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drawings/drawing19.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6.xml" ContentType="application/vnd.openxmlformats-officedocument.drawingml.chartshapes+xml"/>
  <Override PartName="/xl/drawings/drawing16.xml" ContentType="application/vnd.openxmlformats-officedocument.drawingml.chartshapes+xml"/>
  <Override PartName="/xl/drawings/drawing7.xml" ContentType="application/vnd.openxmlformats-officedocument.drawingml.chartshapes+xml"/>
  <Override PartName="/xl/drawings/drawing20.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11.xml" ContentType="application/vnd.openxmlformats-officedocument.drawingml.chartshapes+xml"/>
  <Override PartName="/xl/drawings/drawing4.xml" ContentType="application/vnd.openxmlformats-officedocument.drawingml.chartshapes+xml"/>
  <Override PartName="/xl/drawings/drawing15.xml" ContentType="application/vnd.openxmlformats-officedocument.drawingml.chartshapes+xml"/>
  <Override PartName="/xl/drawings/drawing5.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7.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V:\Weather Data\BlenMet\MWRC Website Data\ToGoToWebsite\"/>
    </mc:Choice>
  </mc:AlternateContent>
  <xr:revisionPtr revIDLastSave="0" documentId="13_ncr:1_{2E088ECE-D7BE-4CC7-AA0A-F36E334C9F71}" xr6:coauthVersionLast="47" xr6:coauthVersionMax="47" xr10:uidLastSave="{00000000-0000-0000-0000-000000000000}"/>
  <bookViews>
    <workbookView xWindow="-120" yWindow="-120" windowWidth="29040" windowHeight="15840" tabRatio="948" activeTab="1" xr2:uid="{00000000-000D-0000-FFFF-FFFF00000000}"/>
  </bookViews>
  <sheets>
    <sheet name="Notes" sheetId="11" r:id="rId1"/>
    <sheet name="Sun 1930-2023" sheetId="1" r:id="rId2"/>
    <sheet name="Temp 1932-2023" sheetId="2" r:id="rId3"/>
    <sheet name="Rainfall &amp; No.Rain Days" sheetId="5" r:id="rId4"/>
    <sheet name="Penman ET" sheetId="8" r:id="rId5"/>
    <sheet name="Moisture Deficit" sheetId="13" r:id="rId6"/>
    <sheet name="Soil Moisture" sheetId="12" r:id="rId7"/>
    <sheet name="Radiation" sheetId="3" r:id="rId8"/>
    <sheet name="Relative Humidity" sheetId="14" r:id="rId9"/>
    <sheet name="Wind" sheetId="4" r:id="rId10"/>
    <sheet name="Soil Temp" sheetId="7" r:id="rId11"/>
    <sheet name="Ground Frost" sheetId="9" r:id="rId12"/>
    <sheet name="Air Frost " sheetId="10" r:id="rId13"/>
    <sheet name="Old Pan Evap" sheetId="6" r:id="rId14"/>
  </sheets>
  <definedNames>
    <definedName name="_xlnm._FilterDatabase" localSheetId="3" hidden="1">'Rainfall &amp; No.Rain Days'!$EZ$5:$FA$77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57" i="5" l="1"/>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CS57" i="5" s="1"/>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CQ54" i="5"/>
  <c r="CS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CR25" i="5"/>
  <c r="CR18" i="1" l="1"/>
  <c r="CM81" i="5"/>
  <c r="CL87" i="5"/>
  <c r="C88" i="5"/>
  <c r="D88"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B88" i="5"/>
  <c r="C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R86" i="5"/>
  <c r="BS86" i="5"/>
  <c r="BT86" i="5"/>
  <c r="BU86" i="5"/>
  <c r="BV86" i="5"/>
  <c r="BW86" i="5"/>
  <c r="BX86" i="5"/>
  <c r="BY86" i="5"/>
  <c r="BZ86" i="5"/>
  <c r="CA86" i="5"/>
  <c r="CB86" i="5"/>
  <c r="CC86" i="5"/>
  <c r="CD86" i="5"/>
  <c r="CE86" i="5"/>
  <c r="CF86" i="5"/>
  <c r="CG86" i="5"/>
  <c r="CH86" i="5"/>
  <c r="CI86" i="5"/>
  <c r="CJ86" i="5"/>
  <c r="CK86" i="5"/>
  <c r="CL86" i="5"/>
  <c r="CM86" i="5"/>
  <c r="CN86" i="5"/>
  <c r="CO86" i="5"/>
  <c r="CP86" i="5"/>
  <c r="CQ86" i="5"/>
  <c r="CR86" i="5"/>
  <c r="B86" i="5"/>
  <c r="CM85" i="5"/>
  <c r="C84"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B84" i="5"/>
  <c r="CM83" i="5"/>
  <c r="CL81" i="5"/>
  <c r="CQ82" i="5"/>
  <c r="C82"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Y82" i="5"/>
  <c r="BZ82" i="5"/>
  <c r="CA82" i="5"/>
  <c r="CB82" i="5"/>
  <c r="CC82" i="5"/>
  <c r="CD82" i="5"/>
  <c r="CE82" i="5"/>
  <c r="CF82" i="5"/>
  <c r="CG82" i="5"/>
  <c r="CH82" i="5"/>
  <c r="CI82" i="5"/>
  <c r="CJ82" i="5"/>
  <c r="CK82" i="5"/>
  <c r="CL82" i="5"/>
  <c r="CM82" i="5"/>
  <c r="CN82" i="5"/>
  <c r="CO82" i="5"/>
  <c r="CP82" i="5"/>
  <c r="CR82" i="5"/>
  <c r="B82" i="5"/>
  <c r="CR37" i="5"/>
  <c r="CQ37" i="5"/>
  <c r="AM70" i="7"/>
  <c r="AH23" i="4"/>
  <c r="AG23" i="4"/>
  <c r="AH21" i="4"/>
  <c r="AG21" i="4"/>
  <c r="AM25" i="4"/>
  <c r="AM24" i="4"/>
  <c r="AL24" i="4"/>
  <c r="AM22" i="4"/>
  <c r="AL22" i="4"/>
  <c r="AM83" i="4"/>
  <c r="AL83" i="4"/>
  <c r="AH82" i="4"/>
  <c r="AN81" i="4"/>
  <c r="AK83" i="4"/>
  <c r="AH83" i="4"/>
  <c r="AG82" i="4"/>
  <c r="AM81" i="4"/>
  <c r="AM80" i="4"/>
  <c r="AN52" i="4"/>
  <c r="AN51" i="4"/>
  <c r="AU6" i="4"/>
  <c r="AE25" i="14"/>
  <c r="AN24" i="3" l="1"/>
  <c r="AN23" i="3"/>
  <c r="X62" i="12"/>
  <c r="AD24" i="13"/>
  <c r="AD6" i="13"/>
  <c r="CS104" i="5"/>
  <c r="CK85" i="5"/>
  <c r="CL85" i="5"/>
  <c r="CR79" i="5"/>
  <c r="CQ25" i="5"/>
  <c r="FC7" i="2"/>
  <c r="EZ7" i="2"/>
  <c r="EW7" i="2"/>
  <c r="ET7" i="2"/>
  <c r="EQ7" i="2"/>
  <c r="EN7" i="2"/>
  <c r="EK7" i="2"/>
  <c r="EH7" i="2"/>
  <c r="EE7" i="2"/>
  <c r="EB7" i="2"/>
  <c r="DY7" i="2"/>
  <c r="DV7" i="2"/>
  <c r="CQ156" i="2"/>
  <c r="CR156" i="2"/>
  <c r="CP103" i="2"/>
  <c r="CN41" i="2"/>
  <c r="CO20" i="2"/>
  <c r="CR37" i="1"/>
  <c r="CR38" i="1"/>
  <c r="CQ10" i="2" l="1"/>
  <c r="CS6" i="1" l="1"/>
  <c r="CS7" i="1"/>
  <c r="CS8" i="1"/>
  <c r="CQ43" i="5" l="1"/>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CS43" i="5" s="1"/>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Q42" i="5"/>
  <c r="CP42" i="5"/>
  <c r="CO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K42" i="5"/>
  <c r="BJ42" i="5"/>
  <c r="BI42" i="5"/>
  <c r="BH42" i="5"/>
  <c r="BG42" i="5"/>
  <c r="BF42" i="5"/>
  <c r="CS42" i="5" s="1"/>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CS41" i="5" s="1"/>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CS40" i="5" s="1"/>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CS39" i="5" s="1"/>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43" i="5"/>
  <c r="CV43" i="5" s="1"/>
  <c r="C42" i="5"/>
  <c r="CV42" i="5" s="1"/>
  <c r="C41" i="5"/>
  <c r="CV41" i="5" s="1"/>
  <c r="C40" i="5"/>
  <c r="CV40" i="5" s="1"/>
  <c r="C39" i="5"/>
  <c r="CV39" i="5" s="1"/>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CS36" i="5" s="1"/>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CV36" i="5" s="1"/>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CS35" i="5" s="1"/>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CV35" i="5" s="1"/>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CS34" i="5" s="1"/>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CS33" i="5" s="1"/>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CV33" i="5" s="1"/>
  <c r="D33" i="5"/>
  <c r="C33" i="5"/>
  <c r="B35" i="5"/>
  <c r="CU35" i="5" s="1"/>
  <c r="B34" i="5"/>
  <c r="CV34" i="5" s="1"/>
  <c r="B33" i="5"/>
  <c r="CU33" i="5" s="1"/>
  <c r="CU36" i="5" l="1"/>
  <c r="CU39" i="5"/>
  <c r="CU40" i="5"/>
  <c r="CU41" i="5"/>
  <c r="CU34" i="5"/>
  <c r="CU42" i="5"/>
  <c r="CU43" i="5"/>
  <c r="CR19" i="5"/>
  <c r="AE24" i="14"/>
  <c r="AE23" i="14"/>
  <c r="AE5" i="14"/>
  <c r="AD20" i="8" l="1"/>
  <c r="AN44" i="7"/>
  <c r="AN69" i="7"/>
  <c r="AN98" i="7"/>
  <c r="AO82" i="7"/>
  <c r="AO50" i="7"/>
  <c r="AO28" i="7"/>
  <c r="AO5" i="7"/>
  <c r="AO89" i="4"/>
  <c r="AO88" i="4"/>
  <c r="AP69" i="4"/>
  <c r="AP68" i="4"/>
  <c r="AO69" i="4"/>
  <c r="AO68" i="4"/>
  <c r="AO33" i="4"/>
  <c r="AO5" i="3"/>
  <c r="X61" i="12"/>
  <c r="Y43" i="12"/>
  <c r="Y42" i="12"/>
  <c r="Y25" i="12"/>
  <c r="Y24" i="12"/>
  <c r="Y6" i="12"/>
  <c r="Y5" i="12"/>
  <c r="AE32" i="13"/>
  <c r="AE31" i="13"/>
  <c r="AE52" i="13"/>
  <c r="AD28" i="8"/>
  <c r="CR119" i="5"/>
  <c r="CR118" i="5"/>
  <c r="CS102" i="5"/>
  <c r="CS103" i="5"/>
  <c r="CQ137" i="2"/>
  <c r="CR155" i="2"/>
  <c r="CR154" i="2"/>
  <c r="CQ155" i="2"/>
  <c r="CQ154" i="2"/>
  <c r="CP102" i="2"/>
  <c r="CQ67" i="2"/>
  <c r="CP92" i="2"/>
  <c r="CP67" i="2"/>
  <c r="CP27" i="2"/>
  <c r="CP26" i="2"/>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CR21" i="1"/>
  <c r="CR49" i="5"/>
  <c r="AD5" i="13"/>
  <c r="CP37" i="5"/>
  <c r="CO37" i="5"/>
  <c r="CN37" i="5"/>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N37" i="5"/>
  <c r="BM37"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CR76" i="5"/>
  <c r="CR73" i="5"/>
  <c r="CR65" i="5"/>
  <c r="CR64" i="5"/>
  <c r="CR50" i="5"/>
  <c r="CR24" i="5"/>
  <c r="AO81" i="7"/>
  <c r="AO49" i="7"/>
  <c r="AO27" i="7"/>
  <c r="AO4" i="7"/>
  <c r="CS37" i="5" l="1"/>
  <c r="CU37" i="5"/>
  <c r="CV37" i="5"/>
  <c r="X60" i="12"/>
  <c r="W71" i="12"/>
  <c r="W70" i="12"/>
  <c r="W69" i="12"/>
  <c r="W68" i="12"/>
  <c r="W67" i="12"/>
  <c r="W66" i="12"/>
  <c r="W65" i="12"/>
  <c r="W64" i="12"/>
  <c r="W63" i="12"/>
  <c r="W62" i="12"/>
  <c r="W61" i="12"/>
  <c r="W60" i="12"/>
  <c r="CS7" i="9" l="1"/>
  <c r="AN50" i="4"/>
  <c r="AN22" i="3" l="1"/>
  <c r="AD4" i="13"/>
  <c r="AD27" i="8"/>
  <c r="CR75" i="5"/>
  <c r="CR72" i="5"/>
  <c r="CR48" i="5"/>
  <c r="CO38" i="2"/>
  <c r="CO37" i="2"/>
  <c r="CO36" i="2"/>
  <c r="CO35" i="2"/>
  <c r="CO34" i="2"/>
  <c r="CO28" i="2"/>
  <c r="CO27" i="2"/>
  <c r="CO26" i="2"/>
  <c r="CO23" i="2"/>
  <c r="CO22" i="2"/>
  <c r="CN21" i="2"/>
  <c r="CP101" i="2"/>
  <c r="CQ18" i="1" l="1"/>
  <c r="CR36" i="1"/>
  <c r="AC4" i="13"/>
  <c r="AE4" i="13"/>
  <c r="CQ8" i="2" l="1"/>
  <c r="AO6" i="4"/>
  <c r="CS7" i="5"/>
  <c r="CQ76" i="2"/>
  <c r="CQ52" i="2"/>
  <c r="CQ51" i="2"/>
  <c r="CU8" i="2"/>
  <c r="CR55" i="5"/>
  <c r="CQ55" i="5"/>
  <c r="CP55" i="5"/>
  <c r="CO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CS55" i="5" l="1"/>
  <c r="CU55"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CV20" i="2"/>
  <c r="CV19" i="2"/>
  <c r="CV18" i="2"/>
  <c r="CV17" i="2"/>
  <c r="CV16" i="2"/>
  <c r="CV15" i="2"/>
  <c r="CV14" i="2"/>
  <c r="CV13" i="2"/>
  <c r="CV12" i="2"/>
  <c r="CV11" i="2"/>
  <c r="CV10" i="2"/>
  <c r="CV9" i="2"/>
  <c r="CV8" i="2"/>
  <c r="CU19" i="2"/>
  <c r="CU18" i="2"/>
  <c r="CU17" i="2"/>
  <c r="CU16" i="2"/>
  <c r="CU15" i="2"/>
  <c r="CU14" i="2"/>
  <c r="CU13" i="2"/>
  <c r="CU12" i="2"/>
  <c r="CU11" i="2"/>
  <c r="CU10" i="2"/>
  <c r="CU9" i="2"/>
  <c r="CU48" i="5" l="1"/>
  <c r="CS48" i="5"/>
  <c r="CU20" i="2"/>
  <c r="DG18" i="10"/>
  <c r="DG17" i="10"/>
  <c r="DG16" i="10"/>
  <c r="DG15" i="10"/>
  <c r="DG14" i="10"/>
  <c r="DG13" i="10"/>
  <c r="DG12" i="10"/>
  <c r="DG11" i="10"/>
  <c r="DG10" i="10"/>
  <c r="DG9" i="10"/>
  <c r="DG8" i="10"/>
  <c r="DG7" i="10"/>
  <c r="CW18" i="10"/>
  <c r="CW17" i="10"/>
  <c r="CW16" i="10"/>
  <c r="CW15" i="10"/>
  <c r="CW14" i="10"/>
  <c r="CW13" i="10"/>
  <c r="CW12" i="10"/>
  <c r="CW11" i="10"/>
  <c r="CW10" i="10"/>
  <c r="CW9" i="10"/>
  <c r="CW8" i="10"/>
  <c r="CW7" i="10"/>
  <c r="CU18" i="10"/>
  <c r="CU17" i="10"/>
  <c r="CU16" i="10"/>
  <c r="CU15" i="10"/>
  <c r="CU14" i="10"/>
  <c r="CU13" i="10"/>
  <c r="CU12" i="10"/>
  <c r="CU11" i="10"/>
  <c r="CU10" i="10"/>
  <c r="CU9" i="10"/>
  <c r="CU8" i="10"/>
  <c r="CU7" i="10"/>
  <c r="CS18" i="10"/>
  <c r="CS17" i="10"/>
  <c r="CS16" i="10"/>
  <c r="CS15" i="10"/>
  <c r="CS14" i="10"/>
  <c r="CS13" i="10"/>
  <c r="CS12" i="10"/>
  <c r="CS11" i="10"/>
  <c r="CS10" i="10"/>
  <c r="CS9" i="10"/>
  <c r="CS8" i="10"/>
  <c r="CS7" i="10"/>
  <c r="DE18" i="9"/>
  <c r="DE17" i="9"/>
  <c r="DE16" i="9"/>
  <c r="DE15" i="9"/>
  <c r="DE14" i="9"/>
  <c r="DE13" i="9"/>
  <c r="DE12" i="9"/>
  <c r="DE11" i="9"/>
  <c r="DE10" i="9"/>
  <c r="DE9" i="9"/>
  <c r="DE8" i="9"/>
  <c r="DE7" i="9"/>
  <c r="CW18" i="9"/>
  <c r="CW17" i="9"/>
  <c r="CW16" i="9"/>
  <c r="CW15" i="9"/>
  <c r="CW14" i="9"/>
  <c r="CW13" i="9"/>
  <c r="CW12" i="9"/>
  <c r="CW11" i="9"/>
  <c r="CW10" i="9"/>
  <c r="CW9" i="9"/>
  <c r="CW8" i="9"/>
  <c r="CW7" i="9"/>
  <c r="CU18" i="9"/>
  <c r="CU17" i="9"/>
  <c r="CU16" i="9"/>
  <c r="CU15" i="9"/>
  <c r="CU14" i="9"/>
  <c r="CU13" i="9"/>
  <c r="CU12" i="9"/>
  <c r="CU11" i="9"/>
  <c r="CU10" i="9"/>
  <c r="CU9" i="9"/>
  <c r="CU8" i="9"/>
  <c r="CU7" i="9"/>
  <c r="CS18" i="9"/>
  <c r="CS17" i="9"/>
  <c r="CS16" i="9"/>
  <c r="CS15" i="9"/>
  <c r="CS14" i="9"/>
  <c r="CS13" i="9"/>
  <c r="CS12" i="9"/>
  <c r="CS11" i="9"/>
  <c r="CS10" i="9"/>
  <c r="CS9" i="9"/>
  <c r="CS8" i="9"/>
  <c r="AO92" i="7"/>
  <c r="AO91" i="7"/>
  <c r="AO90" i="7"/>
  <c r="AO89" i="7"/>
  <c r="AO88" i="7"/>
  <c r="AO87" i="7"/>
  <c r="AO86" i="7"/>
  <c r="AO85" i="7"/>
  <c r="AO84" i="7"/>
  <c r="AO83" i="7"/>
  <c r="AO60" i="7"/>
  <c r="AO59" i="7"/>
  <c r="AO58" i="7"/>
  <c r="AO57" i="7"/>
  <c r="AO56" i="7"/>
  <c r="AO55" i="7"/>
  <c r="AO54" i="7"/>
  <c r="AO53" i="7"/>
  <c r="AO52" i="7"/>
  <c r="AO51" i="7"/>
  <c r="AO38" i="7"/>
  <c r="AO37" i="7"/>
  <c r="AO36" i="7"/>
  <c r="AO35" i="7"/>
  <c r="AO34" i="7"/>
  <c r="AO33" i="7"/>
  <c r="AO32" i="7"/>
  <c r="AO31" i="7"/>
  <c r="AO30" i="7"/>
  <c r="AO29" i="7"/>
  <c r="AO15" i="7"/>
  <c r="AO14" i="7"/>
  <c r="AO13" i="7"/>
  <c r="AO12" i="7"/>
  <c r="AO11" i="7"/>
  <c r="AO10" i="7"/>
  <c r="AO9" i="7"/>
  <c r="AO8" i="7"/>
  <c r="AO7" i="7"/>
  <c r="AO6" i="7"/>
  <c r="AO99" i="4"/>
  <c r="AO98" i="4"/>
  <c r="AO97" i="4"/>
  <c r="AO96" i="4"/>
  <c r="AO95" i="4"/>
  <c r="AO94" i="4"/>
  <c r="AO93" i="4"/>
  <c r="AO92" i="4"/>
  <c r="AO91" i="4"/>
  <c r="AO90" i="4"/>
  <c r="AP79" i="4"/>
  <c r="AP78" i="4"/>
  <c r="AP77" i="4"/>
  <c r="AP76" i="4"/>
  <c r="AP75" i="4"/>
  <c r="AP74" i="4"/>
  <c r="AP73" i="4"/>
  <c r="AP72" i="4"/>
  <c r="AP71" i="4"/>
  <c r="AP70" i="4"/>
  <c r="AO79" i="4"/>
  <c r="AO78" i="4"/>
  <c r="AO77" i="4"/>
  <c r="AO76" i="4"/>
  <c r="AO75" i="4"/>
  <c r="AO74" i="4"/>
  <c r="AO73" i="4"/>
  <c r="AO72" i="4"/>
  <c r="AO71" i="4"/>
  <c r="AO70" i="4"/>
  <c r="AO61" i="4"/>
  <c r="AO60" i="4"/>
  <c r="AO59" i="4"/>
  <c r="AO58" i="4"/>
  <c r="AO57" i="4"/>
  <c r="AO56" i="4"/>
  <c r="AO55" i="4"/>
  <c r="AO54" i="4"/>
  <c r="AO53" i="4"/>
  <c r="AO52" i="4"/>
  <c r="AO51" i="4"/>
  <c r="AO43" i="4"/>
  <c r="AO42" i="4"/>
  <c r="AO41" i="4"/>
  <c r="AO40" i="4"/>
  <c r="AO39" i="4"/>
  <c r="AO38" i="4"/>
  <c r="AO37" i="4"/>
  <c r="AO36" i="4"/>
  <c r="AO35" i="4"/>
  <c r="AO34" i="4"/>
  <c r="AO32" i="4"/>
  <c r="AS17" i="4"/>
  <c r="AS16" i="4"/>
  <c r="AS15" i="4"/>
  <c r="AS14" i="4"/>
  <c r="AS13" i="4"/>
  <c r="AS12" i="4"/>
  <c r="AS11" i="4"/>
  <c r="AS10" i="4"/>
  <c r="AS9" i="4"/>
  <c r="AS8" i="4"/>
  <c r="AS7" i="4"/>
  <c r="AS6" i="4"/>
  <c r="AR17" i="4"/>
  <c r="AR16" i="4"/>
  <c r="AR15" i="4"/>
  <c r="AR14" i="4"/>
  <c r="AR13" i="4"/>
  <c r="AR12" i="4"/>
  <c r="AR11" i="4"/>
  <c r="AR10" i="4"/>
  <c r="AR9" i="4"/>
  <c r="AR8" i="4"/>
  <c r="AR7" i="4"/>
  <c r="AR6" i="4"/>
  <c r="AO17" i="4"/>
  <c r="AO16" i="4"/>
  <c r="AO15" i="4"/>
  <c r="AO14" i="4"/>
  <c r="AO13" i="4"/>
  <c r="AO12" i="4"/>
  <c r="AO11" i="4"/>
  <c r="AO10" i="4"/>
  <c r="AO9" i="4"/>
  <c r="AO8" i="4"/>
  <c r="AO7" i="4"/>
  <c r="AE34" i="14"/>
  <c r="AE33" i="14"/>
  <c r="AE32" i="14"/>
  <c r="AE31" i="14"/>
  <c r="AE30" i="14"/>
  <c r="AE29" i="14"/>
  <c r="AE28" i="14"/>
  <c r="AE27" i="14"/>
  <c r="AE26" i="14"/>
  <c r="AE15" i="14"/>
  <c r="AE14" i="14"/>
  <c r="AE13" i="14"/>
  <c r="AE12" i="14"/>
  <c r="AE11" i="14"/>
  <c r="AE10" i="14"/>
  <c r="AE9" i="14"/>
  <c r="AE8" i="14"/>
  <c r="AE7" i="14"/>
  <c r="AE6" i="14"/>
  <c r="AE4" i="14"/>
  <c r="AO33" i="3"/>
  <c r="AO32" i="3"/>
  <c r="AO31" i="3"/>
  <c r="AO30" i="3"/>
  <c r="AO29" i="3"/>
  <c r="AO28" i="3"/>
  <c r="AO27" i="3"/>
  <c r="AO26" i="3"/>
  <c r="AO25" i="3"/>
  <c r="AO24" i="3"/>
  <c r="AO23" i="3"/>
  <c r="AO22" i="3"/>
  <c r="AO15" i="3"/>
  <c r="AO14" i="3"/>
  <c r="AO13" i="3"/>
  <c r="AO12" i="3"/>
  <c r="AO11" i="3"/>
  <c r="AO10" i="3"/>
  <c r="AO9" i="3"/>
  <c r="AO8" i="3"/>
  <c r="AO7" i="3"/>
  <c r="AO6" i="3"/>
  <c r="AO4" i="3"/>
  <c r="Y71" i="12"/>
  <c r="Y70" i="12"/>
  <c r="Y69" i="12"/>
  <c r="Y68" i="12"/>
  <c r="Y67" i="12"/>
  <c r="Y66" i="12"/>
  <c r="Y65" i="12"/>
  <c r="Y64" i="12"/>
  <c r="Y63" i="12"/>
  <c r="Y62" i="12"/>
  <c r="Y61" i="12"/>
  <c r="Y60" i="12"/>
  <c r="Y53" i="12"/>
  <c r="Y52" i="12"/>
  <c r="Y51" i="12"/>
  <c r="Y50" i="12"/>
  <c r="Y49" i="12"/>
  <c r="Y48" i="12"/>
  <c r="Y47" i="12"/>
  <c r="Y46" i="12"/>
  <c r="Y45" i="12"/>
  <c r="Y44" i="12"/>
  <c r="Y35" i="12"/>
  <c r="Y34" i="12"/>
  <c r="Y33" i="12"/>
  <c r="Y32" i="12"/>
  <c r="Y31" i="12"/>
  <c r="Y30" i="12"/>
  <c r="Y29" i="12"/>
  <c r="Y28" i="12"/>
  <c r="Y27" i="12"/>
  <c r="Y26" i="12"/>
  <c r="Y36" i="12"/>
  <c r="Y18" i="12"/>
  <c r="Y16" i="12"/>
  <c r="Y15" i="12"/>
  <c r="Y14" i="12"/>
  <c r="Y13" i="12"/>
  <c r="Y12" i="12"/>
  <c r="Y11" i="12"/>
  <c r="Y10" i="12"/>
  <c r="Y9" i="12"/>
  <c r="Y8" i="12"/>
  <c r="Y7" i="12"/>
  <c r="AE45" i="13"/>
  <c r="AE65" i="13"/>
  <c r="AE62" i="13"/>
  <c r="AE61" i="13"/>
  <c r="AE60" i="13"/>
  <c r="AE59" i="13"/>
  <c r="AE58" i="13"/>
  <c r="AE57" i="13"/>
  <c r="AE56" i="13"/>
  <c r="AE55" i="13"/>
  <c r="AE54" i="13"/>
  <c r="AE53" i="13"/>
  <c r="AE51" i="13"/>
  <c r="AE42" i="13"/>
  <c r="AE41" i="13"/>
  <c r="AE40" i="13"/>
  <c r="AE39" i="13"/>
  <c r="AE38" i="13"/>
  <c r="AE37" i="13"/>
  <c r="AE36" i="13"/>
  <c r="AE35" i="13"/>
  <c r="AE34" i="13"/>
  <c r="AE33" i="13"/>
  <c r="AE26" i="13"/>
  <c r="AE25" i="13"/>
  <c r="AE24" i="13"/>
  <c r="AE23" i="13"/>
  <c r="AE21" i="13"/>
  <c r="AE15" i="13"/>
  <c r="AE14" i="13"/>
  <c r="AE13" i="13"/>
  <c r="AE12" i="13"/>
  <c r="AE11" i="13"/>
  <c r="AE10" i="13"/>
  <c r="AE9" i="13"/>
  <c r="AE8" i="13"/>
  <c r="AE7" i="13"/>
  <c r="AE6" i="13"/>
  <c r="AE5" i="13"/>
  <c r="AE19" i="8"/>
  <c r="AE38" i="8"/>
  <c r="AE37" i="8"/>
  <c r="AE36" i="8"/>
  <c r="AE35" i="8"/>
  <c r="AE34" i="8"/>
  <c r="AE33" i="8"/>
  <c r="AE32" i="8"/>
  <c r="AE31" i="8"/>
  <c r="AE30" i="8"/>
  <c r="AE29" i="8"/>
  <c r="AE28" i="8"/>
  <c r="AE15" i="8"/>
  <c r="AE14" i="8"/>
  <c r="AE13" i="8"/>
  <c r="AE12" i="8"/>
  <c r="AE11" i="8"/>
  <c r="AE10" i="8"/>
  <c r="AE9" i="8"/>
  <c r="AE8" i="8"/>
  <c r="AE7" i="8"/>
  <c r="AE6" i="8"/>
  <c r="AE5" i="8"/>
  <c r="AE4" i="8"/>
  <c r="CS113" i="5"/>
  <c r="CS112" i="5"/>
  <c r="CS111" i="5"/>
  <c r="CS110" i="5"/>
  <c r="CS109" i="5"/>
  <c r="CS108" i="5"/>
  <c r="CS107" i="5"/>
  <c r="CS106" i="5"/>
  <c r="CS105" i="5"/>
  <c r="CZ18" i="5"/>
  <c r="CY18" i="5"/>
  <c r="CX18" i="5"/>
  <c r="CW18" i="5"/>
  <c r="CV18" i="5"/>
  <c r="CU18" i="5"/>
  <c r="CT18" i="5"/>
  <c r="CS18" i="5"/>
  <c r="DA18" i="5" s="1"/>
  <c r="CZ17" i="5"/>
  <c r="CY17" i="5"/>
  <c r="CX17" i="5"/>
  <c r="CW17" i="5"/>
  <c r="CV17" i="5"/>
  <c r="CU17" i="5"/>
  <c r="CT17" i="5"/>
  <c r="CS17" i="5"/>
  <c r="CZ16" i="5"/>
  <c r="CY16" i="5"/>
  <c r="CX16" i="5"/>
  <c r="CW16" i="5"/>
  <c r="CV16" i="5"/>
  <c r="CU16" i="5"/>
  <c r="CT16" i="5"/>
  <c r="CS16" i="5"/>
  <c r="CZ15" i="5"/>
  <c r="CY15" i="5"/>
  <c r="CX15" i="5"/>
  <c r="CW15" i="5"/>
  <c r="CV15" i="5"/>
  <c r="CU15" i="5"/>
  <c r="CT15" i="5"/>
  <c r="CS15" i="5"/>
  <c r="CZ14" i="5"/>
  <c r="CY14" i="5"/>
  <c r="CX14" i="5"/>
  <c r="CW14" i="5"/>
  <c r="CV14" i="5"/>
  <c r="CU14" i="5"/>
  <c r="CT14" i="5"/>
  <c r="CS14" i="5"/>
  <c r="CZ13" i="5"/>
  <c r="CY13" i="5"/>
  <c r="CX13" i="5"/>
  <c r="CW13" i="5"/>
  <c r="CV13" i="5"/>
  <c r="CU13" i="5"/>
  <c r="CT13" i="5"/>
  <c r="CS13" i="5"/>
  <c r="CZ12" i="5"/>
  <c r="CY12" i="5"/>
  <c r="CX12" i="5"/>
  <c r="CW12" i="5"/>
  <c r="CV12" i="5"/>
  <c r="CU12" i="5"/>
  <c r="CT12" i="5"/>
  <c r="CS12" i="5"/>
  <c r="CZ11" i="5"/>
  <c r="CY11" i="5"/>
  <c r="CX11" i="5"/>
  <c r="CW11" i="5"/>
  <c r="CV11" i="5"/>
  <c r="CU11" i="5"/>
  <c r="CT11" i="5"/>
  <c r="CS11" i="5"/>
  <c r="CZ10" i="5"/>
  <c r="CY10" i="5"/>
  <c r="CX10" i="5"/>
  <c r="CW10" i="5"/>
  <c r="CV10" i="5"/>
  <c r="CU10" i="5"/>
  <c r="CT10" i="5"/>
  <c r="CS10" i="5"/>
  <c r="CZ9" i="5"/>
  <c r="CY9" i="5"/>
  <c r="CX9" i="5"/>
  <c r="CW9" i="5"/>
  <c r="CV9" i="5"/>
  <c r="CU9" i="5"/>
  <c r="CT9" i="5"/>
  <c r="CS9" i="5"/>
  <c r="CZ8" i="5"/>
  <c r="CY8" i="5"/>
  <c r="CX8" i="5"/>
  <c r="CW8" i="5"/>
  <c r="CV8" i="5"/>
  <c r="CU8" i="5"/>
  <c r="CT8" i="5"/>
  <c r="CS8" i="5"/>
  <c r="CZ7" i="5"/>
  <c r="CY7" i="5"/>
  <c r="CX7" i="5"/>
  <c r="CW7" i="5"/>
  <c r="CV7" i="5"/>
  <c r="CU7" i="5"/>
  <c r="DA7" i="5"/>
  <c r="CQ62" i="2"/>
  <c r="CQ61" i="2"/>
  <c r="CQ60" i="2"/>
  <c r="CQ59" i="2"/>
  <c r="CQ58" i="2"/>
  <c r="CQ57" i="2"/>
  <c r="CQ56" i="2"/>
  <c r="CQ55" i="2"/>
  <c r="CQ54" i="2"/>
  <c r="CQ53" i="2"/>
  <c r="CQ87" i="2"/>
  <c r="CQ86" i="2"/>
  <c r="CQ85" i="2"/>
  <c r="CQ84" i="2"/>
  <c r="CQ83" i="2"/>
  <c r="CQ82" i="2"/>
  <c r="CQ81" i="2"/>
  <c r="CQ80" i="2"/>
  <c r="CQ79" i="2"/>
  <c r="CQ78" i="2"/>
  <c r="CQ77" i="2"/>
  <c r="CQ112" i="2"/>
  <c r="CQ111" i="2"/>
  <c r="CQ110" i="2"/>
  <c r="CQ109" i="2"/>
  <c r="CQ108" i="2"/>
  <c r="CQ107" i="2"/>
  <c r="CQ106" i="2"/>
  <c r="CQ105" i="2"/>
  <c r="CQ104" i="2"/>
  <c r="CQ103" i="2"/>
  <c r="CQ102" i="2"/>
  <c r="CQ131" i="2"/>
  <c r="CQ130" i="2"/>
  <c r="CQ129" i="2"/>
  <c r="CQ128" i="2"/>
  <c r="CQ127" i="2"/>
  <c r="CQ126" i="2"/>
  <c r="CQ125" i="2"/>
  <c r="CQ124" i="2"/>
  <c r="CQ123" i="2"/>
  <c r="CQ122" i="2"/>
  <c r="CQ121" i="2"/>
  <c r="CQ120" i="2"/>
  <c r="CQ148" i="2"/>
  <c r="CQ147" i="2"/>
  <c r="CQ146" i="2"/>
  <c r="CQ145" i="2"/>
  <c r="CQ144" i="2"/>
  <c r="CQ143" i="2"/>
  <c r="CQ142" i="2"/>
  <c r="CQ141" i="2"/>
  <c r="CQ140" i="2"/>
  <c r="CQ139" i="2"/>
  <c r="CQ138" i="2"/>
  <c r="CR165" i="2"/>
  <c r="CQ165" i="2"/>
  <c r="CR164" i="2"/>
  <c r="CQ164" i="2"/>
  <c r="CR163" i="2"/>
  <c r="CQ163" i="2"/>
  <c r="CR162" i="2"/>
  <c r="CQ162" i="2"/>
  <c r="CR161" i="2"/>
  <c r="CQ161" i="2"/>
  <c r="CR160" i="2"/>
  <c r="CQ160" i="2"/>
  <c r="CR159" i="2"/>
  <c r="CQ159" i="2"/>
  <c r="CR158" i="2"/>
  <c r="CQ158" i="2"/>
  <c r="CR157" i="2"/>
  <c r="CQ157" i="2"/>
  <c r="CT148" i="2"/>
  <c r="CT147" i="2"/>
  <c r="CT146" i="2"/>
  <c r="CT145" i="2"/>
  <c r="CT144" i="2"/>
  <c r="CT143" i="2"/>
  <c r="CT142" i="2"/>
  <c r="CT141" i="2"/>
  <c r="CT140" i="2"/>
  <c r="CT139" i="2"/>
  <c r="CT138" i="2"/>
  <c r="CT137" i="2"/>
  <c r="CS148" i="2"/>
  <c r="CS147" i="2"/>
  <c r="CS146" i="2"/>
  <c r="CS145" i="2"/>
  <c r="CS144" i="2"/>
  <c r="CS143" i="2"/>
  <c r="CS142" i="2"/>
  <c r="CS141" i="2"/>
  <c r="CS140" i="2"/>
  <c r="CS139" i="2"/>
  <c r="CS138" i="2"/>
  <c r="CS137" i="2"/>
  <c r="CT131" i="2"/>
  <c r="CT130" i="2"/>
  <c r="CT129" i="2"/>
  <c r="CT128" i="2"/>
  <c r="CT127" i="2"/>
  <c r="CT126" i="2"/>
  <c r="CT125" i="2"/>
  <c r="CT124" i="2"/>
  <c r="CT123" i="2"/>
  <c r="CT122" i="2"/>
  <c r="CT121" i="2"/>
  <c r="CT120" i="2"/>
  <c r="CS131" i="2"/>
  <c r="CS130" i="2"/>
  <c r="CS129" i="2"/>
  <c r="CS128" i="2"/>
  <c r="CS127" i="2"/>
  <c r="CS126" i="2"/>
  <c r="CS125" i="2"/>
  <c r="CS124" i="2"/>
  <c r="CS123" i="2"/>
  <c r="CS122" i="2"/>
  <c r="CS121" i="2"/>
  <c r="CS120" i="2"/>
  <c r="CS112" i="2"/>
  <c r="CS111" i="2"/>
  <c r="CS110" i="2"/>
  <c r="CS109" i="2"/>
  <c r="CS108" i="2"/>
  <c r="CS107" i="2"/>
  <c r="CS106" i="2"/>
  <c r="CS105" i="2"/>
  <c r="CS104" i="2"/>
  <c r="CS103" i="2"/>
  <c r="CS102" i="2"/>
  <c r="CT87" i="2"/>
  <c r="CS87" i="2"/>
  <c r="CT86" i="2"/>
  <c r="CS86" i="2"/>
  <c r="CT85" i="2"/>
  <c r="CS85" i="2"/>
  <c r="CT84" i="2"/>
  <c r="CS84" i="2"/>
  <c r="CT83" i="2"/>
  <c r="CS83" i="2"/>
  <c r="CT82" i="2"/>
  <c r="CS82" i="2"/>
  <c r="CT81" i="2"/>
  <c r="CS81" i="2"/>
  <c r="CT80" i="2"/>
  <c r="CS80" i="2"/>
  <c r="CT79" i="2"/>
  <c r="CS79" i="2"/>
  <c r="CT78" i="2"/>
  <c r="CS78" i="2"/>
  <c r="CT77" i="2"/>
  <c r="CS77" i="2"/>
  <c r="CT76" i="2"/>
  <c r="CS76" i="2"/>
  <c r="CT62" i="2"/>
  <c r="CS62" i="2"/>
  <c r="CT61" i="2"/>
  <c r="CS61" i="2"/>
  <c r="CT60" i="2"/>
  <c r="CS60" i="2"/>
  <c r="CT59" i="2"/>
  <c r="CS59" i="2"/>
  <c r="CT58" i="2"/>
  <c r="CS58" i="2"/>
  <c r="CT57" i="2"/>
  <c r="CS57" i="2"/>
  <c r="CT56" i="2"/>
  <c r="CS56" i="2"/>
  <c r="CT55" i="2"/>
  <c r="CS55" i="2"/>
  <c r="CT54" i="2"/>
  <c r="CS54" i="2"/>
  <c r="CT53" i="2"/>
  <c r="CS53" i="2"/>
  <c r="CT52" i="2"/>
  <c r="CS52" i="2"/>
  <c r="CT51" i="2"/>
  <c r="CS51" i="2"/>
  <c r="CT19" i="2"/>
  <c r="CT18" i="2"/>
  <c r="CT17" i="2"/>
  <c r="CT16" i="2"/>
  <c r="CT15" i="2"/>
  <c r="CT14" i="2"/>
  <c r="CT13" i="2"/>
  <c r="CT12" i="2"/>
  <c r="CT11" i="2"/>
  <c r="CT10" i="2"/>
  <c r="CT9" i="2"/>
  <c r="CT8" i="2"/>
  <c r="CS19" i="2"/>
  <c r="CS18" i="2"/>
  <c r="CS17" i="2"/>
  <c r="CS16" i="2"/>
  <c r="CS15" i="2"/>
  <c r="CS14" i="2"/>
  <c r="CS13" i="2"/>
  <c r="CS12" i="2"/>
  <c r="CS11" i="2"/>
  <c r="CS10" i="2"/>
  <c r="CS9" i="2"/>
  <c r="CS8" i="2"/>
  <c r="CQ19" i="2"/>
  <c r="CQ18" i="2"/>
  <c r="CQ17" i="2"/>
  <c r="CQ16" i="2"/>
  <c r="CQ15" i="2"/>
  <c r="CQ14" i="2"/>
  <c r="CQ13" i="2"/>
  <c r="CQ12" i="2"/>
  <c r="CQ11" i="2"/>
  <c r="CQ9" i="2"/>
  <c r="CV17" i="1"/>
  <c r="CV16" i="1"/>
  <c r="CV15" i="1"/>
  <c r="CV14" i="1"/>
  <c r="CV13" i="1"/>
  <c r="CV12" i="1"/>
  <c r="CV11" i="1"/>
  <c r="CV10" i="1"/>
  <c r="CV9" i="1"/>
  <c r="CV8" i="1"/>
  <c r="CV7" i="1"/>
  <c r="CV6" i="1"/>
  <c r="CU17" i="1"/>
  <c r="CU16" i="1"/>
  <c r="CU15" i="1"/>
  <c r="CU14" i="1"/>
  <c r="CU13" i="1"/>
  <c r="CU12" i="1"/>
  <c r="CU11" i="1"/>
  <c r="CU10" i="1"/>
  <c r="CU9" i="1"/>
  <c r="CU8" i="1"/>
  <c r="CU7" i="1"/>
  <c r="CU6" i="1"/>
  <c r="CT17" i="1"/>
  <c r="CT16" i="1"/>
  <c r="CT15" i="1"/>
  <c r="CT14" i="1"/>
  <c r="CT13" i="1"/>
  <c r="CT12" i="1"/>
  <c r="CT11" i="1"/>
  <c r="CT10" i="1"/>
  <c r="CT9" i="1"/>
  <c r="CT8" i="1"/>
  <c r="CT7" i="1"/>
  <c r="CT6" i="1"/>
  <c r="CS17" i="1"/>
  <c r="CS16" i="1"/>
  <c r="CS15" i="1"/>
  <c r="CS14" i="1"/>
  <c r="CS13" i="1"/>
  <c r="CS12" i="1"/>
  <c r="CS11" i="1"/>
  <c r="CS10" i="1"/>
  <c r="CS9" i="1"/>
  <c r="CP54" i="5" l="1"/>
  <c r="CO54" i="5"/>
  <c r="CN54" i="5"/>
  <c r="CM54" i="5"/>
  <c r="CL54" i="5"/>
  <c r="CK54" i="5"/>
  <c r="CJ54" i="5"/>
  <c r="CI54" i="5"/>
  <c r="CH54" i="5"/>
  <c r="CG54" i="5"/>
  <c r="CF54" i="5"/>
  <c r="CE54" i="5"/>
  <c r="CD54" i="5"/>
  <c r="CC54" i="5"/>
  <c r="CB54" i="5"/>
  <c r="CA54" i="5"/>
  <c r="BZ54" i="5"/>
  <c r="BY54" i="5"/>
  <c r="BX54" i="5"/>
  <c r="BW54" i="5"/>
  <c r="BV54" i="5"/>
  <c r="BU54" i="5"/>
  <c r="BT54" i="5"/>
  <c r="BS54" i="5"/>
  <c r="BR54" i="5"/>
  <c r="BQ54" i="5"/>
  <c r="BP54" i="5"/>
  <c r="BO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C35" i="14"/>
  <c r="AC16" i="14"/>
  <c r="AM93" i="7"/>
  <c r="AM61" i="7"/>
  <c r="AM39" i="7"/>
  <c r="AM16" i="7"/>
  <c r="AM61" i="4"/>
  <c r="AM44" i="4"/>
  <c r="AM18" i="4"/>
  <c r="AM33" i="3"/>
  <c r="AM16" i="3"/>
  <c r="W54" i="12"/>
  <c r="W36" i="12"/>
  <c r="W18" i="12"/>
  <c r="W17" i="12"/>
  <c r="AC65" i="13"/>
  <c r="AC63" i="13"/>
  <c r="AC45" i="13"/>
  <c r="AC43" i="13"/>
  <c r="AC15" i="13"/>
  <c r="AC38" i="8"/>
  <c r="AC19" i="8"/>
  <c r="AC16" i="8"/>
  <c r="CQ129" i="5"/>
  <c r="CQ78" i="5"/>
  <c r="CQ77" i="5"/>
  <c r="CQ69" i="5"/>
  <c r="CQ63" i="5"/>
  <c r="CO167" i="2"/>
  <c r="CO166" i="2"/>
  <c r="CO149" i="2"/>
  <c r="CO132" i="2"/>
  <c r="CO112" i="2"/>
  <c r="CO94" i="2"/>
  <c r="CO90" i="2"/>
  <c r="CO88" i="2"/>
  <c r="CO69" i="2"/>
  <c r="CO65" i="2"/>
  <c r="CO63" i="2"/>
  <c r="CO31" i="2"/>
  <c r="CQ47" i="1"/>
  <c r="CU54" i="5" l="1"/>
  <c r="CS54" i="5"/>
  <c r="CS31" i="2"/>
  <c r="CQ31" i="2"/>
  <c r="CP19" i="10"/>
  <c r="CP19" i="9"/>
  <c r="DA17" i="5" l="1"/>
  <c r="CK50" i="9" l="1"/>
  <c r="CP30" i="9"/>
  <c r="CK29" i="9"/>
  <c r="AM97" i="7"/>
  <c r="AM67" i="7"/>
  <c r="AM43" i="7"/>
  <c r="AM20" i="7"/>
  <c r="AM60" i="4"/>
  <c r="AM32" i="3"/>
  <c r="AC14" i="13"/>
  <c r="AC37" i="8"/>
  <c r="CQ128" i="5"/>
  <c r="CQ70" i="5"/>
  <c r="CQ62" i="5"/>
  <c r="CQ60" i="5"/>
  <c r="CQ47" i="5"/>
  <c r="CO111" i="2"/>
  <c r="CO95" i="2"/>
  <c r="CO70" i="2"/>
  <c r="CO30" i="2"/>
  <c r="CQ24" i="1"/>
  <c r="CQ46" i="1"/>
  <c r="CQ53" i="5"/>
  <c r="CQ30" i="1"/>
  <c r="CS30" i="2" l="1"/>
  <c r="CQ30" i="2"/>
  <c r="CP28" i="10"/>
  <c r="CO28" i="10"/>
  <c r="AM42" i="7"/>
  <c r="AM19" i="7"/>
  <c r="AL19" i="7"/>
  <c r="AM59" i="4"/>
  <c r="AM58" i="4"/>
  <c r="AM31" i="3"/>
  <c r="AC13" i="13"/>
  <c r="AC12" i="13"/>
  <c r="AC25" i="13" s="1"/>
  <c r="CQ61" i="5"/>
  <c r="CQ46" i="5"/>
  <c r="CO110" i="2"/>
  <c r="CQ45" i="1"/>
  <c r="CQ44" i="1"/>
  <c r="CP47" i="9" l="1"/>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CK27" i="9"/>
  <c r="CQ126" i="5" l="1"/>
  <c r="CP25" i="9" l="1"/>
  <c r="AM30" i="3"/>
  <c r="AC11" i="13"/>
  <c r="AC35" i="8"/>
  <c r="AC34" i="8"/>
  <c r="CO109" i="2"/>
  <c r="CO108" i="2"/>
  <c r="CM40" i="2"/>
  <c r="CO40" i="2"/>
  <c r="CN40" i="2"/>
  <c r="CQ32" i="5"/>
  <c r="CQ43" i="1"/>
  <c r="AM29" i="3" l="1"/>
  <c r="AM96" i="7" l="1"/>
  <c r="AM65" i="7"/>
  <c r="CK23" i="10"/>
  <c r="CK22" i="10"/>
  <c r="CK21" i="10"/>
  <c r="CK20" i="9"/>
  <c r="CK22" i="9"/>
  <c r="CJ22" i="9"/>
  <c r="CK24" i="9"/>
  <c r="CK26" i="9"/>
  <c r="CQ125" i="5" l="1"/>
  <c r="CQ59" i="5" l="1"/>
  <c r="CQ23" i="1"/>
  <c r="AM57" i="4"/>
  <c r="CQ98" i="5" l="1"/>
  <c r="CP98" i="5"/>
  <c r="CO98" i="5"/>
  <c r="CN98" i="5"/>
  <c r="CM98" i="5"/>
  <c r="CL98" i="5"/>
  <c r="CK98" i="5"/>
  <c r="CJ98" i="5"/>
  <c r="CI98" i="5"/>
  <c r="CH98" i="5"/>
  <c r="CG98" i="5"/>
  <c r="CF98" i="5"/>
  <c r="CE98" i="5"/>
  <c r="CD98" i="5"/>
  <c r="CC98" i="5"/>
  <c r="CB98" i="5"/>
  <c r="CA98" i="5"/>
  <c r="BZ98" i="5"/>
  <c r="BY98" i="5"/>
  <c r="BX98" i="5"/>
  <c r="BW98" i="5"/>
  <c r="BV98" i="5"/>
  <c r="BU98" i="5"/>
  <c r="BT98" i="5"/>
  <c r="BS98" i="5"/>
  <c r="BR98" i="5"/>
  <c r="BQ98" i="5"/>
  <c r="BP98" i="5"/>
  <c r="BO98" i="5"/>
  <c r="BN98" i="5"/>
  <c r="BM98" i="5"/>
  <c r="BL98" i="5"/>
  <c r="BK98" i="5"/>
  <c r="BJ98" i="5"/>
  <c r="BI98" i="5"/>
  <c r="BH98" i="5"/>
  <c r="BG98" i="5"/>
  <c r="BF98" i="5"/>
  <c r="BE98" i="5"/>
  <c r="BD98" i="5"/>
  <c r="BC98" i="5"/>
  <c r="BB98" i="5"/>
  <c r="BA98" i="5"/>
  <c r="AZ98" i="5"/>
  <c r="AY98" i="5"/>
  <c r="AX98" i="5"/>
  <c r="AW98" i="5"/>
  <c r="AV98" i="5"/>
  <c r="AU98" i="5"/>
  <c r="AT98" i="5"/>
  <c r="AS98" i="5"/>
  <c r="AR98" i="5"/>
  <c r="AQ98" i="5"/>
  <c r="AP98" i="5"/>
  <c r="AO98" i="5"/>
  <c r="AN98" i="5"/>
  <c r="AM98" i="5"/>
  <c r="AL98" i="5"/>
  <c r="AK98" i="5"/>
  <c r="AJ98" i="5"/>
  <c r="AI98" i="5"/>
  <c r="AH98" i="5"/>
  <c r="AG98" i="5"/>
  <c r="AF98" i="5"/>
  <c r="AE98" i="5"/>
  <c r="AD98" i="5"/>
  <c r="AC98" i="5"/>
  <c r="AB98" i="5"/>
  <c r="AA98" i="5"/>
  <c r="Z98" i="5"/>
  <c r="Y98" i="5"/>
  <c r="X98" i="5"/>
  <c r="W98" i="5"/>
  <c r="V98" i="5"/>
  <c r="U98" i="5"/>
  <c r="T98" i="5"/>
  <c r="S98" i="5"/>
  <c r="R98" i="5"/>
  <c r="Q98" i="5"/>
  <c r="P98" i="5"/>
  <c r="O98" i="5"/>
  <c r="N98" i="5"/>
  <c r="M98" i="5"/>
  <c r="L98" i="5"/>
  <c r="K98" i="5"/>
  <c r="J98" i="5"/>
  <c r="I98" i="5"/>
  <c r="H98" i="5"/>
  <c r="G98" i="5"/>
  <c r="F98" i="5"/>
  <c r="E98" i="5"/>
  <c r="D98" i="5"/>
  <c r="C98" i="5"/>
  <c r="B98" i="5"/>
  <c r="CL97" i="5"/>
  <c r="CK97" i="5"/>
  <c r="CJ97" i="5"/>
  <c r="CI97" i="5"/>
  <c r="CH97" i="5"/>
  <c r="CG97" i="5"/>
  <c r="CF97" i="5"/>
  <c r="CE97" i="5"/>
  <c r="CD97" i="5"/>
  <c r="CC97" i="5"/>
  <c r="CB97" i="5"/>
  <c r="CA97" i="5"/>
  <c r="BZ97" i="5"/>
  <c r="BY97" i="5"/>
  <c r="BX97" i="5"/>
  <c r="BW97" i="5"/>
  <c r="BV97" i="5"/>
  <c r="BU97" i="5"/>
  <c r="BT97" i="5"/>
  <c r="BS97" i="5"/>
  <c r="BR97" i="5"/>
  <c r="BQ97" i="5"/>
  <c r="BP97" i="5"/>
  <c r="BO97" i="5"/>
  <c r="BN97" i="5"/>
  <c r="BM97" i="5"/>
  <c r="BL97" i="5"/>
  <c r="BK97" i="5"/>
  <c r="BJ97" i="5"/>
  <c r="BI97" i="5"/>
  <c r="BH97" i="5"/>
  <c r="BG97" i="5"/>
  <c r="BF97"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CP42" i="9"/>
  <c r="CO29" i="2"/>
  <c r="CQ30" i="5"/>
  <c r="CQ52" i="5"/>
  <c r="CQ29" i="2" l="1"/>
  <c r="CS29" i="2"/>
  <c r="AM56" i="4"/>
  <c r="AM28" i="3"/>
  <c r="AC10" i="13"/>
  <c r="AC33" i="8"/>
  <c r="CQ124" i="5"/>
  <c r="CQ123" i="5"/>
  <c r="CO107" i="2" l="1"/>
  <c r="CQ42" i="1"/>
  <c r="AH74" i="7" l="1"/>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CP21" i="9" l="1"/>
  <c r="CO21" i="9"/>
  <c r="CN21" i="9"/>
  <c r="CM21" i="9"/>
  <c r="CL21" i="9"/>
  <c r="CK21" i="9"/>
  <c r="CJ21" i="9"/>
  <c r="CI21" i="9"/>
  <c r="CH21" i="9"/>
  <c r="CG21" i="9"/>
  <c r="CF21" i="9"/>
  <c r="CE21" i="9"/>
  <c r="CD21" i="9"/>
  <c r="CC21" i="9"/>
  <c r="CB21" i="9"/>
  <c r="CA21" i="9"/>
  <c r="BZ21" i="9"/>
  <c r="BY21" i="9"/>
  <c r="BX21" i="9"/>
  <c r="BW21" i="9"/>
  <c r="BV21" i="9"/>
  <c r="BU21" i="9"/>
  <c r="BT21" i="9"/>
  <c r="BS21" i="9"/>
  <c r="BR21" i="9"/>
  <c r="BQ21" i="9"/>
  <c r="BP21" i="9"/>
  <c r="BO21" i="9"/>
  <c r="BN21"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CP59" i="5"/>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CQ29" i="5"/>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G73" i="7"/>
  <c r="F73" i="7"/>
  <c r="E73" i="7"/>
  <c r="D73" i="7"/>
  <c r="C73" i="7"/>
  <c r="B73"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G72" i="7"/>
  <c r="F72" i="7"/>
  <c r="E72" i="7"/>
  <c r="D72" i="7"/>
  <c r="C72" i="7"/>
  <c r="B72" i="7"/>
  <c r="CU59" i="5" l="1"/>
  <c r="CU56" i="5"/>
  <c r="CS56" i="5"/>
  <c r="CS59" i="5"/>
  <c r="Z25" i="4"/>
  <c r="AU17" i="4" l="1"/>
  <c r="AU16" i="4"/>
  <c r="AU15" i="4"/>
  <c r="AU14" i="4"/>
  <c r="AU13" i="4"/>
  <c r="AU12" i="4"/>
  <c r="AU11" i="4"/>
  <c r="AU10" i="4"/>
  <c r="AU9" i="4"/>
  <c r="AU8" i="4"/>
  <c r="AU7" i="4"/>
  <c r="AT17" i="4"/>
  <c r="AT16" i="4"/>
  <c r="AT15" i="4"/>
  <c r="AT14" i="4"/>
  <c r="AT13" i="4"/>
  <c r="AT12" i="4"/>
  <c r="AT11" i="4"/>
  <c r="AT10" i="4"/>
  <c r="AT9" i="4"/>
  <c r="AT8" i="4"/>
  <c r="AT7" i="4"/>
  <c r="AT6" i="4"/>
  <c r="CQ68" i="5"/>
  <c r="CO93" i="2"/>
  <c r="CO92" i="2"/>
  <c r="CN92" i="2"/>
  <c r="CO91" i="2"/>
  <c r="CO96" i="2"/>
  <c r="CO66" i="2"/>
  <c r="CO67" i="2"/>
  <c r="CO68" i="2"/>
  <c r="CO71" i="2"/>
  <c r="AL25" i="4"/>
  <c r="AK25" i="4"/>
  <c r="AJ25" i="4"/>
  <c r="AI25" i="4"/>
  <c r="AH25" i="4"/>
  <c r="AG25" i="4"/>
  <c r="AF25" i="4"/>
  <c r="AE25" i="4"/>
  <c r="AD25" i="4"/>
  <c r="AC25" i="4"/>
  <c r="AB25" i="4"/>
  <c r="AA25" i="4"/>
  <c r="Y25" i="4"/>
  <c r="X25" i="4"/>
  <c r="W25" i="4"/>
  <c r="V25" i="4"/>
  <c r="U25" i="4"/>
  <c r="T25" i="4"/>
  <c r="S25" i="4"/>
  <c r="R25" i="4"/>
  <c r="Q25" i="4"/>
  <c r="P25" i="4"/>
  <c r="M26" i="4" s="1"/>
  <c r="O25" i="4"/>
  <c r="N25" i="4"/>
  <c r="M25" i="4"/>
  <c r="AM26" i="4" s="1"/>
  <c r="AC26" i="4" l="1"/>
  <c r="AF26" i="4"/>
  <c r="AO25" i="4"/>
  <c r="P26" i="4"/>
  <c r="X26" i="4"/>
  <c r="Q26" i="4"/>
  <c r="Y26" i="4"/>
  <c r="AG26" i="4"/>
  <c r="R26" i="4"/>
  <c r="Z26" i="4"/>
  <c r="AH26" i="4"/>
  <c r="AI26" i="4"/>
  <c r="S26" i="4"/>
  <c r="AA26" i="4"/>
  <c r="T26" i="4"/>
  <c r="AB26" i="4"/>
  <c r="AJ26" i="4"/>
  <c r="AK26" i="4"/>
  <c r="U26" i="4"/>
  <c r="N26" i="4"/>
  <c r="V26" i="4"/>
  <c r="AD26" i="4"/>
  <c r="AL26" i="4"/>
  <c r="O26" i="4"/>
  <c r="W26" i="4"/>
  <c r="AE26" i="4"/>
  <c r="AC17" i="8"/>
  <c r="AE17" i="8" s="1"/>
  <c r="CQ67" i="5"/>
  <c r="CQ28" i="5"/>
  <c r="CQ29" i="1" l="1"/>
  <c r="CQ19" i="1"/>
  <c r="AM55" i="4"/>
  <c r="AM54" i="4"/>
  <c r="AM27" i="3"/>
  <c r="AC9" i="13"/>
  <c r="AC8" i="13"/>
  <c r="AC32" i="8"/>
  <c r="CO106" i="2" l="1"/>
  <c r="CQ40" i="1"/>
  <c r="CQ41" i="1"/>
  <c r="CQ39" i="1"/>
  <c r="CP68" i="5"/>
  <c r="CP19" i="1"/>
  <c r="CP60" i="5"/>
  <c r="BZ22" i="1"/>
  <c r="AM26" i="3" l="1"/>
  <c r="AC31" i="8"/>
  <c r="CO105" i="2" l="1"/>
  <c r="CQ28" i="2" l="1"/>
  <c r="CS28" i="2"/>
  <c r="B71" i="7"/>
  <c r="CQ114" i="5" l="1"/>
  <c r="BS28" i="1" l="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CP28" i="1"/>
  <c r="CO28" i="1"/>
  <c r="CN28" i="1"/>
  <c r="CM28" i="1"/>
  <c r="CL28" i="1"/>
  <c r="CK28" i="1"/>
  <c r="CJ28" i="1"/>
  <c r="CI28" i="1"/>
  <c r="CH28" i="1"/>
  <c r="CG28" i="1"/>
  <c r="CF28" i="1"/>
  <c r="CE28" i="1"/>
  <c r="CD28" i="1"/>
  <c r="CC28" i="1"/>
  <c r="CB28" i="1"/>
  <c r="CA28" i="1"/>
  <c r="BZ28" i="1"/>
  <c r="BY28" i="1"/>
  <c r="BX28" i="1"/>
  <c r="BW28" i="1"/>
  <c r="BV28" i="1"/>
  <c r="BU28" i="1"/>
  <c r="BT28" i="1"/>
  <c r="CQ28" i="1"/>
  <c r="B96" i="7" l="1"/>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H98" i="7"/>
  <c r="G98" i="7"/>
  <c r="F98" i="7"/>
  <c r="E98" i="7"/>
  <c r="D98" i="7"/>
  <c r="C98"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H97" i="7"/>
  <c r="G97" i="7"/>
  <c r="F97" i="7"/>
  <c r="E97" i="7"/>
  <c r="D97" i="7"/>
  <c r="C97" i="7"/>
  <c r="B97"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H96" i="7"/>
  <c r="G96" i="7"/>
  <c r="F96" i="7"/>
  <c r="E96" i="7"/>
  <c r="D96" i="7"/>
  <c r="C96"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H95" i="7"/>
  <c r="G95" i="7"/>
  <c r="F95" i="7"/>
  <c r="E95" i="7"/>
  <c r="D95" i="7"/>
  <c r="C95" i="7"/>
  <c r="B95" i="7"/>
  <c r="V44" i="7"/>
  <c r="U43" i="7"/>
  <c r="AM44" i="7"/>
  <c r="AL44" i="7"/>
  <c r="AK44" i="7"/>
  <c r="AJ44" i="7"/>
  <c r="AI44" i="7"/>
  <c r="AH44" i="7"/>
  <c r="AG44" i="7"/>
  <c r="AF44" i="7"/>
  <c r="AE44" i="7"/>
  <c r="AD44" i="7"/>
  <c r="AC44" i="7"/>
  <c r="AB44" i="7"/>
  <c r="AA44" i="7"/>
  <c r="Z44" i="7"/>
  <c r="Y44" i="7"/>
  <c r="X44" i="7"/>
  <c r="W44" i="7"/>
  <c r="U44" i="7"/>
  <c r="T44" i="7"/>
  <c r="S44" i="7"/>
  <c r="R44" i="7"/>
  <c r="Q44" i="7"/>
  <c r="P44" i="7"/>
  <c r="O44" i="7"/>
  <c r="N44" i="7"/>
  <c r="M44" i="7"/>
  <c r="L44" i="7"/>
  <c r="K44" i="7"/>
  <c r="J44" i="7"/>
  <c r="I44" i="7"/>
  <c r="H44" i="7"/>
  <c r="G44" i="7"/>
  <c r="F44" i="7"/>
  <c r="E44" i="7"/>
  <c r="D44" i="7"/>
  <c r="C44" i="7"/>
  <c r="AL43" i="7"/>
  <c r="AK43" i="7"/>
  <c r="AJ43" i="7"/>
  <c r="AI43" i="7"/>
  <c r="AH43" i="7"/>
  <c r="AG43" i="7"/>
  <c r="AF43" i="7"/>
  <c r="AE43" i="7"/>
  <c r="AD43" i="7"/>
  <c r="AC43" i="7"/>
  <c r="AB43" i="7"/>
  <c r="AA43" i="7"/>
  <c r="Z43" i="7"/>
  <c r="Y43" i="7"/>
  <c r="X43" i="7"/>
  <c r="W43" i="7"/>
  <c r="V43" i="7"/>
  <c r="T43" i="7"/>
  <c r="S43" i="7"/>
  <c r="R43" i="7"/>
  <c r="Q43" i="7"/>
  <c r="P43" i="7"/>
  <c r="O43" i="7"/>
  <c r="N43" i="7"/>
  <c r="M43" i="7"/>
  <c r="L43" i="7"/>
  <c r="K43" i="7"/>
  <c r="J43" i="7"/>
  <c r="I43" i="7"/>
  <c r="H43" i="7"/>
  <c r="G43" i="7"/>
  <c r="F43" i="7"/>
  <c r="E43" i="7"/>
  <c r="D43" i="7"/>
  <c r="C43" i="7"/>
  <c r="B43"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AK21" i="7"/>
  <c r="AJ21" i="7"/>
  <c r="AI21" i="7"/>
  <c r="AH21" i="7"/>
  <c r="AG21" i="7"/>
  <c r="AF21" i="7"/>
  <c r="AE21" i="7"/>
  <c r="AD21" i="7"/>
  <c r="AC21" i="7"/>
  <c r="AB21" i="7"/>
  <c r="AA21" i="7"/>
  <c r="Z21" i="7"/>
  <c r="Y21" i="7"/>
  <c r="X21" i="7"/>
  <c r="W21" i="7"/>
  <c r="U21" i="7"/>
  <c r="T21" i="7"/>
  <c r="S21" i="7"/>
  <c r="R21" i="7"/>
  <c r="Q21" i="7"/>
  <c r="P21" i="7"/>
  <c r="O21" i="7"/>
  <c r="N21" i="7"/>
  <c r="M21" i="7"/>
  <c r="L21" i="7"/>
  <c r="K21" i="7"/>
  <c r="J21" i="7"/>
  <c r="I21" i="7"/>
  <c r="H21" i="7"/>
  <c r="G21" i="7"/>
  <c r="F21" i="7"/>
  <c r="E21" i="7"/>
  <c r="D21" i="7"/>
  <c r="C21" i="7"/>
  <c r="AK20" i="7"/>
  <c r="AJ20" i="7"/>
  <c r="AI20" i="7"/>
  <c r="AH20" i="7"/>
  <c r="AG20" i="7"/>
  <c r="AF20" i="7"/>
  <c r="AE20" i="7"/>
  <c r="AD20" i="7"/>
  <c r="AC20" i="7"/>
  <c r="AB20" i="7"/>
  <c r="AA20" i="7"/>
  <c r="Z20" i="7"/>
  <c r="Y20" i="7"/>
  <c r="X20" i="7"/>
  <c r="W20" i="7"/>
  <c r="V20" i="7"/>
  <c r="T20" i="7"/>
  <c r="S20" i="7"/>
  <c r="R20" i="7"/>
  <c r="Q20" i="7"/>
  <c r="P20" i="7"/>
  <c r="O20" i="7"/>
  <c r="N20" i="7"/>
  <c r="M20" i="7"/>
  <c r="L20" i="7"/>
  <c r="K20" i="7"/>
  <c r="J20" i="7"/>
  <c r="I20" i="7"/>
  <c r="H20" i="7"/>
  <c r="G20" i="7"/>
  <c r="F20" i="7"/>
  <c r="E20" i="7"/>
  <c r="D20" i="7"/>
  <c r="C20" i="7"/>
  <c r="B20"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AL21" i="7"/>
  <c r="AL18" i="7"/>
  <c r="AM21" i="7"/>
  <c r="AL20" i="7"/>
  <c r="AM18"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F71" i="7"/>
  <c r="E71" i="7"/>
  <c r="D71" i="7"/>
  <c r="C71"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63" i="7"/>
  <c r="CK87" i="5"/>
  <c r="CL83" i="5"/>
  <c r="CQ27" i="5"/>
  <c r="CQ51" i="5"/>
  <c r="CQ22" i="1"/>
  <c r="CP36" i="9"/>
  <c r="CP129" i="5"/>
  <c r="CO129" i="5"/>
  <c r="CN129" i="5"/>
  <c r="CM129" i="5"/>
  <c r="CL129" i="5"/>
  <c r="CK129" i="5"/>
  <c r="CJ129" i="5"/>
  <c r="CI129" i="5"/>
  <c r="CH129" i="5"/>
  <c r="CG129" i="5"/>
  <c r="CF129" i="5"/>
  <c r="CE129" i="5"/>
  <c r="CD129" i="5"/>
  <c r="CC129" i="5"/>
  <c r="CB129" i="5"/>
  <c r="CA129" i="5"/>
  <c r="BZ129" i="5"/>
  <c r="BY129" i="5"/>
  <c r="BX129" i="5"/>
  <c r="BW129" i="5"/>
  <c r="BV129" i="5"/>
  <c r="BU129" i="5"/>
  <c r="BT129" i="5"/>
  <c r="BS129" i="5"/>
  <c r="BR129" i="5"/>
  <c r="BQ129" i="5"/>
  <c r="BP129" i="5"/>
  <c r="BO129" i="5"/>
  <c r="BN129" i="5"/>
  <c r="BM129" i="5"/>
  <c r="BL129" i="5"/>
  <c r="BK129" i="5"/>
  <c r="BJ129" i="5"/>
  <c r="BI129" i="5"/>
  <c r="BH129" i="5"/>
  <c r="BG129" i="5"/>
  <c r="BF129" i="5"/>
  <c r="BE129" i="5"/>
  <c r="BD129" i="5"/>
  <c r="BC129" i="5"/>
  <c r="BB129" i="5"/>
  <c r="BA129" i="5"/>
  <c r="AZ129" i="5"/>
  <c r="AY129" i="5"/>
  <c r="AX129" i="5"/>
  <c r="AW129" i="5"/>
  <c r="AV129" i="5"/>
  <c r="AU129" i="5"/>
  <c r="AT129" i="5"/>
  <c r="AS129" i="5"/>
  <c r="AR129" i="5"/>
  <c r="AQ129" i="5"/>
  <c r="AP129" i="5"/>
  <c r="AO129" i="5"/>
  <c r="AN129" i="5"/>
  <c r="AM129" i="5"/>
  <c r="AL129" i="5"/>
  <c r="AK129" i="5"/>
  <c r="AJ129" i="5"/>
  <c r="AI129" i="5"/>
  <c r="AH129" i="5"/>
  <c r="AG129" i="5"/>
  <c r="AF129" i="5"/>
  <c r="AE129" i="5"/>
  <c r="AD129" i="5"/>
  <c r="AC129" i="5"/>
  <c r="AB129" i="5"/>
  <c r="AA129" i="5"/>
  <c r="Z129" i="5"/>
  <c r="Y129" i="5"/>
  <c r="X129" i="5"/>
  <c r="W129" i="5"/>
  <c r="V129" i="5"/>
  <c r="U129" i="5"/>
  <c r="T129" i="5"/>
  <c r="S129" i="5"/>
  <c r="R129" i="5"/>
  <c r="Q129" i="5"/>
  <c r="P129" i="5"/>
  <c r="O129" i="5"/>
  <c r="N129" i="5"/>
  <c r="M129" i="5"/>
  <c r="L129" i="5"/>
  <c r="K129" i="5"/>
  <c r="J129" i="5"/>
  <c r="I129" i="5"/>
  <c r="H129" i="5"/>
  <c r="G129" i="5"/>
  <c r="F129" i="5"/>
  <c r="E129" i="5"/>
  <c r="D129" i="5"/>
  <c r="C129" i="5"/>
  <c r="CP128" i="5"/>
  <c r="CO128" i="5"/>
  <c r="CN128" i="5"/>
  <c r="CM128" i="5"/>
  <c r="CL128" i="5"/>
  <c r="CK128" i="5"/>
  <c r="CJ128" i="5"/>
  <c r="CI128" i="5"/>
  <c r="CH128" i="5"/>
  <c r="CG128" i="5"/>
  <c r="CF128" i="5"/>
  <c r="CE128" i="5"/>
  <c r="CD128" i="5"/>
  <c r="CC128" i="5"/>
  <c r="CB128" i="5"/>
  <c r="CA128" i="5"/>
  <c r="BZ128" i="5"/>
  <c r="BY128" i="5"/>
  <c r="BX128" i="5"/>
  <c r="BW128" i="5"/>
  <c r="BV128" i="5"/>
  <c r="BU128" i="5"/>
  <c r="BT128" i="5"/>
  <c r="BS128" i="5"/>
  <c r="BR128" i="5"/>
  <c r="BQ128" i="5"/>
  <c r="BP128" i="5"/>
  <c r="BO128" i="5"/>
  <c r="BN128" i="5"/>
  <c r="BM128" i="5"/>
  <c r="BL128" i="5"/>
  <c r="BK128" i="5"/>
  <c r="BJ128" i="5"/>
  <c r="BI128" i="5"/>
  <c r="BH128" i="5"/>
  <c r="BG128" i="5"/>
  <c r="BF128" i="5"/>
  <c r="BE128" i="5"/>
  <c r="BD128" i="5"/>
  <c r="BC128" i="5"/>
  <c r="BB128" i="5"/>
  <c r="BA128" i="5"/>
  <c r="AZ128" i="5"/>
  <c r="AY128" i="5"/>
  <c r="AX128" i="5"/>
  <c r="AW128" i="5"/>
  <c r="AV128" i="5"/>
  <c r="AU128" i="5"/>
  <c r="AT128" i="5"/>
  <c r="AS128" i="5"/>
  <c r="AR128" i="5"/>
  <c r="AQ128" i="5"/>
  <c r="AP128" i="5"/>
  <c r="AO128" i="5"/>
  <c r="AN128" i="5"/>
  <c r="AM128" i="5"/>
  <c r="AL128" i="5"/>
  <c r="AK128"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CP127" i="5"/>
  <c r="CO127" i="5"/>
  <c r="CN127" i="5"/>
  <c r="CM127" i="5"/>
  <c r="CL127" i="5"/>
  <c r="CK127" i="5"/>
  <c r="CJ127" i="5"/>
  <c r="CI127" i="5"/>
  <c r="CH127" i="5"/>
  <c r="CG127" i="5"/>
  <c r="CF127" i="5"/>
  <c r="CE127" i="5"/>
  <c r="CD127" i="5"/>
  <c r="CC127" i="5"/>
  <c r="CB127" i="5"/>
  <c r="CA127" i="5"/>
  <c r="BZ127" i="5"/>
  <c r="BY127" i="5"/>
  <c r="BX127" i="5"/>
  <c r="BW127" i="5"/>
  <c r="BV127" i="5"/>
  <c r="BU127" i="5"/>
  <c r="BT127" i="5"/>
  <c r="BS127" i="5"/>
  <c r="BR127" i="5"/>
  <c r="BQ127" i="5"/>
  <c r="BP127" i="5"/>
  <c r="BO127" i="5"/>
  <c r="BN127" i="5"/>
  <c r="BM127" i="5"/>
  <c r="BL127" i="5"/>
  <c r="BK127" i="5"/>
  <c r="BJ127" i="5"/>
  <c r="BI127" i="5"/>
  <c r="BH127" i="5"/>
  <c r="BG127" i="5"/>
  <c r="BF127" i="5"/>
  <c r="BE127" i="5"/>
  <c r="BD127" i="5"/>
  <c r="BC127" i="5"/>
  <c r="BB127" i="5"/>
  <c r="BA127" i="5"/>
  <c r="AZ127" i="5"/>
  <c r="AY127" i="5"/>
  <c r="AX127" i="5"/>
  <c r="AW127" i="5"/>
  <c r="AV127" i="5"/>
  <c r="AU127" i="5"/>
  <c r="AT127" i="5"/>
  <c r="AS127" i="5"/>
  <c r="AR127" i="5"/>
  <c r="AQ127" i="5"/>
  <c r="AP127" i="5"/>
  <c r="AO127" i="5"/>
  <c r="AN127" i="5"/>
  <c r="AM127" i="5"/>
  <c r="AL127" i="5"/>
  <c r="AK127" i="5"/>
  <c r="AJ127" i="5"/>
  <c r="AI127" i="5"/>
  <c r="AH127" i="5"/>
  <c r="AG127" i="5"/>
  <c r="AF127" i="5"/>
  <c r="AE127" i="5"/>
  <c r="AD127" i="5"/>
  <c r="AC127" i="5"/>
  <c r="AB127" i="5"/>
  <c r="AA127" i="5"/>
  <c r="Z127" i="5"/>
  <c r="Y127" i="5"/>
  <c r="X127" i="5"/>
  <c r="W127" i="5"/>
  <c r="V127" i="5"/>
  <c r="U127" i="5"/>
  <c r="T127" i="5"/>
  <c r="S127" i="5"/>
  <c r="R127" i="5"/>
  <c r="Q127" i="5"/>
  <c r="P127" i="5"/>
  <c r="O127" i="5"/>
  <c r="N127" i="5"/>
  <c r="M127" i="5"/>
  <c r="L127" i="5"/>
  <c r="K127" i="5"/>
  <c r="J127" i="5"/>
  <c r="I127" i="5"/>
  <c r="H127" i="5"/>
  <c r="G127" i="5"/>
  <c r="F127" i="5"/>
  <c r="E127" i="5"/>
  <c r="D127" i="5"/>
  <c r="C127" i="5"/>
  <c r="CP126" i="5"/>
  <c r="CO126" i="5"/>
  <c r="CN126" i="5"/>
  <c r="CM126" i="5"/>
  <c r="CL126" i="5"/>
  <c r="CK126" i="5"/>
  <c r="CJ126" i="5"/>
  <c r="CI126" i="5"/>
  <c r="CH126" i="5"/>
  <c r="CG126" i="5"/>
  <c r="CF126" i="5"/>
  <c r="CE126" i="5"/>
  <c r="CD126" i="5"/>
  <c r="CC126" i="5"/>
  <c r="CB126" i="5"/>
  <c r="CA126" i="5"/>
  <c r="BZ126" i="5"/>
  <c r="BY126" i="5"/>
  <c r="BX126" i="5"/>
  <c r="BW126" i="5"/>
  <c r="BV126" i="5"/>
  <c r="BU126" i="5"/>
  <c r="BT126" i="5"/>
  <c r="BS126" i="5"/>
  <c r="BR126" i="5"/>
  <c r="BQ126" i="5"/>
  <c r="BP126" i="5"/>
  <c r="BO126" i="5"/>
  <c r="BN126" i="5"/>
  <c r="BM126" i="5"/>
  <c r="BL126" i="5"/>
  <c r="BK126" i="5"/>
  <c r="BJ126" i="5"/>
  <c r="BI126" i="5"/>
  <c r="BH126" i="5"/>
  <c r="BG126" i="5"/>
  <c r="BF126" i="5"/>
  <c r="BE126" i="5"/>
  <c r="BD126" i="5"/>
  <c r="BC126" i="5"/>
  <c r="BB126" i="5"/>
  <c r="BA126" i="5"/>
  <c r="AZ126" i="5"/>
  <c r="AY126" i="5"/>
  <c r="AX126" i="5"/>
  <c r="AW126" i="5"/>
  <c r="AV126" i="5"/>
  <c r="AU126" i="5"/>
  <c r="AT126" i="5"/>
  <c r="AS126" i="5"/>
  <c r="AR126" i="5"/>
  <c r="AQ126" i="5"/>
  <c r="AP126" i="5"/>
  <c r="AO126" i="5"/>
  <c r="AN126" i="5"/>
  <c r="AM126" i="5"/>
  <c r="AL126" i="5"/>
  <c r="AK126" i="5"/>
  <c r="AJ126" i="5"/>
  <c r="AI126" i="5"/>
  <c r="AH126" i="5"/>
  <c r="AG126" i="5"/>
  <c r="AF126" i="5"/>
  <c r="AE126" i="5"/>
  <c r="AD126" i="5"/>
  <c r="AC126" i="5"/>
  <c r="AB126" i="5"/>
  <c r="AA126" i="5"/>
  <c r="Z126" i="5"/>
  <c r="Y126" i="5"/>
  <c r="X126" i="5"/>
  <c r="W126" i="5"/>
  <c r="V126" i="5"/>
  <c r="U126" i="5"/>
  <c r="T126" i="5"/>
  <c r="S126" i="5"/>
  <c r="R126" i="5"/>
  <c r="Q126" i="5"/>
  <c r="P126" i="5"/>
  <c r="O126" i="5"/>
  <c r="N126" i="5"/>
  <c r="M126" i="5"/>
  <c r="L126" i="5"/>
  <c r="K126" i="5"/>
  <c r="J126" i="5"/>
  <c r="I126" i="5"/>
  <c r="H126" i="5"/>
  <c r="G126" i="5"/>
  <c r="F126" i="5"/>
  <c r="E126" i="5"/>
  <c r="D126" i="5"/>
  <c r="C126" i="5"/>
  <c r="CP125" i="5"/>
  <c r="CO125" i="5"/>
  <c r="CN125" i="5"/>
  <c r="CM125" i="5"/>
  <c r="CL125" i="5"/>
  <c r="CK125" i="5"/>
  <c r="CJ125" i="5"/>
  <c r="CI125" i="5"/>
  <c r="CH125" i="5"/>
  <c r="CG125" i="5"/>
  <c r="CF125" i="5"/>
  <c r="CE125" i="5"/>
  <c r="CD125" i="5"/>
  <c r="CC125" i="5"/>
  <c r="CB125" i="5"/>
  <c r="CA125" i="5"/>
  <c r="BZ125" i="5"/>
  <c r="BY125" i="5"/>
  <c r="BX125" i="5"/>
  <c r="BW125" i="5"/>
  <c r="BV125" i="5"/>
  <c r="BU125" i="5"/>
  <c r="BT125" i="5"/>
  <c r="BS125" i="5"/>
  <c r="BR125" i="5"/>
  <c r="BQ125" i="5"/>
  <c r="BP125" i="5"/>
  <c r="BO125" i="5"/>
  <c r="BN125" i="5"/>
  <c r="BM125" i="5"/>
  <c r="BL125" i="5"/>
  <c r="BK125" i="5"/>
  <c r="BJ125" i="5"/>
  <c r="BI125" i="5"/>
  <c r="BH125" i="5"/>
  <c r="BG125" i="5"/>
  <c r="BF125" i="5"/>
  <c r="BE125" i="5"/>
  <c r="BD125" i="5"/>
  <c r="BC125" i="5"/>
  <c r="BB125" i="5"/>
  <c r="BA125" i="5"/>
  <c r="AZ125" i="5"/>
  <c r="AY125" i="5"/>
  <c r="AX125" i="5"/>
  <c r="AW125" i="5"/>
  <c r="AV125" i="5"/>
  <c r="AU125" i="5"/>
  <c r="AT125" i="5"/>
  <c r="AS125" i="5"/>
  <c r="AR125" i="5"/>
  <c r="AQ125" i="5"/>
  <c r="AP125" i="5"/>
  <c r="AO125" i="5"/>
  <c r="AN125" i="5"/>
  <c r="AM125" i="5"/>
  <c r="AL125" i="5"/>
  <c r="AK125" i="5"/>
  <c r="AJ125" i="5"/>
  <c r="AI125" i="5"/>
  <c r="AH125" i="5"/>
  <c r="AG125" i="5"/>
  <c r="AF125" i="5"/>
  <c r="AE125" i="5"/>
  <c r="AD125" i="5"/>
  <c r="AC125" i="5"/>
  <c r="AB125" i="5"/>
  <c r="AA125" i="5"/>
  <c r="Z125" i="5"/>
  <c r="Y125" i="5"/>
  <c r="X125" i="5"/>
  <c r="W125" i="5"/>
  <c r="V125" i="5"/>
  <c r="U125" i="5"/>
  <c r="T125" i="5"/>
  <c r="S125" i="5"/>
  <c r="R125" i="5"/>
  <c r="Q125" i="5"/>
  <c r="P125" i="5"/>
  <c r="O125" i="5"/>
  <c r="N125" i="5"/>
  <c r="M125" i="5"/>
  <c r="L125" i="5"/>
  <c r="K125" i="5"/>
  <c r="J125" i="5"/>
  <c r="I125" i="5"/>
  <c r="H125" i="5"/>
  <c r="G125" i="5"/>
  <c r="F125" i="5"/>
  <c r="E125" i="5"/>
  <c r="D125" i="5"/>
  <c r="C125" i="5"/>
  <c r="CP124" i="5"/>
  <c r="CO124" i="5"/>
  <c r="CN124" i="5"/>
  <c r="CM124" i="5"/>
  <c r="CL124" i="5"/>
  <c r="CK124" i="5"/>
  <c r="CJ124" i="5"/>
  <c r="CI124" i="5"/>
  <c r="CH124" i="5"/>
  <c r="CG124" i="5"/>
  <c r="CF124" i="5"/>
  <c r="CE124" i="5"/>
  <c r="CD124" i="5"/>
  <c r="CC124" i="5"/>
  <c r="CB124" i="5"/>
  <c r="CA124" i="5"/>
  <c r="BZ124" i="5"/>
  <c r="BY124" i="5"/>
  <c r="BX124" i="5"/>
  <c r="BW124" i="5"/>
  <c r="BV124" i="5"/>
  <c r="BU124" i="5"/>
  <c r="BT124" i="5"/>
  <c r="BS124" i="5"/>
  <c r="BR124" i="5"/>
  <c r="BQ124" i="5"/>
  <c r="BP124" i="5"/>
  <c r="BO124" i="5"/>
  <c r="BN124" i="5"/>
  <c r="BM124" i="5"/>
  <c r="BL124" i="5"/>
  <c r="BK124" i="5"/>
  <c r="BJ124" i="5"/>
  <c r="BI124" i="5"/>
  <c r="BH124" i="5"/>
  <c r="BG124" i="5"/>
  <c r="BF124" i="5"/>
  <c r="BE124" i="5"/>
  <c r="BD124" i="5"/>
  <c r="BC124" i="5"/>
  <c r="BB124" i="5"/>
  <c r="BA124" i="5"/>
  <c r="AZ124" i="5"/>
  <c r="AY124" i="5"/>
  <c r="AX124" i="5"/>
  <c r="AW124" i="5"/>
  <c r="AV124" i="5"/>
  <c r="AU124" i="5"/>
  <c r="AT124" i="5"/>
  <c r="AS124" i="5"/>
  <c r="AR124" i="5"/>
  <c r="AQ124" i="5"/>
  <c r="AP124" i="5"/>
  <c r="AO124" i="5"/>
  <c r="AN124" i="5"/>
  <c r="AM124" i="5"/>
  <c r="AL124" i="5"/>
  <c r="AK124" i="5"/>
  <c r="AJ124" i="5"/>
  <c r="AI124" i="5"/>
  <c r="AH124" i="5"/>
  <c r="AG124" i="5"/>
  <c r="AF124" i="5"/>
  <c r="AE124" i="5"/>
  <c r="AD124" i="5"/>
  <c r="AC124" i="5"/>
  <c r="AB124" i="5"/>
  <c r="AA124" i="5"/>
  <c r="Z124" i="5"/>
  <c r="Y124" i="5"/>
  <c r="X124" i="5"/>
  <c r="W124" i="5"/>
  <c r="V124" i="5"/>
  <c r="U124" i="5"/>
  <c r="T124" i="5"/>
  <c r="S124" i="5"/>
  <c r="R124" i="5"/>
  <c r="Q124" i="5"/>
  <c r="P124" i="5"/>
  <c r="O124" i="5"/>
  <c r="N124" i="5"/>
  <c r="M124" i="5"/>
  <c r="L124" i="5"/>
  <c r="K124" i="5"/>
  <c r="J124" i="5"/>
  <c r="I124" i="5"/>
  <c r="H124" i="5"/>
  <c r="G124" i="5"/>
  <c r="F124" i="5"/>
  <c r="E124" i="5"/>
  <c r="D124" i="5"/>
  <c r="C124" i="5"/>
  <c r="CP123" i="5"/>
  <c r="CO123" i="5"/>
  <c r="CN123" i="5"/>
  <c r="CM123" i="5"/>
  <c r="CL123" i="5"/>
  <c r="CK123" i="5"/>
  <c r="CJ123" i="5"/>
  <c r="CI123" i="5"/>
  <c r="CH123" i="5"/>
  <c r="CG123" i="5"/>
  <c r="CF123" i="5"/>
  <c r="CE123" i="5"/>
  <c r="CD123" i="5"/>
  <c r="CC123" i="5"/>
  <c r="CB123" i="5"/>
  <c r="CA123" i="5"/>
  <c r="BZ123" i="5"/>
  <c r="BY123" i="5"/>
  <c r="BX123" i="5"/>
  <c r="BW123" i="5"/>
  <c r="BV123" i="5"/>
  <c r="BU123" i="5"/>
  <c r="BT123" i="5"/>
  <c r="BS123" i="5"/>
  <c r="BR123" i="5"/>
  <c r="BQ123" i="5"/>
  <c r="BP123" i="5"/>
  <c r="BO123" i="5"/>
  <c r="BN123" i="5"/>
  <c r="BM123" i="5"/>
  <c r="BL123" i="5"/>
  <c r="BK123" i="5"/>
  <c r="BJ123" i="5"/>
  <c r="BI123" i="5"/>
  <c r="BH123" i="5"/>
  <c r="BG123" i="5"/>
  <c r="BF123" i="5"/>
  <c r="BE123" i="5"/>
  <c r="BD123" i="5"/>
  <c r="BC123" i="5"/>
  <c r="BB123" i="5"/>
  <c r="BA123" i="5"/>
  <c r="AZ123" i="5"/>
  <c r="AY123" i="5"/>
  <c r="AX123" i="5"/>
  <c r="AW123" i="5"/>
  <c r="AV123" i="5"/>
  <c r="AU123" i="5"/>
  <c r="AT123" i="5"/>
  <c r="AS123" i="5"/>
  <c r="AR123" i="5"/>
  <c r="AQ123" i="5"/>
  <c r="AP123" i="5"/>
  <c r="AO123" i="5"/>
  <c r="AN123" i="5"/>
  <c r="AM123" i="5"/>
  <c r="AL123" i="5"/>
  <c r="AK123" i="5"/>
  <c r="AJ123" i="5"/>
  <c r="AI123" i="5"/>
  <c r="AH123" i="5"/>
  <c r="AG123" i="5"/>
  <c r="AF123" i="5"/>
  <c r="AE123" i="5"/>
  <c r="AD123" i="5"/>
  <c r="AC123" i="5"/>
  <c r="AB123" i="5"/>
  <c r="AA123" i="5"/>
  <c r="Z123" i="5"/>
  <c r="Y123" i="5"/>
  <c r="X123" i="5"/>
  <c r="W123" i="5"/>
  <c r="V123" i="5"/>
  <c r="U123" i="5"/>
  <c r="T123" i="5"/>
  <c r="S123" i="5"/>
  <c r="R123" i="5"/>
  <c r="Q123" i="5"/>
  <c r="P123" i="5"/>
  <c r="O123" i="5"/>
  <c r="N123" i="5"/>
  <c r="M123" i="5"/>
  <c r="L123" i="5"/>
  <c r="K123" i="5"/>
  <c r="J123" i="5"/>
  <c r="I123" i="5"/>
  <c r="H123" i="5"/>
  <c r="G123" i="5"/>
  <c r="F123" i="5"/>
  <c r="E123" i="5"/>
  <c r="D123" i="5"/>
  <c r="C123" i="5"/>
  <c r="CQ122" i="5"/>
  <c r="CP122" i="5"/>
  <c r="CO122" i="5"/>
  <c r="CN122" i="5"/>
  <c r="CM122" i="5"/>
  <c r="CL122" i="5"/>
  <c r="CK122" i="5"/>
  <c r="CJ122" i="5"/>
  <c r="CI122" i="5"/>
  <c r="CH122" i="5"/>
  <c r="CG122" i="5"/>
  <c r="CF122" i="5"/>
  <c r="CE122" i="5"/>
  <c r="CD122" i="5"/>
  <c r="CC122" i="5"/>
  <c r="CB122" i="5"/>
  <c r="CA122" i="5"/>
  <c r="BZ122" i="5"/>
  <c r="BY122" i="5"/>
  <c r="BX122" i="5"/>
  <c r="BW122" i="5"/>
  <c r="BV122" i="5"/>
  <c r="BU122" i="5"/>
  <c r="BT122" i="5"/>
  <c r="BS122" i="5"/>
  <c r="BR122" i="5"/>
  <c r="BQ122" i="5"/>
  <c r="BP122" i="5"/>
  <c r="BO122" i="5"/>
  <c r="BN122" i="5"/>
  <c r="BM122" i="5"/>
  <c r="BL122" i="5"/>
  <c r="BK122" i="5"/>
  <c r="BJ122" i="5"/>
  <c r="BI122" i="5"/>
  <c r="BH122" i="5"/>
  <c r="BG122" i="5"/>
  <c r="BF122" i="5"/>
  <c r="BE122" i="5"/>
  <c r="BD122" i="5"/>
  <c r="BC122" i="5"/>
  <c r="BB122" i="5"/>
  <c r="BA122" i="5"/>
  <c r="AZ122" i="5"/>
  <c r="AY122" i="5"/>
  <c r="AX122" i="5"/>
  <c r="AW122" i="5"/>
  <c r="AV122" i="5"/>
  <c r="AU122" i="5"/>
  <c r="AT122" i="5"/>
  <c r="AS122" i="5"/>
  <c r="AR122" i="5"/>
  <c r="AQ122" i="5"/>
  <c r="AP122" i="5"/>
  <c r="AO122" i="5"/>
  <c r="AN122" i="5"/>
  <c r="AM122" i="5"/>
  <c r="AL122" i="5"/>
  <c r="AK122" i="5"/>
  <c r="AJ122" i="5"/>
  <c r="AI122" i="5"/>
  <c r="AH122" i="5"/>
  <c r="AG122" i="5"/>
  <c r="AF122" i="5"/>
  <c r="AE122" i="5"/>
  <c r="AD122" i="5"/>
  <c r="AC122" i="5"/>
  <c r="AB122" i="5"/>
  <c r="AA122" i="5"/>
  <c r="Z122" i="5"/>
  <c r="Y122" i="5"/>
  <c r="X122" i="5"/>
  <c r="W122" i="5"/>
  <c r="V122" i="5"/>
  <c r="U122" i="5"/>
  <c r="T122" i="5"/>
  <c r="S122" i="5"/>
  <c r="R122" i="5"/>
  <c r="Q122" i="5"/>
  <c r="P122" i="5"/>
  <c r="O122" i="5"/>
  <c r="N122" i="5"/>
  <c r="M122" i="5"/>
  <c r="L122" i="5"/>
  <c r="K122" i="5"/>
  <c r="J122" i="5"/>
  <c r="I122" i="5"/>
  <c r="H122" i="5"/>
  <c r="G122" i="5"/>
  <c r="F122" i="5"/>
  <c r="E122" i="5"/>
  <c r="D122" i="5"/>
  <c r="C122" i="5"/>
  <c r="CQ121" i="5"/>
  <c r="CP121" i="5"/>
  <c r="CO121" i="5"/>
  <c r="CN121" i="5"/>
  <c r="CM121" i="5"/>
  <c r="CL121" i="5"/>
  <c r="CK121" i="5"/>
  <c r="CJ121" i="5"/>
  <c r="CI121" i="5"/>
  <c r="CH121" i="5"/>
  <c r="CG121" i="5"/>
  <c r="CF121" i="5"/>
  <c r="CE121" i="5"/>
  <c r="CD121" i="5"/>
  <c r="CC121" i="5"/>
  <c r="CB121" i="5"/>
  <c r="CA121" i="5"/>
  <c r="BZ121" i="5"/>
  <c r="BY121" i="5"/>
  <c r="BX121" i="5"/>
  <c r="BW121" i="5"/>
  <c r="BV121" i="5"/>
  <c r="BU121" i="5"/>
  <c r="BT121" i="5"/>
  <c r="BS121" i="5"/>
  <c r="BR121" i="5"/>
  <c r="BQ121" i="5"/>
  <c r="BP121" i="5"/>
  <c r="BO121" i="5"/>
  <c r="BN121" i="5"/>
  <c r="BM121" i="5"/>
  <c r="BL121" i="5"/>
  <c r="BK121" i="5"/>
  <c r="BJ121" i="5"/>
  <c r="BI121" i="5"/>
  <c r="BH121" i="5"/>
  <c r="BG121" i="5"/>
  <c r="BF121" i="5"/>
  <c r="BE121" i="5"/>
  <c r="BD121" i="5"/>
  <c r="BC121" i="5"/>
  <c r="BB121" i="5"/>
  <c r="BA121" i="5"/>
  <c r="AZ121" i="5"/>
  <c r="AY121" i="5"/>
  <c r="AX121" i="5"/>
  <c r="AW121" i="5"/>
  <c r="AV121" i="5"/>
  <c r="AU121" i="5"/>
  <c r="AT121" i="5"/>
  <c r="AS121" i="5"/>
  <c r="AR121" i="5"/>
  <c r="AQ121" i="5"/>
  <c r="AP121" i="5"/>
  <c r="AO121" i="5"/>
  <c r="AN121" i="5"/>
  <c r="AM121" i="5"/>
  <c r="AL121" i="5"/>
  <c r="AK121" i="5"/>
  <c r="AJ121" i="5"/>
  <c r="AI121" i="5"/>
  <c r="AH121" i="5"/>
  <c r="AG121" i="5"/>
  <c r="AF121" i="5"/>
  <c r="AE121" i="5"/>
  <c r="AD121" i="5"/>
  <c r="AC121" i="5"/>
  <c r="AB121" i="5"/>
  <c r="AA121" i="5"/>
  <c r="Z121" i="5"/>
  <c r="Y121" i="5"/>
  <c r="X121" i="5"/>
  <c r="W121" i="5"/>
  <c r="V121" i="5"/>
  <c r="U121" i="5"/>
  <c r="T121" i="5"/>
  <c r="S121" i="5"/>
  <c r="R121" i="5"/>
  <c r="Q121" i="5"/>
  <c r="P121" i="5"/>
  <c r="O121" i="5"/>
  <c r="N121" i="5"/>
  <c r="M121" i="5"/>
  <c r="L121" i="5"/>
  <c r="K121" i="5"/>
  <c r="J121" i="5"/>
  <c r="I121" i="5"/>
  <c r="H121" i="5"/>
  <c r="G121" i="5"/>
  <c r="F121" i="5"/>
  <c r="E121" i="5"/>
  <c r="D121" i="5"/>
  <c r="C121" i="5"/>
  <c r="CQ120" i="5"/>
  <c r="CP120" i="5"/>
  <c r="CO120" i="5"/>
  <c r="CN120" i="5"/>
  <c r="CM120" i="5"/>
  <c r="CL120" i="5"/>
  <c r="CK120" i="5"/>
  <c r="CJ120" i="5"/>
  <c r="CI120" i="5"/>
  <c r="CH120" i="5"/>
  <c r="CG120" i="5"/>
  <c r="CF120" i="5"/>
  <c r="CE120" i="5"/>
  <c r="CD120" i="5"/>
  <c r="CC120" i="5"/>
  <c r="CB120" i="5"/>
  <c r="CA120" i="5"/>
  <c r="BZ120" i="5"/>
  <c r="BY120" i="5"/>
  <c r="BX120" i="5"/>
  <c r="BW120" i="5"/>
  <c r="BV120" i="5"/>
  <c r="BU120" i="5"/>
  <c r="BT120" i="5"/>
  <c r="BS120" i="5"/>
  <c r="BR120" i="5"/>
  <c r="BQ120" i="5"/>
  <c r="BP120" i="5"/>
  <c r="BO120" i="5"/>
  <c r="BN120" i="5"/>
  <c r="BM120" i="5"/>
  <c r="BL120" i="5"/>
  <c r="BK120" i="5"/>
  <c r="BJ120" i="5"/>
  <c r="BI120" i="5"/>
  <c r="BH120" i="5"/>
  <c r="BG120" i="5"/>
  <c r="BF120" i="5"/>
  <c r="BE120" i="5"/>
  <c r="BD120" i="5"/>
  <c r="BC120" i="5"/>
  <c r="BB120" i="5"/>
  <c r="BA120" i="5"/>
  <c r="AZ120" i="5"/>
  <c r="AY120" i="5"/>
  <c r="AX120" i="5"/>
  <c r="AW120" i="5"/>
  <c r="AV120" i="5"/>
  <c r="AU120" i="5"/>
  <c r="AT120" i="5"/>
  <c r="AS120" i="5"/>
  <c r="AR120" i="5"/>
  <c r="AQ120" i="5"/>
  <c r="AP120" i="5"/>
  <c r="AO120" i="5"/>
  <c r="AN120" i="5"/>
  <c r="AM120" i="5"/>
  <c r="AL120" i="5"/>
  <c r="AK120" i="5"/>
  <c r="AJ120" i="5"/>
  <c r="AI120" i="5"/>
  <c r="AH120" i="5"/>
  <c r="AG120" i="5"/>
  <c r="AF120" i="5"/>
  <c r="AE120" i="5"/>
  <c r="AD120" i="5"/>
  <c r="AC120" i="5"/>
  <c r="AB120" i="5"/>
  <c r="AA120" i="5"/>
  <c r="Z120" i="5"/>
  <c r="Y120" i="5"/>
  <c r="X120" i="5"/>
  <c r="W120" i="5"/>
  <c r="V120" i="5"/>
  <c r="U120" i="5"/>
  <c r="T120" i="5"/>
  <c r="S120" i="5"/>
  <c r="R120" i="5"/>
  <c r="Q120" i="5"/>
  <c r="P120" i="5"/>
  <c r="O120" i="5"/>
  <c r="N120" i="5"/>
  <c r="M120" i="5"/>
  <c r="L120" i="5"/>
  <c r="K120" i="5"/>
  <c r="J120" i="5"/>
  <c r="I120" i="5"/>
  <c r="H120" i="5"/>
  <c r="G120" i="5"/>
  <c r="F120" i="5"/>
  <c r="E120" i="5"/>
  <c r="D120" i="5"/>
  <c r="C120" i="5"/>
  <c r="CQ119" i="5"/>
  <c r="CP119" i="5"/>
  <c r="CO119" i="5"/>
  <c r="CN119" i="5"/>
  <c r="CM119" i="5"/>
  <c r="CL119" i="5"/>
  <c r="CK119" i="5"/>
  <c r="CJ119" i="5"/>
  <c r="CI119" i="5"/>
  <c r="CH119" i="5"/>
  <c r="CG119" i="5"/>
  <c r="CF119" i="5"/>
  <c r="CE119" i="5"/>
  <c r="CD119" i="5"/>
  <c r="CC119" i="5"/>
  <c r="CB119" i="5"/>
  <c r="CA119" i="5"/>
  <c r="BZ119" i="5"/>
  <c r="BY119" i="5"/>
  <c r="BX119" i="5"/>
  <c r="BW119" i="5"/>
  <c r="BV119" i="5"/>
  <c r="BU119" i="5"/>
  <c r="BT119" i="5"/>
  <c r="BS119" i="5"/>
  <c r="BR119" i="5"/>
  <c r="BQ119" i="5"/>
  <c r="BP119" i="5"/>
  <c r="BO119" i="5"/>
  <c r="BN119" i="5"/>
  <c r="BM119" i="5"/>
  <c r="BL119" i="5"/>
  <c r="BK119" i="5"/>
  <c r="BJ119" i="5"/>
  <c r="BI119" i="5"/>
  <c r="BH119" i="5"/>
  <c r="BG119" i="5"/>
  <c r="BF119" i="5"/>
  <c r="BE119" i="5"/>
  <c r="BD119" i="5"/>
  <c r="BC119" i="5"/>
  <c r="BB119" i="5"/>
  <c r="BA119" i="5"/>
  <c r="AZ119" i="5"/>
  <c r="AY119" i="5"/>
  <c r="AX119" i="5"/>
  <c r="AW119" i="5"/>
  <c r="AV119" i="5"/>
  <c r="AU119" i="5"/>
  <c r="AT119" i="5"/>
  <c r="AS119" i="5"/>
  <c r="AR119" i="5"/>
  <c r="AQ119" i="5"/>
  <c r="AP119" i="5"/>
  <c r="AO119" i="5"/>
  <c r="AN119" i="5"/>
  <c r="AM119" i="5"/>
  <c r="AL119" i="5"/>
  <c r="AK119" i="5"/>
  <c r="AJ119" i="5"/>
  <c r="AI119" i="5"/>
  <c r="AH119" i="5"/>
  <c r="AG119" i="5"/>
  <c r="AF119" i="5"/>
  <c r="AE119" i="5"/>
  <c r="AD119" i="5"/>
  <c r="AC119" i="5"/>
  <c r="AB119" i="5"/>
  <c r="AA119" i="5"/>
  <c r="Z119" i="5"/>
  <c r="Y119" i="5"/>
  <c r="X119" i="5"/>
  <c r="W119" i="5"/>
  <c r="V119" i="5"/>
  <c r="U119" i="5"/>
  <c r="T119" i="5"/>
  <c r="S119" i="5"/>
  <c r="R119" i="5"/>
  <c r="Q119" i="5"/>
  <c r="P119" i="5"/>
  <c r="O119" i="5"/>
  <c r="N119" i="5"/>
  <c r="M119" i="5"/>
  <c r="L119" i="5"/>
  <c r="K119" i="5"/>
  <c r="J119" i="5"/>
  <c r="I119" i="5"/>
  <c r="H119" i="5"/>
  <c r="G119" i="5"/>
  <c r="F119" i="5"/>
  <c r="E119" i="5"/>
  <c r="D119" i="5"/>
  <c r="C119" i="5"/>
  <c r="CQ118" i="5"/>
  <c r="CP118" i="5"/>
  <c r="CO118" i="5"/>
  <c r="CN118" i="5"/>
  <c r="CM118" i="5"/>
  <c r="CL118" i="5"/>
  <c r="CK118" i="5"/>
  <c r="CJ118" i="5"/>
  <c r="CI118" i="5"/>
  <c r="CH118" i="5"/>
  <c r="CG118" i="5"/>
  <c r="CF118" i="5"/>
  <c r="CE118" i="5"/>
  <c r="CD118" i="5"/>
  <c r="CC118" i="5"/>
  <c r="CB118" i="5"/>
  <c r="CA118" i="5"/>
  <c r="BZ118" i="5"/>
  <c r="BY118" i="5"/>
  <c r="BX118" i="5"/>
  <c r="BW118" i="5"/>
  <c r="BV118" i="5"/>
  <c r="BU118" i="5"/>
  <c r="BT118" i="5"/>
  <c r="BS118" i="5"/>
  <c r="BR118" i="5"/>
  <c r="BQ118" i="5"/>
  <c r="BP118" i="5"/>
  <c r="BO118" i="5"/>
  <c r="BN118" i="5"/>
  <c r="BM118" i="5"/>
  <c r="BL118" i="5"/>
  <c r="BK118" i="5"/>
  <c r="BJ118" i="5"/>
  <c r="BI118" i="5"/>
  <c r="BH118" i="5"/>
  <c r="BG118" i="5"/>
  <c r="BF118" i="5"/>
  <c r="BE118" i="5"/>
  <c r="BD118" i="5"/>
  <c r="BC118" i="5"/>
  <c r="BB118" i="5"/>
  <c r="BA118" i="5"/>
  <c r="AZ118" i="5"/>
  <c r="AY118" i="5"/>
  <c r="AX118" i="5"/>
  <c r="AW118" i="5"/>
  <c r="AV118" i="5"/>
  <c r="AU118" i="5"/>
  <c r="AT118" i="5"/>
  <c r="AS118" i="5"/>
  <c r="AR118" i="5"/>
  <c r="AQ118" i="5"/>
  <c r="AP118" i="5"/>
  <c r="AO118" i="5"/>
  <c r="AN118" i="5"/>
  <c r="AM118" i="5"/>
  <c r="AL118" i="5"/>
  <c r="AK118" i="5"/>
  <c r="AJ118" i="5"/>
  <c r="AI118" i="5"/>
  <c r="AH118" i="5"/>
  <c r="AG118" i="5"/>
  <c r="AF118" i="5"/>
  <c r="AE118" i="5"/>
  <c r="AD118" i="5"/>
  <c r="AC118" i="5"/>
  <c r="AB118" i="5"/>
  <c r="AA118" i="5"/>
  <c r="Z118" i="5"/>
  <c r="Y118" i="5"/>
  <c r="X118" i="5"/>
  <c r="W118" i="5"/>
  <c r="V118" i="5"/>
  <c r="U118" i="5"/>
  <c r="T118" i="5"/>
  <c r="S118" i="5"/>
  <c r="R118" i="5"/>
  <c r="Q118" i="5"/>
  <c r="P118" i="5"/>
  <c r="O118" i="5"/>
  <c r="N118" i="5"/>
  <c r="M118" i="5"/>
  <c r="L118" i="5"/>
  <c r="K118" i="5"/>
  <c r="J118" i="5"/>
  <c r="I118" i="5"/>
  <c r="H118" i="5"/>
  <c r="G118" i="5"/>
  <c r="F118" i="5"/>
  <c r="E118" i="5"/>
  <c r="D118" i="5"/>
  <c r="C118" i="5"/>
  <c r="B129" i="5"/>
  <c r="B128" i="5"/>
  <c r="B127" i="5"/>
  <c r="B126" i="5"/>
  <c r="B125" i="5"/>
  <c r="B124" i="5"/>
  <c r="B123" i="5"/>
  <c r="B122" i="5"/>
  <c r="B121" i="5"/>
  <c r="B120" i="5"/>
  <c r="B119" i="5"/>
  <c r="B118" i="5"/>
  <c r="CJ74" i="5"/>
  <c r="CI68" i="5" l="1"/>
  <c r="N19" i="6" l="1"/>
  <c r="N18" i="6"/>
  <c r="N17" i="6"/>
  <c r="N16" i="6"/>
  <c r="N15" i="6"/>
  <c r="N14" i="6"/>
  <c r="N13" i="6"/>
  <c r="N12" i="6"/>
  <c r="N11" i="6"/>
  <c r="N10" i="6"/>
  <c r="N9" i="6"/>
  <c r="N8" i="6"/>
  <c r="N7" i="6"/>
  <c r="AC18" i="8"/>
  <c r="AE18" i="8" s="1"/>
  <c r="AM20" i="4" l="1"/>
  <c r="AM19" i="4"/>
  <c r="AM25" i="3"/>
  <c r="AC30" i="8"/>
  <c r="CQ20" i="1"/>
  <c r="AM53" i="4" l="1"/>
  <c r="CO89" i="2" l="1"/>
  <c r="CO64" i="2"/>
  <c r="AC7" i="13" l="1"/>
  <c r="CO104" i="2"/>
  <c r="CQ79" i="5"/>
  <c r="CQ66" i="5"/>
  <c r="CQ26" i="5"/>
  <c r="CQ74" i="5"/>
  <c r="CQ38" i="1"/>
  <c r="AM69" i="7" l="1"/>
  <c r="AO63" i="7"/>
  <c r="AO41" i="7"/>
  <c r="AO18" i="7"/>
  <c r="AM52" i="4"/>
  <c r="AM24" i="3"/>
  <c r="AC6" i="13"/>
  <c r="AC29" i="8"/>
  <c r="CQ38" i="5"/>
  <c r="CO103" i="2"/>
  <c r="CQ19" i="5" l="1"/>
  <c r="AM51" i="4" l="1"/>
  <c r="AM23" i="3"/>
  <c r="V71" i="12" l="1"/>
  <c r="U71" i="12"/>
  <c r="T71" i="12"/>
  <c r="S71" i="12"/>
  <c r="R71" i="12"/>
  <c r="Q71" i="12"/>
  <c r="P71" i="12"/>
  <c r="O71" i="12"/>
  <c r="N71" i="12"/>
  <c r="M71" i="12"/>
  <c r="L71" i="12"/>
  <c r="K71" i="12"/>
  <c r="J71" i="12"/>
  <c r="I71" i="12"/>
  <c r="H71" i="12"/>
  <c r="G71" i="12"/>
  <c r="F71" i="12"/>
  <c r="E71" i="12"/>
  <c r="D71" i="12"/>
  <c r="V70" i="12"/>
  <c r="U70" i="12"/>
  <c r="T70" i="12"/>
  <c r="S70" i="12"/>
  <c r="R70" i="12"/>
  <c r="Q70" i="12"/>
  <c r="P70" i="12"/>
  <c r="O70" i="12"/>
  <c r="N70" i="12"/>
  <c r="M70" i="12"/>
  <c r="L70" i="12"/>
  <c r="K70" i="12"/>
  <c r="J70" i="12"/>
  <c r="I70" i="12"/>
  <c r="H70" i="12"/>
  <c r="G70" i="12"/>
  <c r="F70" i="12"/>
  <c r="E70" i="12"/>
  <c r="D70" i="12"/>
  <c r="V69" i="12"/>
  <c r="U69" i="12"/>
  <c r="T69" i="12"/>
  <c r="S69" i="12"/>
  <c r="R69" i="12"/>
  <c r="Q69" i="12"/>
  <c r="P69" i="12"/>
  <c r="O69" i="12"/>
  <c r="N69" i="12"/>
  <c r="M69" i="12"/>
  <c r="L69" i="12"/>
  <c r="K69" i="12"/>
  <c r="J69" i="12"/>
  <c r="I69" i="12"/>
  <c r="H69" i="12"/>
  <c r="G69" i="12"/>
  <c r="F69" i="12"/>
  <c r="E69" i="12"/>
  <c r="D69" i="12"/>
  <c r="V68" i="12"/>
  <c r="U68" i="12"/>
  <c r="T68" i="12"/>
  <c r="S68" i="12"/>
  <c r="R68" i="12"/>
  <c r="Q68" i="12"/>
  <c r="P68" i="12"/>
  <c r="O68" i="12"/>
  <c r="N68" i="12"/>
  <c r="M68" i="12"/>
  <c r="L68" i="12"/>
  <c r="K68" i="12"/>
  <c r="J68" i="12"/>
  <c r="I68" i="12"/>
  <c r="H68" i="12"/>
  <c r="G68" i="12"/>
  <c r="F68" i="12"/>
  <c r="E68" i="12"/>
  <c r="D68" i="12"/>
  <c r="V67" i="12"/>
  <c r="U67" i="12"/>
  <c r="T67" i="12"/>
  <c r="S67" i="12"/>
  <c r="R67" i="12"/>
  <c r="Q67" i="12"/>
  <c r="P67" i="12"/>
  <c r="O67" i="12"/>
  <c r="N67" i="12"/>
  <c r="M67" i="12"/>
  <c r="L67" i="12"/>
  <c r="K67" i="12"/>
  <c r="J67" i="12"/>
  <c r="I67" i="12"/>
  <c r="H67" i="12"/>
  <c r="G67" i="12"/>
  <c r="F67" i="12"/>
  <c r="E67" i="12"/>
  <c r="D67" i="12"/>
  <c r="V66" i="12"/>
  <c r="U66" i="12"/>
  <c r="T66" i="12"/>
  <c r="S66" i="12"/>
  <c r="R66" i="12"/>
  <c r="Q66" i="12"/>
  <c r="P66" i="12"/>
  <c r="O66" i="12"/>
  <c r="N66" i="12"/>
  <c r="M66" i="12"/>
  <c r="L66" i="12"/>
  <c r="K66" i="12"/>
  <c r="J66" i="12"/>
  <c r="I66" i="12"/>
  <c r="H66" i="12"/>
  <c r="G66" i="12"/>
  <c r="F66" i="12"/>
  <c r="E66" i="12"/>
  <c r="D66" i="12"/>
  <c r="V65" i="12"/>
  <c r="U65" i="12"/>
  <c r="T65" i="12"/>
  <c r="S65" i="12"/>
  <c r="R65" i="12"/>
  <c r="Q65" i="12"/>
  <c r="P65" i="12"/>
  <c r="O65" i="12"/>
  <c r="N65" i="12"/>
  <c r="M65" i="12"/>
  <c r="L65" i="12"/>
  <c r="K65" i="12"/>
  <c r="J65" i="12"/>
  <c r="I65" i="12"/>
  <c r="H65" i="12"/>
  <c r="G65" i="12"/>
  <c r="F65" i="12"/>
  <c r="E65" i="12"/>
  <c r="D65" i="12"/>
  <c r="V64" i="12"/>
  <c r="U64" i="12"/>
  <c r="T64" i="12"/>
  <c r="S64" i="12"/>
  <c r="R64" i="12"/>
  <c r="Q64" i="12"/>
  <c r="P64" i="12"/>
  <c r="O64" i="12"/>
  <c r="N64" i="12"/>
  <c r="M64" i="12"/>
  <c r="L64" i="12"/>
  <c r="K64" i="12"/>
  <c r="J64" i="12"/>
  <c r="I64" i="12"/>
  <c r="H64" i="12"/>
  <c r="G64" i="12"/>
  <c r="F64" i="12"/>
  <c r="E64" i="12"/>
  <c r="D64" i="12"/>
  <c r="V63" i="12"/>
  <c r="U63" i="12"/>
  <c r="T63" i="12"/>
  <c r="S63" i="12"/>
  <c r="R63" i="12"/>
  <c r="Q63" i="12"/>
  <c r="P63" i="12"/>
  <c r="O63" i="12"/>
  <c r="N63" i="12"/>
  <c r="M63" i="12"/>
  <c r="L63" i="12"/>
  <c r="K63" i="12"/>
  <c r="J63" i="12"/>
  <c r="I63" i="12"/>
  <c r="H63" i="12"/>
  <c r="G63" i="12"/>
  <c r="F63" i="12"/>
  <c r="E63" i="12"/>
  <c r="D63" i="12"/>
  <c r="V62" i="12"/>
  <c r="U62" i="12"/>
  <c r="T62" i="12"/>
  <c r="S62" i="12"/>
  <c r="R62" i="12"/>
  <c r="Q62" i="12"/>
  <c r="P62" i="12"/>
  <c r="O62" i="12"/>
  <c r="N62" i="12"/>
  <c r="M62" i="12"/>
  <c r="L62" i="12"/>
  <c r="K62" i="12"/>
  <c r="J62" i="12"/>
  <c r="I62" i="12"/>
  <c r="H62" i="12"/>
  <c r="G62" i="12"/>
  <c r="F62" i="12"/>
  <c r="E62" i="12"/>
  <c r="D62" i="12"/>
  <c r="V61" i="12"/>
  <c r="U61" i="12"/>
  <c r="T61" i="12"/>
  <c r="S61" i="12"/>
  <c r="R61" i="12"/>
  <c r="Q61" i="12"/>
  <c r="P61" i="12"/>
  <c r="O61" i="12"/>
  <c r="N61" i="12"/>
  <c r="M61" i="12"/>
  <c r="L61" i="12"/>
  <c r="K61" i="12"/>
  <c r="J61" i="12"/>
  <c r="I61" i="12"/>
  <c r="H61" i="12"/>
  <c r="G61" i="12"/>
  <c r="F61" i="12"/>
  <c r="E61" i="12"/>
  <c r="D61" i="12"/>
  <c r="V60" i="12"/>
  <c r="U60" i="12"/>
  <c r="T60" i="12"/>
  <c r="S60" i="12"/>
  <c r="R60" i="12"/>
  <c r="Q60" i="12"/>
  <c r="P60" i="12"/>
  <c r="O60" i="12"/>
  <c r="N60" i="12"/>
  <c r="M60" i="12"/>
  <c r="L60" i="12"/>
  <c r="K60" i="12"/>
  <c r="J60" i="12"/>
  <c r="I60" i="12"/>
  <c r="H60" i="12"/>
  <c r="G60" i="12"/>
  <c r="F60" i="12"/>
  <c r="E60" i="12"/>
  <c r="D60" i="12"/>
  <c r="B71" i="12"/>
  <c r="B70" i="12"/>
  <c r="B69" i="12"/>
  <c r="C71" i="12"/>
  <c r="C70" i="12"/>
  <c r="C69" i="12"/>
  <c r="C68" i="12"/>
  <c r="C67" i="12"/>
  <c r="C66" i="12"/>
  <c r="C65" i="12"/>
  <c r="C64" i="12"/>
  <c r="C63" i="12"/>
  <c r="C62" i="12"/>
  <c r="C61" i="12"/>
  <c r="C60" i="12"/>
  <c r="AC5" i="13"/>
  <c r="AC28" i="8"/>
  <c r="AB28" i="8"/>
  <c r="AA28" i="8"/>
  <c r="V28" i="8"/>
  <c r="R28" i="8"/>
  <c r="N28" i="8"/>
  <c r="AC20" i="8"/>
  <c r="AE20" i="8" s="1"/>
  <c r="CQ76" i="5"/>
  <c r="CQ73" i="5"/>
  <c r="CQ72" i="5"/>
  <c r="CQ65" i="5"/>
  <c r="CQ24" i="5"/>
  <c r="CO102" i="2"/>
  <c r="CQ37" i="1"/>
  <c r="CQ50" i="5"/>
  <c r="CQ21" i="1"/>
  <c r="CQ26" i="2" l="1"/>
  <c r="CS26" i="2"/>
  <c r="AM50" i="4"/>
  <c r="AO50" i="4" s="1"/>
  <c r="AM22" i="3"/>
  <c r="AC16" i="13"/>
  <c r="AC27" i="8"/>
  <c r="AE27" i="8" s="1"/>
  <c r="CQ75" i="5"/>
  <c r="CQ64" i="5"/>
  <c r="CQ49" i="5"/>
  <c r="CQ36" i="1"/>
  <c r="CO101" i="2" l="1"/>
  <c r="CO113" i="2" l="1"/>
  <c r="CS101" i="2"/>
  <c r="CQ101" i="2"/>
  <c r="DE42" i="9"/>
  <c r="AO98" i="7"/>
  <c r="AO96" i="7"/>
  <c r="AO95" i="7"/>
  <c r="AO65" i="7"/>
  <c r="AO44" i="7"/>
  <c r="AO43" i="7"/>
  <c r="Y54" i="12"/>
  <c r="CK81" i="5"/>
  <c r="DA16" i="5"/>
  <c r="DA15" i="5"/>
  <c r="DA14" i="5"/>
  <c r="DA11" i="5"/>
  <c r="DA10" i="5"/>
  <c r="DA9" i="5"/>
  <c r="CR167" i="2"/>
  <c r="CQ167" i="2"/>
  <c r="CR166" i="2"/>
  <c r="CR148" i="2"/>
  <c r="CR147" i="2"/>
  <c r="CR146" i="2"/>
  <c r="CR145" i="2"/>
  <c r="CR144" i="2"/>
  <c r="CR143" i="2"/>
  <c r="CR142" i="2"/>
  <c r="CR141" i="2"/>
  <c r="CR140" i="2"/>
  <c r="CR139" i="2"/>
  <c r="CR138" i="2"/>
  <c r="CR131" i="2"/>
  <c r="CR130" i="2"/>
  <c r="CR129" i="2"/>
  <c r="CR128" i="2"/>
  <c r="CR127" i="2"/>
  <c r="CR126" i="2"/>
  <c r="CR125" i="2"/>
  <c r="CR124" i="2"/>
  <c r="CR123" i="2"/>
  <c r="CR122" i="2"/>
  <c r="CR121" i="2"/>
  <c r="CR87" i="2"/>
  <c r="CR86" i="2"/>
  <c r="CR85" i="2"/>
  <c r="CR84" i="2"/>
  <c r="CR83" i="2"/>
  <c r="CR82" i="2"/>
  <c r="CR81" i="2"/>
  <c r="CR80" i="2"/>
  <c r="CR79" i="2"/>
  <c r="CR78" i="2"/>
  <c r="CR77" i="2"/>
  <c r="CR62" i="2"/>
  <c r="CR61" i="2"/>
  <c r="CR60" i="2"/>
  <c r="CR59" i="2"/>
  <c r="CR58" i="2"/>
  <c r="CR57" i="2"/>
  <c r="CR56" i="2"/>
  <c r="CR55" i="2"/>
  <c r="CR54" i="2"/>
  <c r="CR53" i="2"/>
  <c r="CR52" i="2"/>
  <c r="CR19" i="2"/>
  <c r="CR18" i="2"/>
  <c r="CR17" i="2"/>
  <c r="CR16" i="2"/>
  <c r="CR15" i="2"/>
  <c r="CR14" i="2"/>
  <c r="CR13" i="2"/>
  <c r="CR12" i="2"/>
  <c r="CR11" i="2"/>
  <c r="CR10" i="2"/>
  <c r="CR9" i="2"/>
  <c r="CX6" i="1"/>
  <c r="AL61" i="4"/>
  <c r="AL33" i="3"/>
  <c r="AB15" i="13"/>
  <c r="AC24" i="13" s="1"/>
  <c r="AB38" i="8"/>
  <c r="CN112" i="2"/>
  <c r="CP47" i="1"/>
  <c r="CS19" i="9" l="1"/>
  <c r="CW36" i="9"/>
  <c r="CW42" i="9"/>
  <c r="DE36" i="9"/>
  <c r="CT88" i="2"/>
  <c r="CT89" i="2"/>
  <c r="CS29" i="1"/>
  <c r="CS30" i="1"/>
  <c r="DA8" i="5"/>
  <c r="CS19" i="5"/>
  <c r="DA13" i="5"/>
  <c r="DA12" i="5"/>
  <c r="AO69" i="7"/>
  <c r="AO20" i="7"/>
  <c r="AO67" i="7"/>
  <c r="AO97" i="7"/>
  <c r="CS18" i="1"/>
  <c r="CS20" i="1"/>
  <c r="CT20" i="1"/>
  <c r="CS28" i="1"/>
  <c r="AO19" i="7"/>
  <c r="AO42" i="7"/>
  <c r="AO21" i="7"/>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CJ50"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CJ48" i="9"/>
  <c r="CJ46" i="9"/>
  <c r="CO30" i="9"/>
  <c r="CJ29" i="9"/>
  <c r="AL93" i="7"/>
  <c r="C75" i="7"/>
  <c r="AL61" i="7"/>
  <c r="AL39" i="7"/>
  <c r="AL16" i="7"/>
  <c r="AB35" i="14"/>
  <c r="AB16" i="14"/>
  <c r="AL16" i="3"/>
  <c r="V54" i="12"/>
  <c r="V17" i="12"/>
  <c r="AB63" i="13"/>
  <c r="AB43" i="13"/>
  <c r="AB19" i="8"/>
  <c r="CN167" i="2"/>
  <c r="CN166" i="2"/>
  <c r="CN149" i="2"/>
  <c r="CN132" i="2"/>
  <c r="CN95" i="2"/>
  <c r="CN90" i="2"/>
  <c r="CN88" i="2"/>
  <c r="CN70" i="2"/>
  <c r="CN65" i="2"/>
  <c r="CN63" i="2"/>
  <c r="CN43" i="2"/>
  <c r="CN39" i="2"/>
  <c r="CN35" i="2"/>
  <c r="CN34" i="2"/>
  <c r="CN31" i="2"/>
  <c r="CP30" i="1"/>
  <c r="AL81" i="4"/>
  <c r="AL80" i="4"/>
  <c r="AL44" i="4"/>
  <c r="AK24" i="4"/>
  <c r="AJ24" i="4"/>
  <c r="AI24" i="4"/>
  <c r="AH24" i="4"/>
  <c r="AG24" i="4"/>
  <c r="AF24" i="4"/>
  <c r="AE24" i="4"/>
  <c r="AD24" i="4"/>
  <c r="AC24" i="4"/>
  <c r="AB24" i="4"/>
  <c r="AA24" i="4"/>
  <c r="Z24" i="4"/>
  <c r="Y24" i="4"/>
  <c r="X24" i="4"/>
  <c r="W24" i="4"/>
  <c r="V24" i="4"/>
  <c r="U24" i="4"/>
  <c r="T24" i="4"/>
  <c r="S24" i="4"/>
  <c r="R24" i="4"/>
  <c r="Q24" i="4"/>
  <c r="P24" i="4"/>
  <c r="O24" i="4"/>
  <c r="N24" i="4"/>
  <c r="M24" i="4"/>
  <c r="L24" i="4"/>
  <c r="AL20" i="4"/>
  <c r="AL19" i="4"/>
  <c r="AL18" i="4"/>
  <c r="CP78" i="5"/>
  <c r="CP77" i="5"/>
  <c r="CP69" i="5"/>
  <c r="CP63" i="5"/>
  <c r="CO19" i="10"/>
  <c r="CO19" i="9"/>
  <c r="CN20" i="2" l="1"/>
  <c r="CY31" i="5"/>
  <c r="CY30" i="5"/>
  <c r="CY29" i="5"/>
  <c r="CY28" i="5"/>
  <c r="CY27" i="5"/>
  <c r="CY26" i="5"/>
  <c r="CY25" i="5"/>
  <c r="CY24" i="5"/>
  <c r="V36" i="12"/>
  <c r="CP24" i="1" l="1"/>
  <c r="CP46" i="1"/>
  <c r="AL67" i="7" l="1"/>
  <c r="AL60" i="4"/>
  <c r="AL32" i="3" l="1"/>
  <c r="AB14" i="13"/>
  <c r="AB37" i="8"/>
  <c r="CP70" i="5"/>
  <c r="CP62" i="5"/>
  <c r="CP47" i="5"/>
  <c r="CN111" i="2"/>
  <c r="CN30" i="2"/>
  <c r="CP53" i="5"/>
  <c r="CJ25" i="10" l="1"/>
  <c r="CJ28" i="9"/>
  <c r="AL59" i="4"/>
  <c r="AL31" i="3" l="1"/>
  <c r="AK31" i="3"/>
  <c r="AB13" i="13"/>
  <c r="AB36" i="8"/>
  <c r="CP61" i="5"/>
  <c r="CP46" i="5"/>
  <c r="CN110" i="2"/>
  <c r="CP45" i="1"/>
  <c r="AL65" i="7" l="1"/>
  <c r="AL58" i="4"/>
  <c r="AL30" i="3"/>
  <c r="AB12" i="13"/>
  <c r="AB35" i="8"/>
  <c r="CP32" i="5"/>
  <c r="CN109" i="2"/>
  <c r="CO114" i="2" s="1"/>
  <c r="CP44" i="1"/>
  <c r="AB25" i="13" l="1"/>
  <c r="AC23" i="13"/>
  <c r="CJ24" i="10"/>
  <c r="CJ27" i="9"/>
  <c r="CI46" i="9" l="1"/>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CH46" i="9"/>
  <c r="CG46" i="9"/>
  <c r="CF46" i="9"/>
  <c r="CE46" i="9"/>
  <c r="CD46" i="9"/>
  <c r="CC46" i="9"/>
  <c r="CB46" i="9"/>
  <c r="CA46" i="9"/>
  <c r="BZ46" i="9"/>
  <c r="BY46" i="9"/>
  <c r="BX46" i="9"/>
  <c r="BW46" i="9"/>
  <c r="BV46" i="9"/>
  <c r="BU46" i="9"/>
  <c r="BT46" i="9"/>
  <c r="BS46" i="9"/>
  <c r="BR46" i="9"/>
  <c r="BQ46" i="9"/>
  <c r="BP46" i="9"/>
  <c r="BO46" i="9"/>
  <c r="BN46" i="9"/>
  <c r="BM46" i="9"/>
  <c r="BL46" i="9"/>
  <c r="BK46" i="9"/>
  <c r="BJ46" i="9"/>
  <c r="BI46" i="9"/>
  <c r="BH46" i="9"/>
  <c r="BG46" i="9"/>
  <c r="BF46" i="9"/>
  <c r="BE46" i="9"/>
  <c r="BD46" i="9"/>
  <c r="BC46" i="9"/>
  <c r="BB46" i="9"/>
  <c r="BA46" i="9"/>
  <c r="AZ46" i="9"/>
  <c r="AY46" i="9"/>
  <c r="AX46" i="9"/>
  <c r="AW50" i="9"/>
  <c r="AW48" i="9"/>
  <c r="AW46" i="9"/>
  <c r="CJ26" i="9" l="1"/>
  <c r="AL57" i="4"/>
  <c r="AL29" i="3"/>
  <c r="AB34" i="8"/>
  <c r="CN108" i="2" l="1"/>
  <c r="CP43" i="1"/>
  <c r="CO42" i="9" l="1"/>
  <c r="CN28" i="10"/>
  <c r="CJ23" i="10"/>
  <c r="CJ22" i="10"/>
  <c r="CJ21" i="10"/>
  <c r="AB11" i="13"/>
  <c r="CN94" i="2"/>
  <c r="CN69" i="2"/>
  <c r="CN25" i="2"/>
  <c r="CN29" i="2" l="1"/>
  <c r="CP29" i="1" l="1"/>
  <c r="CP23" i="1"/>
  <c r="CP52" i="5" l="1"/>
  <c r="CP30" i="5"/>
  <c r="CP42" i="1" l="1"/>
  <c r="CP28" i="5" l="1"/>
  <c r="AL56" i="4" l="1"/>
  <c r="AL28" i="3"/>
  <c r="AB10" i="13"/>
  <c r="AB33" i="8"/>
  <c r="CP114" i="5"/>
  <c r="CN107" i="2"/>
  <c r="AC26" i="13" l="1"/>
  <c r="AC21" i="13"/>
  <c r="CP29" i="5"/>
  <c r="CV20" i="5" l="1"/>
  <c r="CW20" i="5"/>
  <c r="CP20" i="1" l="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B17" i="8" l="1"/>
  <c r="AA17" i="8"/>
  <c r="Z17" i="8"/>
  <c r="Y17" i="8"/>
  <c r="X17" i="8"/>
  <c r="W17" i="8"/>
  <c r="V17" i="8"/>
  <c r="U17" i="8"/>
  <c r="T17" i="8"/>
  <c r="S17" i="8"/>
  <c r="R17" i="8"/>
  <c r="Q17" i="8"/>
  <c r="P17" i="8"/>
  <c r="O17" i="8"/>
  <c r="N17" i="8"/>
  <c r="M17" i="8"/>
  <c r="L17" i="8"/>
  <c r="K17" i="8"/>
  <c r="J17" i="8"/>
  <c r="I17" i="8"/>
  <c r="H17" i="8"/>
  <c r="G17" i="8"/>
  <c r="F17" i="8"/>
  <c r="E17" i="8"/>
  <c r="D17" i="8"/>
  <c r="C17" i="8"/>
  <c r="CN96" i="2"/>
  <c r="CM96" i="2"/>
  <c r="CL96" i="2"/>
  <c r="CK96" i="2"/>
  <c r="CJ96" i="2"/>
  <c r="CI96" i="2"/>
  <c r="CH96" i="2"/>
  <c r="CG96" i="2"/>
  <c r="CF96" i="2"/>
  <c r="CE96" i="2"/>
  <c r="CD96" i="2"/>
  <c r="CC96" i="2"/>
  <c r="CB96" i="2"/>
  <c r="CA96" i="2"/>
  <c r="BZ96" i="2"/>
  <c r="BY96" i="2"/>
  <c r="BX96" i="2"/>
  <c r="BW96" i="2"/>
  <c r="BV96" i="2"/>
  <c r="BU96" i="2"/>
  <c r="BT96" i="2"/>
  <c r="BS96" i="2"/>
  <c r="BR96" i="2"/>
  <c r="BQ96" i="2"/>
  <c r="BP96" i="2"/>
  <c r="BO96" i="2"/>
  <c r="BN96" i="2"/>
  <c r="BM96" i="2"/>
  <c r="BL96" i="2"/>
  <c r="BK96" i="2"/>
  <c r="BJ96" i="2"/>
  <c r="BI96" i="2"/>
  <c r="BH96" i="2"/>
  <c r="BG96" i="2"/>
  <c r="BF96" i="2"/>
  <c r="BE96" i="2"/>
  <c r="BD96" i="2"/>
  <c r="BC96" i="2"/>
  <c r="BB96" i="2"/>
  <c r="BA96" i="2"/>
  <c r="AZ96" i="2"/>
  <c r="AY96" i="2"/>
  <c r="AX96"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BQ71" i="2"/>
  <c r="BP71" i="2"/>
  <c r="BO71" i="2"/>
  <c r="BN71" i="2"/>
  <c r="BM71" i="2"/>
  <c r="BL71" i="2"/>
  <c r="BK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CM71" i="2"/>
  <c r="CL71" i="2"/>
  <c r="CK71" i="2"/>
  <c r="CJ71" i="2"/>
  <c r="CI71" i="2"/>
  <c r="CH71" i="2"/>
  <c r="CG71" i="2"/>
  <c r="CF71" i="2"/>
  <c r="CE71" i="2"/>
  <c r="CD71" i="2"/>
  <c r="CC71" i="2"/>
  <c r="CB71" i="2"/>
  <c r="CA71" i="2"/>
  <c r="BZ71" i="2"/>
  <c r="BY71" i="2"/>
  <c r="BX71" i="2"/>
  <c r="BW71" i="2"/>
  <c r="BV71" i="2"/>
  <c r="BU71" i="2"/>
  <c r="BT71" i="2"/>
  <c r="BS71" i="2"/>
  <c r="BR71" i="2"/>
  <c r="CN71" i="2"/>
  <c r="CJ24" i="9" l="1"/>
  <c r="AL55" i="4"/>
  <c r="AB45" i="13"/>
  <c r="AB65" i="13"/>
  <c r="AB9" i="13"/>
  <c r="AB32" i="8"/>
  <c r="CN106" i="2" l="1"/>
  <c r="CN38" i="2"/>
  <c r="CN37" i="2"/>
  <c r="CP41" i="1"/>
  <c r="AL54" i="4" l="1"/>
  <c r="AL26" i="3"/>
  <c r="AB8" i="13"/>
  <c r="AB31" i="8"/>
  <c r="CN105" i="2"/>
  <c r="CP40" i="1"/>
  <c r="CP22" i="1" l="1"/>
  <c r="CN93" i="2"/>
  <c r="CN68" i="2"/>
  <c r="CN28" i="2"/>
  <c r="CP67" i="5"/>
  <c r="CP51" i="5"/>
  <c r="CP27" i="5"/>
  <c r="AL63" i="7"/>
  <c r="CO36" i="9"/>
  <c r="C21" i="9"/>
  <c r="CJ20" i="9"/>
  <c r="AL53" i="4" l="1"/>
  <c r="AL25" i="3"/>
  <c r="V18" i="12"/>
  <c r="AB30" i="8"/>
  <c r="AB16" i="8"/>
  <c r="CP65" i="5"/>
  <c r="CP64" i="5"/>
  <c r="CP38" i="5"/>
  <c r="CP66" i="5"/>
  <c r="CP26" i="5"/>
  <c r="CN104" i="2"/>
  <c r="CN91" i="2"/>
  <c r="CN89" i="2"/>
  <c r="CN66" i="2"/>
  <c r="CN64" i="2"/>
  <c r="CN36" i="2"/>
  <c r="CP39" i="1"/>
  <c r="AW35" i="2" l="1"/>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B34" i="2"/>
  <c r="BQ35" i="2"/>
  <c r="BP35" i="2"/>
  <c r="BO35" i="2"/>
  <c r="BN35" i="2"/>
  <c r="BM35" i="2"/>
  <c r="BL35" i="2"/>
  <c r="BK35" i="2"/>
  <c r="BJ35" i="2"/>
  <c r="BI35" i="2"/>
  <c r="BH35" i="2"/>
  <c r="BG35" i="2"/>
  <c r="BF35" i="2"/>
  <c r="BE35" i="2"/>
  <c r="BD35" i="2"/>
  <c r="BC35" i="2"/>
  <c r="BB35" i="2"/>
  <c r="BA35" i="2"/>
  <c r="AZ35" i="2"/>
  <c r="AY35" i="2"/>
  <c r="AX35" i="2"/>
  <c r="BQ34" i="2"/>
  <c r="BP34" i="2"/>
  <c r="BO34" i="2"/>
  <c r="BN34" i="2"/>
  <c r="BM34" i="2"/>
  <c r="BL34" i="2"/>
  <c r="BK34" i="2"/>
  <c r="BJ34" i="2"/>
  <c r="BI34" i="2"/>
  <c r="BH34" i="2"/>
  <c r="BG34" i="2"/>
  <c r="BF34" i="2"/>
  <c r="BE34" i="2"/>
  <c r="BD34" i="2"/>
  <c r="BC34" i="2"/>
  <c r="BB34" i="2"/>
  <c r="BA34" i="2"/>
  <c r="AZ34" i="2"/>
  <c r="AY34" i="2"/>
  <c r="AX34" i="2"/>
  <c r="AB7" i="13" l="1"/>
  <c r="AB18" i="8"/>
  <c r="CP74" i="5"/>
  <c r="CN22" i="2" l="1"/>
  <c r="AK20" i="4" l="1"/>
  <c r="AJ20" i="4"/>
  <c r="AI20" i="4"/>
  <c r="AH20" i="4"/>
  <c r="AG20" i="4"/>
  <c r="AF20" i="4"/>
  <c r="AE20" i="4"/>
  <c r="AD20" i="4"/>
  <c r="AC20" i="4"/>
  <c r="AB20" i="4"/>
  <c r="AA20" i="4"/>
  <c r="Z20" i="4"/>
  <c r="Y20" i="4"/>
  <c r="X20" i="4"/>
  <c r="W20" i="4"/>
  <c r="V20" i="4"/>
  <c r="U20" i="4"/>
  <c r="T20" i="4"/>
  <c r="S20" i="4"/>
  <c r="R20" i="4"/>
  <c r="Q20" i="4"/>
  <c r="P20" i="4"/>
  <c r="O20" i="4"/>
  <c r="N20" i="4"/>
  <c r="M20" i="4"/>
  <c r="AK19" i="4"/>
  <c r="AJ19" i="4"/>
  <c r="AI19" i="4"/>
  <c r="AH19" i="4"/>
  <c r="AG19" i="4"/>
  <c r="AF19" i="4"/>
  <c r="AE19" i="4"/>
  <c r="AD19" i="4"/>
  <c r="AC19" i="4"/>
  <c r="AB19" i="4"/>
  <c r="AA19" i="4"/>
  <c r="Z19" i="4"/>
  <c r="Y19" i="4"/>
  <c r="X19" i="4"/>
  <c r="W19" i="4"/>
  <c r="V19" i="4"/>
  <c r="U19" i="4"/>
  <c r="T19" i="4"/>
  <c r="S19" i="4"/>
  <c r="R19" i="4"/>
  <c r="Q19" i="4"/>
  <c r="P19" i="4"/>
  <c r="O19" i="4"/>
  <c r="N19" i="4"/>
  <c r="M19" i="4"/>
  <c r="L20" i="4"/>
  <c r="L19" i="4"/>
  <c r="AL52" i="4"/>
  <c r="AL24" i="3"/>
  <c r="AB6" i="13"/>
  <c r="AB29" i="8"/>
  <c r="CN103" i="2"/>
  <c r="CP38" i="1"/>
  <c r="CP79" i="5" l="1"/>
  <c r="CP25" i="5"/>
  <c r="AB20" i="8" l="1"/>
  <c r="CP19" i="5" l="1"/>
  <c r="CP18" i="1"/>
  <c r="CP76" i="5" l="1"/>
  <c r="CP75" i="5"/>
  <c r="CO37" i="1"/>
  <c r="CP37" i="1"/>
  <c r="AL23" i="3" l="1"/>
  <c r="AL51" i="4" l="1"/>
  <c r="AB5" i="13"/>
  <c r="AL69" i="7"/>
  <c r="CK83" i="5"/>
  <c r="CP73" i="5"/>
  <c r="CP72" i="5"/>
  <c r="CP49" i="5"/>
  <c r="CP50" i="5"/>
  <c r="CP24" i="5"/>
  <c r="CP21" i="1"/>
  <c r="CN102" i="2"/>
  <c r="CN67" i="2"/>
  <c r="CN26" i="2"/>
  <c r="AL50" i="4" l="1"/>
  <c r="AL22" i="3"/>
  <c r="AB4" i="13" l="1"/>
  <c r="AB16" i="13" s="1"/>
  <c r="AB27" i="8"/>
  <c r="CP36" i="1"/>
  <c r="CN101" i="2" l="1"/>
  <c r="CN113" i="2" s="1"/>
  <c r="CM35" i="2" l="1"/>
  <c r="CL35" i="2"/>
  <c r="CK35" i="2"/>
  <c r="CJ35" i="2"/>
  <c r="CI35" i="2"/>
  <c r="CH35" i="2"/>
  <c r="CG35" i="2"/>
  <c r="CF35" i="2"/>
  <c r="CE35" i="2"/>
  <c r="CD35" i="2"/>
  <c r="CC35" i="2"/>
  <c r="CB35" i="2"/>
  <c r="CA35" i="2"/>
  <c r="BZ35" i="2"/>
  <c r="BY35" i="2"/>
  <c r="BX35" i="2"/>
  <c r="BW35" i="2"/>
  <c r="BV35" i="2"/>
  <c r="BU35" i="2"/>
  <c r="BT35" i="2"/>
  <c r="BS35" i="2"/>
  <c r="CM34" i="2"/>
  <c r="CL34" i="2"/>
  <c r="CK34" i="2"/>
  <c r="CJ34" i="2"/>
  <c r="CI34" i="2"/>
  <c r="CH34" i="2"/>
  <c r="CG34" i="2"/>
  <c r="CF34" i="2"/>
  <c r="CE34" i="2"/>
  <c r="CD34" i="2"/>
  <c r="CC34" i="2"/>
  <c r="CB34" i="2"/>
  <c r="CA34" i="2"/>
  <c r="BZ34" i="2"/>
  <c r="BY34" i="2"/>
  <c r="BX34" i="2"/>
  <c r="BW34" i="2"/>
  <c r="BV34" i="2"/>
  <c r="BU34" i="2"/>
  <c r="BT34" i="2"/>
  <c r="BS34" i="2"/>
  <c r="BR35" i="2"/>
  <c r="BR34" i="2"/>
  <c r="CS36" i="9" l="1"/>
  <c r="CR137" i="2"/>
  <c r="CR120" i="2"/>
  <c r="CR76" i="2"/>
  <c r="CS35" i="2" l="1"/>
  <c r="CS34" i="2"/>
  <c r="CQ34" i="2"/>
  <c r="CQ35" i="2"/>
  <c r="CU36" i="9"/>
  <c r="CQ22" i="2"/>
  <c r="CS22" i="2"/>
  <c r="AK61" i="4" l="1"/>
  <c r="AA35" i="14"/>
  <c r="AA16" i="14"/>
  <c r="AA38" i="8"/>
  <c r="Z38" i="8"/>
  <c r="Y38" i="8"/>
  <c r="CO114" i="5"/>
  <c r="CM112" i="2"/>
  <c r="CO47" i="1" l="1"/>
  <c r="CN19" i="10" l="1"/>
  <c r="CN19" i="9"/>
  <c r="U54" i="12"/>
  <c r="U36" i="12"/>
  <c r="U18" i="12"/>
  <c r="U17" i="12"/>
  <c r="AK93" i="7"/>
  <c r="AK61" i="7"/>
  <c r="AK39" i="7"/>
  <c r="AK16" i="7"/>
  <c r="AA15" i="13"/>
  <c r="AB24" i="13" s="1"/>
  <c r="AA19" i="8"/>
  <c r="Z20" i="8"/>
  <c r="AK81" i="4"/>
  <c r="AK80" i="4"/>
  <c r="AK44" i="4"/>
  <c r="AK18" i="4"/>
  <c r="AK33" i="3"/>
  <c r="AK16" i="3"/>
  <c r="CO78" i="5"/>
  <c r="CO77" i="5"/>
  <c r="CO69" i="5"/>
  <c r="CO63" i="5"/>
  <c r="CN19" i="5" l="1"/>
  <c r="CM166" i="2"/>
  <c r="CM149" i="2"/>
  <c r="CM132" i="2"/>
  <c r="CM90" i="2"/>
  <c r="CM88" i="2"/>
  <c r="CM65" i="2"/>
  <c r="CM63" i="2"/>
  <c r="CM31" i="2"/>
  <c r="CM39" i="2"/>
  <c r="CM20" i="2"/>
  <c r="CN30" i="9" l="1"/>
  <c r="CI29" i="9"/>
  <c r="AA14" i="13"/>
  <c r="AA37" i="8"/>
  <c r="AA36" i="8"/>
  <c r="AK60" i="4"/>
  <c r="AK32" i="3"/>
  <c r="CO70" i="5"/>
  <c r="CO62" i="5"/>
  <c r="CO47" i="5"/>
  <c r="CM111" i="2"/>
  <c r="CM95" i="2"/>
  <c r="CM70" i="2"/>
  <c r="CM43" i="2"/>
  <c r="CM25" i="2"/>
  <c r="CO30" i="1"/>
  <c r="CO24" i="1"/>
  <c r="CO46" i="1"/>
  <c r="AK67" i="7" l="1"/>
  <c r="AA16" i="8" l="1"/>
  <c r="CM30" i="2" l="1"/>
  <c r="CO53" i="5" l="1"/>
  <c r="CI25" i="10" l="1"/>
  <c r="CI28" i="9"/>
  <c r="AA13" i="13"/>
  <c r="AK59" i="4"/>
  <c r="CO61" i="5"/>
  <c r="CO46" i="5"/>
  <c r="CM110" i="2"/>
  <c r="CO45" i="1"/>
  <c r="AK69" i="7" l="1"/>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F69" i="7"/>
  <c r="E69" i="7"/>
  <c r="D69" i="7"/>
  <c r="C69"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C67" i="7"/>
  <c r="B67"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C65" i="7"/>
  <c r="B65" i="7"/>
  <c r="AF66" i="7" l="1"/>
  <c r="X66" i="7"/>
  <c r="P66" i="7"/>
  <c r="H66" i="7"/>
  <c r="AM66" i="7"/>
  <c r="AE66" i="7"/>
  <c r="W66" i="7"/>
  <c r="O66" i="7"/>
  <c r="G66" i="7"/>
  <c r="AL66" i="7"/>
  <c r="AD66" i="7"/>
  <c r="V66" i="7"/>
  <c r="N66" i="7"/>
  <c r="F66" i="7"/>
  <c r="I66" i="7"/>
  <c r="AK66" i="7"/>
  <c r="AC66" i="7"/>
  <c r="U66" i="7"/>
  <c r="M66" i="7"/>
  <c r="E66" i="7"/>
  <c r="Q66" i="7"/>
  <c r="AJ66" i="7"/>
  <c r="AB66" i="7"/>
  <c r="T66" i="7"/>
  <c r="L66" i="7"/>
  <c r="D66" i="7"/>
  <c r="AI66" i="7"/>
  <c r="AA66" i="7"/>
  <c r="S66" i="7"/>
  <c r="K66" i="7"/>
  <c r="C66" i="7"/>
  <c r="Y66" i="7"/>
  <c r="AH66" i="7"/>
  <c r="Z66" i="7"/>
  <c r="R66" i="7"/>
  <c r="J66" i="7"/>
  <c r="B66" i="7"/>
  <c r="AG66" i="7"/>
  <c r="AL68" i="7"/>
  <c r="AD68" i="7"/>
  <c r="V68" i="7"/>
  <c r="N68" i="7"/>
  <c r="M68" i="7"/>
  <c r="L68" i="7"/>
  <c r="AI68" i="7"/>
  <c r="AA68" i="7"/>
  <c r="S68" i="7"/>
  <c r="K68" i="7"/>
  <c r="C68" i="7"/>
  <c r="Z68" i="7"/>
  <c r="J68" i="7"/>
  <c r="G68" i="7"/>
  <c r="AC68" i="7"/>
  <c r="AB68" i="7"/>
  <c r="AH68" i="7"/>
  <c r="R68" i="7"/>
  <c r="B68" i="7"/>
  <c r="F68" i="7"/>
  <c r="E68" i="7"/>
  <c r="D68" i="7"/>
  <c r="AG68" i="7"/>
  <c r="Y68" i="7"/>
  <c r="Q68" i="7"/>
  <c r="I68" i="7"/>
  <c r="U68" i="7"/>
  <c r="T68" i="7"/>
  <c r="AF68" i="7"/>
  <c r="X68" i="7"/>
  <c r="P68" i="7"/>
  <c r="H68" i="7"/>
  <c r="AE68" i="7"/>
  <c r="W68" i="7"/>
  <c r="O68" i="7"/>
  <c r="AK68" i="7"/>
  <c r="AJ68" i="7"/>
  <c r="AJ70" i="7"/>
  <c r="AB70" i="7"/>
  <c r="T70" i="7"/>
  <c r="L70" i="7"/>
  <c r="D70" i="7"/>
  <c r="N70" i="7"/>
  <c r="U70" i="7"/>
  <c r="AI70" i="7"/>
  <c r="AA70" i="7"/>
  <c r="S70" i="7"/>
  <c r="K70" i="7"/>
  <c r="C70" i="7"/>
  <c r="I70" i="7"/>
  <c r="AD70" i="7"/>
  <c r="AC70" i="7"/>
  <c r="AH70" i="7"/>
  <c r="Z70" i="7"/>
  <c r="R70" i="7"/>
  <c r="J70" i="7"/>
  <c r="Q70" i="7"/>
  <c r="AL70" i="7"/>
  <c r="F70" i="7"/>
  <c r="AK70" i="7"/>
  <c r="E70" i="7"/>
  <c r="AG70" i="7"/>
  <c r="Y70" i="7"/>
  <c r="AF70" i="7"/>
  <c r="X70" i="7"/>
  <c r="P70" i="7"/>
  <c r="H70" i="7"/>
  <c r="AE70" i="7"/>
  <c r="W70" i="7"/>
  <c r="O70" i="7"/>
  <c r="G70" i="7"/>
  <c r="V70" i="7"/>
  <c r="M70" i="7"/>
  <c r="AG64" i="7"/>
  <c r="Y64" i="7"/>
  <c r="Q64" i="7"/>
  <c r="I64" i="7"/>
  <c r="AL64" i="7"/>
  <c r="T64" i="7"/>
  <c r="C64" i="7"/>
  <c r="AH64" i="7"/>
  <c r="B64" i="7"/>
  <c r="AF64" i="7"/>
  <c r="X64" i="7"/>
  <c r="P64" i="7"/>
  <c r="H64" i="7"/>
  <c r="AD64" i="7"/>
  <c r="N64" i="7"/>
  <c r="L64" i="7"/>
  <c r="AI64" i="7"/>
  <c r="K64" i="7"/>
  <c r="R64" i="7"/>
  <c r="AM64" i="7"/>
  <c r="AE64" i="7"/>
  <c r="W64" i="7"/>
  <c r="O64" i="7"/>
  <c r="G64" i="7"/>
  <c r="V64" i="7"/>
  <c r="F64" i="7"/>
  <c r="AB64" i="7"/>
  <c r="AA64" i="7"/>
  <c r="J64" i="7"/>
  <c r="AK64" i="7"/>
  <c r="AC64" i="7"/>
  <c r="U64" i="7"/>
  <c r="M64" i="7"/>
  <c r="E64" i="7"/>
  <c r="AJ64" i="7"/>
  <c r="D64" i="7"/>
  <c r="S64" i="7"/>
  <c r="Z64" i="7"/>
  <c r="CO44" i="1"/>
  <c r="CM109" i="2" l="1"/>
  <c r="CN114" i="2" s="1"/>
  <c r="CM94" i="2"/>
  <c r="CM69" i="2"/>
  <c r="CO60" i="5"/>
  <c r="AK30" i="3"/>
  <c r="AK58" i="4" l="1"/>
  <c r="AA35" i="8"/>
  <c r="AA12" i="13"/>
  <c r="CI24" i="10"/>
  <c r="CI27" i="9"/>
  <c r="AA25" i="13" l="1"/>
  <c r="AB23" i="13"/>
  <c r="CO32" i="5"/>
  <c r="S35" i="14" l="1"/>
  <c r="R35" i="14"/>
  <c r="Q35" i="14"/>
  <c r="P35" i="14"/>
  <c r="O35" i="14"/>
  <c r="N35" i="14"/>
  <c r="M35" i="14"/>
  <c r="L35" i="14"/>
  <c r="K35" i="14"/>
  <c r="J35" i="14"/>
  <c r="I35" i="14"/>
  <c r="H35" i="14"/>
  <c r="G35" i="14"/>
  <c r="F35" i="14"/>
  <c r="E35" i="14"/>
  <c r="D35" i="14"/>
  <c r="C35" i="14"/>
  <c r="B35" i="14"/>
  <c r="Z16" i="14" l="1"/>
  <c r="Y16" i="14"/>
  <c r="X16" i="14"/>
  <c r="W16" i="14"/>
  <c r="V16" i="14"/>
  <c r="U16" i="14"/>
  <c r="T16" i="14"/>
  <c r="Z35" i="14"/>
  <c r="Y35" i="14"/>
  <c r="X35" i="14"/>
  <c r="W35" i="14"/>
  <c r="V35" i="14"/>
  <c r="U35" i="14"/>
  <c r="T35" i="14"/>
  <c r="AE35" i="14" l="1"/>
  <c r="AE16" i="14" l="1"/>
  <c r="CO23" i="1" l="1"/>
  <c r="CI23" i="10"/>
  <c r="CI22" i="10"/>
  <c r="AA11" i="13"/>
  <c r="AA34" i="8"/>
  <c r="AK57" i="4"/>
  <c r="AK29" i="3"/>
  <c r="CM108" i="2" l="1"/>
  <c r="CO43" i="1"/>
  <c r="CM29" i="2" l="1"/>
  <c r="CO52" i="5"/>
  <c r="CO30" i="5"/>
  <c r="CN42" i="9"/>
  <c r="CI26" i="9"/>
  <c r="CI24" i="9" l="1"/>
  <c r="AA10" i="13"/>
  <c r="AA33" i="8"/>
  <c r="AK56" i="4"/>
  <c r="AK28" i="3"/>
  <c r="CM107" i="2"/>
  <c r="AB21" i="13" l="1"/>
  <c r="AB26" i="13"/>
  <c r="CO42" i="1"/>
  <c r="CO29" i="5" l="1"/>
  <c r="CL43" i="2" l="1"/>
  <c r="CK43" i="2"/>
  <c r="CJ43" i="2"/>
  <c r="CI43" i="2"/>
  <c r="CH43" i="2"/>
  <c r="CG43" i="2"/>
  <c r="CF43" i="2"/>
  <c r="CE43" i="2"/>
  <c r="CD43" i="2"/>
  <c r="CC43" i="2"/>
  <c r="CB43" i="2"/>
  <c r="CA43" i="2"/>
  <c r="BZ43" i="2"/>
  <c r="BY43" i="2"/>
  <c r="BX43" i="2"/>
  <c r="BW43" i="2"/>
  <c r="BV43" i="2"/>
  <c r="BU43" i="2"/>
  <c r="BT43" i="2"/>
  <c r="BS43" i="2"/>
  <c r="BR43" i="2"/>
  <c r="BQ43" i="2"/>
  <c r="BP43" i="2"/>
  <c r="BO43" i="2"/>
  <c r="BP45" i="2" s="1"/>
  <c r="BN43" i="2"/>
  <c r="BM43" i="2"/>
  <c r="BL43" i="2"/>
  <c r="BK43" i="2"/>
  <c r="BJ43" i="2"/>
  <c r="BI43" i="2"/>
  <c r="BH43" i="2"/>
  <c r="BG43" i="2"/>
  <c r="BW44" i="2" s="1"/>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B43"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B40" i="2"/>
  <c r="CM41" i="2" l="1"/>
  <c r="CQ40" i="2"/>
  <c r="CJ42" i="2"/>
  <c r="CB42" i="2"/>
  <c r="BT42" i="2"/>
  <c r="BL42" i="2"/>
  <c r="CD42" i="2"/>
  <c r="CI42" i="2"/>
  <c r="CA42" i="2"/>
  <c r="BS42" i="2"/>
  <c r="BK42" i="2"/>
  <c r="BU42" i="2"/>
  <c r="CH42" i="2"/>
  <c r="BZ42" i="2"/>
  <c r="BR42" i="2"/>
  <c r="BJ42" i="2"/>
  <c r="CC42" i="2"/>
  <c r="CG42" i="2"/>
  <c r="BY42" i="2"/>
  <c r="BQ42" i="2"/>
  <c r="BV42" i="2"/>
  <c r="BM42" i="2"/>
  <c r="CN42" i="2"/>
  <c r="CF42" i="2"/>
  <c r="BX42" i="2"/>
  <c r="BP42" i="2"/>
  <c r="CL42" i="2"/>
  <c r="CM42" i="2"/>
  <c r="CE42" i="2"/>
  <c r="BW42" i="2"/>
  <c r="BO42" i="2"/>
  <c r="BN42" i="2"/>
  <c r="CK42" i="2"/>
  <c r="CK41" i="2"/>
  <c r="CI41" i="2"/>
  <c r="CA41" i="2"/>
  <c r="BS41" i="2"/>
  <c r="BK41" i="2"/>
  <c r="BM41" i="2"/>
  <c r="CJ41" i="2"/>
  <c r="CH41" i="2"/>
  <c r="BZ41" i="2"/>
  <c r="BR41" i="2"/>
  <c r="BJ41" i="2"/>
  <c r="BU41" i="2"/>
  <c r="BD41" i="2"/>
  <c r="CG41" i="2"/>
  <c r="BY41" i="2"/>
  <c r="BQ41" i="2"/>
  <c r="BI41" i="2"/>
  <c r="BH41" i="2"/>
  <c r="CC41" i="2"/>
  <c r="BL41" i="2"/>
  <c r="CF41" i="2"/>
  <c r="BX41" i="2"/>
  <c r="BP41" i="2"/>
  <c r="CE41" i="2"/>
  <c r="BW41" i="2"/>
  <c r="BO41" i="2"/>
  <c r="BG41" i="2"/>
  <c r="BE41" i="2"/>
  <c r="CB41" i="2"/>
  <c r="CL41" i="2"/>
  <c r="CD41" i="2"/>
  <c r="BV41" i="2"/>
  <c r="BN41" i="2"/>
  <c r="BF41" i="2"/>
  <c r="BT41" i="2"/>
  <c r="BH44" i="2"/>
  <c r="CL45" i="2"/>
  <c r="BO44" i="2"/>
  <c r="BP44" i="2"/>
  <c r="BO45" i="2"/>
  <c r="BW45" i="2"/>
  <c r="CE45" i="2"/>
  <c r="BX45" i="2"/>
  <c r="CF45" i="2"/>
  <c r="BX44" i="2"/>
  <c r="BQ45" i="2"/>
  <c r="BY45" i="2"/>
  <c r="CG45" i="2"/>
  <c r="CE44" i="2"/>
  <c r="BJ45" i="2"/>
  <c r="BR45" i="2"/>
  <c r="BZ45" i="2"/>
  <c r="CH45" i="2"/>
  <c r="CF44" i="2"/>
  <c r="BK45" i="2"/>
  <c r="BS45" i="2"/>
  <c r="CA45" i="2"/>
  <c r="CI45" i="2"/>
  <c r="BG44" i="2"/>
  <c r="CL44" i="2"/>
  <c r="CL46" i="2"/>
  <c r="CD46" i="2"/>
  <c r="BV46" i="2"/>
  <c r="CK46" i="2"/>
  <c r="CJ46" i="2"/>
  <c r="CB46" i="2"/>
  <c r="CI46" i="2"/>
  <c r="CA46" i="2"/>
  <c r="CH46" i="2"/>
  <c r="BZ46" i="2"/>
  <c r="BY46" i="2"/>
  <c r="CC46" i="2"/>
  <c r="CG46" i="2"/>
  <c r="CF46" i="2"/>
  <c r="BX46" i="2"/>
  <c r="CE46" i="2"/>
  <c r="BW46" i="2"/>
  <c r="BL45" i="2"/>
  <c r="BT45" i="2"/>
  <c r="CB45" i="2"/>
  <c r="CJ45" i="2"/>
  <c r="BQ44" i="2"/>
  <c r="BM45" i="2"/>
  <c r="BU45" i="2"/>
  <c r="CC45" i="2"/>
  <c r="CK45" i="2"/>
  <c r="BN45" i="2"/>
  <c r="BV45" i="2"/>
  <c r="CD45" i="2"/>
  <c r="CG44" i="2"/>
  <c r="BJ44" i="2"/>
  <c r="BR44" i="2"/>
  <c r="BZ44" i="2"/>
  <c r="CH44" i="2"/>
  <c r="BS44" i="2"/>
  <c r="BY44" i="2"/>
  <c r="CA44" i="2"/>
  <c r="BD44" i="2"/>
  <c r="BL44" i="2"/>
  <c r="BT44" i="2"/>
  <c r="CB44" i="2"/>
  <c r="CJ44" i="2"/>
  <c r="BI44" i="2"/>
  <c r="BK44" i="2"/>
  <c r="BE44" i="2"/>
  <c r="BM44" i="2"/>
  <c r="BU44" i="2"/>
  <c r="CC44" i="2"/>
  <c r="CK44" i="2"/>
  <c r="CI44" i="2"/>
  <c r="BF44" i="2"/>
  <c r="BN44" i="2"/>
  <c r="BV44" i="2"/>
  <c r="CD44" i="2"/>
  <c r="CM106" i="2" l="1"/>
  <c r="CI21" i="10" l="1"/>
  <c r="CN36" i="9"/>
  <c r="CI22" i="9"/>
  <c r="AA65" i="13"/>
  <c r="AA45" i="13"/>
  <c r="AA9" i="13"/>
  <c r="AA32" i="8"/>
  <c r="AK55" i="4"/>
  <c r="AK27" i="3"/>
  <c r="CM38" i="2"/>
  <c r="CM37" i="2"/>
  <c r="CO29" i="1"/>
  <c r="CO41" i="1"/>
  <c r="CL25" i="2" l="1"/>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C25" i="2"/>
  <c r="B25" i="2"/>
  <c r="Q93" i="7" l="1"/>
  <c r="P93" i="7"/>
  <c r="O93" i="7"/>
  <c r="N93" i="7"/>
  <c r="M93" i="7"/>
  <c r="L93" i="7"/>
  <c r="K93" i="7"/>
  <c r="J93" i="7"/>
  <c r="I93" i="7"/>
  <c r="H93" i="7"/>
  <c r="G93" i="7"/>
  <c r="F93" i="7"/>
  <c r="E93" i="7"/>
  <c r="D93" i="7"/>
  <c r="C93" i="7"/>
  <c r="B93" i="7"/>
  <c r="Q61" i="7"/>
  <c r="P61" i="7"/>
  <c r="O61" i="7"/>
  <c r="N61" i="7"/>
  <c r="M61" i="7"/>
  <c r="L61" i="7"/>
  <c r="K61" i="7"/>
  <c r="J61" i="7"/>
  <c r="I61" i="7"/>
  <c r="H61" i="7"/>
  <c r="G61" i="7"/>
  <c r="F61" i="7"/>
  <c r="E61" i="7"/>
  <c r="D61" i="7"/>
  <c r="C61" i="7"/>
  <c r="B61" i="7"/>
  <c r="Q39" i="7"/>
  <c r="P39" i="7"/>
  <c r="O39" i="7"/>
  <c r="N39" i="7"/>
  <c r="M39" i="7"/>
  <c r="L39" i="7"/>
  <c r="K39" i="7"/>
  <c r="J39" i="7"/>
  <c r="I39" i="7"/>
  <c r="H39" i="7"/>
  <c r="G39" i="7"/>
  <c r="F39" i="7"/>
  <c r="E39" i="7"/>
  <c r="D39" i="7"/>
  <c r="C39" i="7"/>
  <c r="B39" i="7"/>
  <c r="Q16" i="7"/>
  <c r="P16" i="7"/>
  <c r="O16" i="7"/>
  <c r="N16" i="7"/>
  <c r="M16" i="7"/>
  <c r="L16" i="7"/>
  <c r="K16" i="7"/>
  <c r="J16" i="7"/>
  <c r="I16" i="7"/>
  <c r="H16" i="7"/>
  <c r="G16" i="7"/>
  <c r="F16" i="7"/>
  <c r="E16" i="7"/>
  <c r="D16" i="7"/>
  <c r="C16" i="7"/>
  <c r="B16" i="7"/>
  <c r="AO93" i="7"/>
  <c r="AJ93" i="7"/>
  <c r="AI93" i="7"/>
  <c r="AH93" i="7"/>
  <c r="AG93" i="7"/>
  <c r="AF93" i="7"/>
  <c r="AE93" i="7"/>
  <c r="AD93" i="7"/>
  <c r="AC93" i="7"/>
  <c r="AB93" i="7"/>
  <c r="AA93" i="7"/>
  <c r="Z93" i="7"/>
  <c r="Y93" i="7"/>
  <c r="X93" i="7"/>
  <c r="W93" i="7"/>
  <c r="V93" i="7"/>
  <c r="U93" i="7"/>
  <c r="T93" i="7"/>
  <c r="S93" i="7"/>
  <c r="R93" i="7"/>
  <c r="AJ61" i="7"/>
  <c r="AI61" i="7"/>
  <c r="AH61" i="7"/>
  <c r="AG61" i="7"/>
  <c r="AF61" i="7"/>
  <c r="AE61" i="7"/>
  <c r="AD61" i="7"/>
  <c r="AC61" i="7"/>
  <c r="AB61" i="7"/>
  <c r="AA61" i="7"/>
  <c r="Z61" i="7"/>
  <c r="Y61" i="7"/>
  <c r="X61" i="7"/>
  <c r="W61" i="7"/>
  <c r="V61" i="7"/>
  <c r="U61" i="7"/>
  <c r="T61" i="7"/>
  <c r="S61" i="7"/>
  <c r="R61" i="7"/>
  <c r="U39" i="7"/>
  <c r="AJ39" i="7"/>
  <c r="AI39" i="7"/>
  <c r="AH39" i="7"/>
  <c r="AG39" i="7"/>
  <c r="AF39" i="7"/>
  <c r="AE39" i="7"/>
  <c r="AD39" i="7"/>
  <c r="AC39" i="7"/>
  <c r="AB39" i="7"/>
  <c r="AA39" i="7"/>
  <c r="Z39" i="7"/>
  <c r="Y39" i="7"/>
  <c r="X39" i="7"/>
  <c r="W39" i="7"/>
  <c r="V39" i="7"/>
  <c r="T39" i="7"/>
  <c r="S39" i="7"/>
  <c r="R39" i="7"/>
  <c r="AJ16" i="7"/>
  <c r="AI16" i="7"/>
  <c r="AH16" i="7"/>
  <c r="AG16" i="7"/>
  <c r="AF16" i="7"/>
  <c r="AE16" i="7"/>
  <c r="AD16" i="7"/>
  <c r="AC16" i="7"/>
  <c r="AB16" i="7"/>
  <c r="AA16" i="7"/>
  <c r="Z16" i="7"/>
  <c r="Y16" i="7"/>
  <c r="X16" i="7"/>
  <c r="W16" i="7"/>
  <c r="T16" i="7"/>
  <c r="S16" i="7"/>
  <c r="R16" i="7"/>
  <c r="AF23" i="4" l="1"/>
  <c r="AE23" i="4"/>
  <c r="AD23" i="4"/>
  <c r="AC23" i="4"/>
  <c r="AB23" i="4"/>
  <c r="AA23" i="4"/>
  <c r="Z23" i="4"/>
  <c r="Y23" i="4"/>
  <c r="X23" i="4"/>
  <c r="W23" i="4"/>
  <c r="V23" i="4"/>
  <c r="U23" i="4"/>
  <c r="T23" i="4"/>
  <c r="S23" i="4"/>
  <c r="R23" i="4"/>
  <c r="Q23" i="4"/>
  <c r="CO68" i="5" l="1"/>
  <c r="CO28" i="5"/>
  <c r="CO19" i="1"/>
  <c r="CI20" i="9" l="1"/>
  <c r="AA8" i="13"/>
  <c r="AA31" i="8"/>
  <c r="AK54" i="4"/>
  <c r="AK26" i="3"/>
  <c r="CO51" i="5"/>
  <c r="CO67" i="5"/>
  <c r="CO27" i="5"/>
  <c r="CM36" i="2"/>
  <c r="CM105" i="2" l="1"/>
  <c r="CM93" i="2"/>
  <c r="CM68" i="2"/>
  <c r="CM28" i="2"/>
  <c r="CO22" i="1"/>
  <c r="CO40" i="1"/>
  <c r="CL95" i="2" l="1"/>
  <c r="CK95" i="2"/>
  <c r="CJ95" i="2"/>
  <c r="CI95" i="2"/>
  <c r="CH95" i="2"/>
  <c r="CG95" i="2"/>
  <c r="CF95" i="2"/>
  <c r="CE95" i="2"/>
  <c r="CD95" i="2"/>
  <c r="CC95" i="2"/>
  <c r="CB95" i="2"/>
  <c r="CA95" i="2"/>
  <c r="BZ95" i="2"/>
  <c r="BY95" i="2"/>
  <c r="BX95" i="2"/>
  <c r="BW95" i="2"/>
  <c r="BV95" i="2"/>
  <c r="BU95" i="2"/>
  <c r="BT95" i="2"/>
  <c r="BS95" i="2"/>
  <c r="BR95" i="2"/>
  <c r="BQ95" i="2"/>
  <c r="BP95" i="2"/>
  <c r="BO95" i="2"/>
  <c r="BN95" i="2"/>
  <c r="BM95" i="2"/>
  <c r="BL95" i="2"/>
  <c r="BK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CL94" i="2"/>
  <c r="CK94" i="2"/>
  <c r="CJ94" i="2"/>
  <c r="CI94" i="2"/>
  <c r="CH94" i="2"/>
  <c r="CG94" i="2"/>
  <c r="CF94" i="2"/>
  <c r="CE94" i="2"/>
  <c r="CD94" i="2"/>
  <c r="CC94" i="2"/>
  <c r="CB94" i="2"/>
  <c r="CA94" i="2"/>
  <c r="BZ94" i="2"/>
  <c r="BY94" i="2"/>
  <c r="BX94" i="2"/>
  <c r="BW94" i="2"/>
  <c r="BV94" i="2"/>
  <c r="BU94" i="2"/>
  <c r="BT94" i="2"/>
  <c r="BS94" i="2"/>
  <c r="BR94" i="2"/>
  <c r="BQ94" i="2"/>
  <c r="BP94" i="2"/>
  <c r="BO94" i="2"/>
  <c r="BN94" i="2"/>
  <c r="BM94" i="2"/>
  <c r="BL94" i="2"/>
  <c r="BK94" i="2"/>
  <c r="BJ94" i="2"/>
  <c r="BI94" i="2"/>
  <c r="BH94" i="2"/>
  <c r="BG94" i="2"/>
  <c r="BF94" i="2"/>
  <c r="BE94" i="2"/>
  <c r="BD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AA94" i="2"/>
  <c r="Z94" i="2"/>
  <c r="Y94" i="2"/>
  <c r="X94" i="2"/>
  <c r="W94" i="2"/>
  <c r="V94" i="2"/>
  <c r="U94" i="2"/>
  <c r="T94" i="2"/>
  <c r="S94" i="2"/>
  <c r="CL93" i="2"/>
  <c r="CK93" i="2"/>
  <c r="CJ93" i="2"/>
  <c r="CI93" i="2"/>
  <c r="CH93" i="2"/>
  <c r="CG93" i="2"/>
  <c r="CF93" i="2"/>
  <c r="CE93" i="2"/>
  <c r="CD93" i="2"/>
  <c r="CC93" i="2"/>
  <c r="CB93" i="2"/>
  <c r="CA93" i="2"/>
  <c r="BZ93" i="2"/>
  <c r="BY93" i="2"/>
  <c r="BX93" i="2"/>
  <c r="BW93" i="2"/>
  <c r="BV93" i="2"/>
  <c r="BU93" i="2"/>
  <c r="BT93" i="2"/>
  <c r="BS93" i="2"/>
  <c r="BR93" i="2"/>
  <c r="BQ93" i="2"/>
  <c r="BP93" i="2"/>
  <c r="BO93" i="2"/>
  <c r="BN93" i="2"/>
  <c r="BM93" i="2"/>
  <c r="BL93" i="2"/>
  <c r="BK93" i="2"/>
  <c r="BJ93" i="2"/>
  <c r="BI93" i="2"/>
  <c r="BH93" i="2"/>
  <c r="BG93" i="2"/>
  <c r="BF93" i="2"/>
  <c r="BE93" i="2"/>
  <c r="BD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CM92" i="2"/>
  <c r="CL92" i="2"/>
  <c r="CK92" i="2"/>
  <c r="CJ92" i="2"/>
  <c r="CI92" i="2"/>
  <c r="CH92" i="2"/>
  <c r="CG92" i="2"/>
  <c r="CF92" i="2"/>
  <c r="CE92" i="2"/>
  <c r="CD92" i="2"/>
  <c r="CC92" i="2"/>
  <c r="CB92" i="2"/>
  <c r="CA92" i="2"/>
  <c r="BZ92" i="2"/>
  <c r="BY92" i="2"/>
  <c r="BX92" i="2"/>
  <c r="BW92" i="2"/>
  <c r="BV92" i="2"/>
  <c r="BU92" i="2"/>
  <c r="BT92" i="2"/>
  <c r="BS92" i="2"/>
  <c r="BR92" i="2"/>
  <c r="BQ92" i="2"/>
  <c r="BP92" i="2"/>
  <c r="BO92" i="2"/>
  <c r="BN92" i="2"/>
  <c r="BM92" i="2"/>
  <c r="BL92" i="2"/>
  <c r="BK92" i="2"/>
  <c r="BJ92" i="2"/>
  <c r="BI92" i="2"/>
  <c r="BH92" i="2"/>
  <c r="BG92" i="2"/>
  <c r="BF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R95" i="2"/>
  <c r="R94" i="2"/>
  <c r="R93"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CL69" i="2"/>
  <c r="CK69" i="2"/>
  <c r="CJ69" i="2"/>
  <c r="CI69" i="2"/>
  <c r="CH69" i="2"/>
  <c r="CG69" i="2"/>
  <c r="CF69" i="2"/>
  <c r="CE69" i="2"/>
  <c r="CD69" i="2"/>
  <c r="CC69"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70" i="2"/>
  <c r="R69" i="2"/>
  <c r="R68" i="2"/>
  <c r="CD67" i="2"/>
  <c r="CC67"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AA7" i="13" l="1"/>
  <c r="AA30" i="8"/>
  <c r="AK53" i="4"/>
  <c r="AK25" i="3"/>
  <c r="CO39" i="1" l="1"/>
  <c r="AA18" i="8" l="1"/>
  <c r="CM104" i="2" l="1"/>
  <c r="CM91" i="2"/>
  <c r="CM89" i="2"/>
  <c r="CM66" i="2"/>
  <c r="CM64" i="2"/>
  <c r="CJ87" i="5" l="1"/>
  <c r="CJ85" i="5"/>
  <c r="CJ83" i="5"/>
  <c r="CI83" i="5"/>
  <c r="CO75" i="5"/>
  <c r="CO76" i="5"/>
  <c r="CO74" i="5"/>
  <c r="CO73" i="5"/>
  <c r="CO72" i="5"/>
  <c r="CO64" i="5"/>
  <c r="CO66" i="5"/>
  <c r="CO38" i="5"/>
  <c r="CO65" i="5"/>
  <c r="CO26" i="5"/>
  <c r="BT37" i="2"/>
  <c r="CM22" i="2" l="1"/>
  <c r="AA63" i="13" l="1"/>
  <c r="AA43" i="13"/>
  <c r="AA6" i="13"/>
  <c r="AA29" i="8"/>
  <c r="AK52" i="4"/>
  <c r="AK24" i="3"/>
  <c r="CM103" i="2" l="1"/>
  <c r="CO38" i="1"/>
  <c r="CO25" i="5" l="1"/>
  <c r="CO79" i="5"/>
  <c r="CN79" i="5"/>
  <c r="CM79" i="5"/>
  <c r="CL79" i="5"/>
  <c r="CK79" i="5"/>
  <c r="CJ79" i="5"/>
  <c r="CI79" i="5"/>
  <c r="CH79" i="5"/>
  <c r="CG79" i="5"/>
  <c r="CF79" i="5"/>
  <c r="CE79" i="5"/>
  <c r="CD79" i="5"/>
  <c r="CC79" i="5"/>
  <c r="CB79" i="5"/>
  <c r="CA79" i="5"/>
  <c r="BZ79" i="5"/>
  <c r="BY79" i="5"/>
  <c r="BX79" i="5"/>
  <c r="BW79" i="5"/>
  <c r="BV79" i="5"/>
  <c r="BU79" i="5"/>
  <c r="BT79" i="5"/>
  <c r="BS79" i="5"/>
  <c r="BR79" i="5"/>
  <c r="BQ79" i="5"/>
  <c r="BP79" i="5"/>
  <c r="BO79" i="5"/>
  <c r="BN79" i="5"/>
  <c r="BM79" i="5"/>
  <c r="BL79" i="5"/>
  <c r="BK79" i="5"/>
  <c r="BJ79" i="5"/>
  <c r="BI79" i="5"/>
  <c r="BH79" i="5"/>
  <c r="BG79" i="5"/>
  <c r="BF79" i="5"/>
  <c r="BE79" i="5"/>
  <c r="BD79" i="5"/>
  <c r="BC79" i="5"/>
  <c r="BB79" i="5"/>
  <c r="BA79" i="5"/>
  <c r="AZ79" i="5"/>
  <c r="AY79" i="5"/>
  <c r="AX79" i="5"/>
  <c r="AW79" i="5"/>
  <c r="AV79" i="5"/>
  <c r="AU79" i="5"/>
  <c r="AT79" i="5"/>
  <c r="AS79" i="5"/>
  <c r="AR79" i="5"/>
  <c r="AQ79" i="5"/>
  <c r="AP79" i="5"/>
  <c r="AO79" i="5"/>
  <c r="AN79" i="5"/>
  <c r="AM79" i="5"/>
  <c r="AL79" i="5"/>
  <c r="AK79" i="5"/>
  <c r="AJ79" i="5"/>
  <c r="AI79" i="5"/>
  <c r="AH79" i="5"/>
  <c r="AG79" i="5"/>
  <c r="AF79" i="5"/>
  <c r="AE79" i="5"/>
  <c r="AD79" i="5"/>
  <c r="AC79" i="5"/>
  <c r="AB79" i="5"/>
  <c r="AA79" i="5"/>
  <c r="Z79" i="5"/>
  <c r="Y79" i="5"/>
  <c r="X79" i="5"/>
  <c r="W79" i="5"/>
  <c r="V79" i="5"/>
  <c r="U79" i="5"/>
  <c r="T79" i="5"/>
  <c r="S79" i="5"/>
  <c r="R79" i="5"/>
  <c r="Q79" i="5"/>
  <c r="P79" i="5"/>
  <c r="O79" i="5"/>
  <c r="N79" i="5"/>
  <c r="M79" i="5"/>
  <c r="L79" i="5"/>
  <c r="K79" i="5"/>
  <c r="J79" i="5"/>
  <c r="I79" i="5"/>
  <c r="H79" i="5"/>
  <c r="G79" i="5"/>
  <c r="F79" i="5"/>
  <c r="E79" i="5"/>
  <c r="D79" i="5"/>
  <c r="C79" i="5"/>
  <c r="CU79" i="5" l="1"/>
  <c r="CS79" i="5"/>
  <c r="CS114" i="5"/>
  <c r="BP114" i="5"/>
  <c r="BO114" i="5"/>
  <c r="BN114" i="5"/>
  <c r="BM114" i="5"/>
  <c r="BL114" i="5"/>
  <c r="BK114" i="5"/>
  <c r="BJ114" i="5"/>
  <c r="BI114" i="5"/>
  <c r="BH114" i="5"/>
  <c r="BG114" i="5"/>
  <c r="BF114" i="5"/>
  <c r="CM114" i="5" l="1"/>
  <c r="CL114" i="5"/>
  <c r="CK114" i="5"/>
  <c r="CJ114" i="5"/>
  <c r="CI114" i="5"/>
  <c r="CH114" i="5"/>
  <c r="CG114" i="5"/>
  <c r="CF114" i="5"/>
  <c r="CE114" i="5"/>
  <c r="CD114" i="5"/>
  <c r="CC114" i="5"/>
  <c r="CB114" i="5"/>
  <c r="CA114" i="5"/>
  <c r="BZ114" i="5"/>
  <c r="BY114" i="5"/>
  <c r="BX114" i="5"/>
  <c r="BW114" i="5"/>
  <c r="BV114" i="5"/>
  <c r="BU114" i="5"/>
  <c r="BT114" i="5"/>
  <c r="BS114" i="5"/>
  <c r="BR114" i="5"/>
  <c r="BQ114" i="5"/>
  <c r="CN114" i="5"/>
  <c r="CJ91" i="5" l="1"/>
  <c r="CI91" i="5"/>
  <c r="CH91" i="5"/>
  <c r="CG91" i="5"/>
  <c r="CF91" i="5"/>
  <c r="CE91" i="5"/>
  <c r="CD91" i="5"/>
  <c r="CC91" i="5"/>
  <c r="CB91" i="5"/>
  <c r="CA91" i="5"/>
  <c r="BZ91" i="5"/>
  <c r="BY91" i="5"/>
  <c r="BX91" i="5"/>
  <c r="BW91" i="5"/>
  <c r="BV91" i="5"/>
  <c r="BU91" i="5"/>
  <c r="BT91" i="5"/>
  <c r="BS91" i="5"/>
  <c r="BR91" i="5"/>
  <c r="BQ91" i="5"/>
  <c r="BP91" i="5"/>
  <c r="BO91" i="5"/>
  <c r="BN91" i="5"/>
  <c r="BM91" i="5"/>
  <c r="BL91" i="5"/>
  <c r="BK91" i="5"/>
  <c r="BJ91" i="5"/>
  <c r="BI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H91" i="5"/>
  <c r="CO92" i="5"/>
  <c r="CN92" i="5"/>
  <c r="CM92" i="5"/>
  <c r="CL92" i="5"/>
  <c r="CK92" i="5"/>
  <c r="CJ92" i="5"/>
  <c r="CI92" i="5"/>
  <c r="CH92" i="5"/>
  <c r="CG92" i="5"/>
  <c r="CF92" i="5"/>
  <c r="CE92" i="5"/>
  <c r="CD92" i="5"/>
  <c r="CC92" i="5"/>
  <c r="CB92" i="5"/>
  <c r="CA92" i="5"/>
  <c r="BZ92" i="5"/>
  <c r="BY92" i="5"/>
  <c r="BX92" i="5"/>
  <c r="BW92" i="5"/>
  <c r="BV92" i="5"/>
  <c r="BU92" i="5"/>
  <c r="BT92" i="5"/>
  <c r="BS92" i="5"/>
  <c r="BR92" i="5"/>
  <c r="BQ92" i="5"/>
  <c r="BP92" i="5"/>
  <c r="BO92" i="5"/>
  <c r="BN92" i="5"/>
  <c r="BM92" i="5"/>
  <c r="BL92" i="5"/>
  <c r="BK92" i="5"/>
  <c r="BJ92" i="5"/>
  <c r="BI92" i="5"/>
  <c r="BH92"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C92" i="5"/>
  <c r="BP93" i="5" l="1"/>
  <c r="BX93" i="5"/>
  <c r="CH93" i="5"/>
  <c r="CF93" i="5"/>
  <c r="BQ93" i="5"/>
  <c r="BY93" i="5"/>
  <c r="CG93" i="5"/>
  <c r="BK93" i="5"/>
  <c r="BS93" i="5"/>
  <c r="CA93" i="5"/>
  <c r="CI93" i="5"/>
  <c r="BL93" i="5"/>
  <c r="BT93" i="5"/>
  <c r="CB93" i="5"/>
  <c r="CJ93" i="5"/>
  <c r="BR93" i="5"/>
  <c r="BM93" i="5"/>
  <c r="BU93" i="5"/>
  <c r="CC93" i="5"/>
  <c r="BZ93" i="5"/>
  <c r="BN93" i="5"/>
  <c r="BV93" i="5"/>
  <c r="CD93" i="5"/>
  <c r="BO93" i="5"/>
  <c r="BW93" i="5"/>
  <c r="CE93" i="5"/>
  <c r="AA20" i="8"/>
  <c r="Y20" i="8"/>
  <c r="X20" i="8"/>
  <c r="W20" i="8"/>
  <c r="V20" i="8"/>
  <c r="U20" i="8"/>
  <c r="T20" i="8"/>
  <c r="S20" i="8"/>
  <c r="R20" i="8"/>
  <c r="Q20" i="8"/>
  <c r="P20" i="8"/>
  <c r="O20" i="8"/>
  <c r="N20" i="8"/>
  <c r="M20" i="8"/>
  <c r="L20" i="8"/>
  <c r="K20" i="8"/>
  <c r="J20" i="8"/>
  <c r="I20" i="8"/>
  <c r="H20" i="8"/>
  <c r="G20" i="8"/>
  <c r="F20" i="8"/>
  <c r="E20" i="8"/>
  <c r="D20" i="8"/>
  <c r="C20" i="8"/>
  <c r="AA5" i="13"/>
  <c r="AK51" i="4"/>
  <c r="AK23" i="3"/>
  <c r="CO24" i="5"/>
  <c r="CO19" i="5"/>
  <c r="CO18" i="1"/>
  <c r="CO21" i="1"/>
  <c r="CM167" i="2"/>
  <c r="CM102" i="2"/>
  <c r="CM67" i="2"/>
  <c r="CM26" i="2"/>
  <c r="CO50" i="5" l="1"/>
  <c r="BS49" i="5" l="1"/>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CN49" i="5"/>
  <c r="CM49" i="5"/>
  <c r="CL49" i="5"/>
  <c r="CK49" i="5"/>
  <c r="CJ49" i="5"/>
  <c r="CI49" i="5"/>
  <c r="CH49" i="5"/>
  <c r="CG49" i="5"/>
  <c r="CF49" i="5"/>
  <c r="CE49" i="5"/>
  <c r="CD49" i="5"/>
  <c r="CC49" i="5"/>
  <c r="CB49" i="5"/>
  <c r="CA49" i="5"/>
  <c r="BZ49" i="5"/>
  <c r="BY49" i="5"/>
  <c r="BX49" i="5"/>
  <c r="BW49" i="5"/>
  <c r="BV49" i="5"/>
  <c r="BU49" i="5"/>
  <c r="BT49" i="5"/>
  <c r="CO49" i="5"/>
  <c r="CU49" i="5" l="1"/>
  <c r="CS49" i="5"/>
  <c r="AA4" i="13"/>
  <c r="AA16" i="13" s="1"/>
  <c r="AK50" i="4"/>
  <c r="AK22" i="3"/>
  <c r="CJ81" i="5" l="1"/>
  <c r="CM101" i="2"/>
  <c r="CM113" i="2" s="1"/>
  <c r="CO36" i="1"/>
  <c r="AA27" i="8"/>
  <c r="AO61" i="7" l="1"/>
  <c r="AO39" i="7"/>
  <c r="AO16" i="7"/>
  <c r="CM18" i="1"/>
  <c r="CN18" i="1"/>
  <c r="T54" i="12"/>
  <c r="T36" i="12"/>
  <c r="T18" i="12"/>
  <c r="T17" i="12"/>
  <c r="Z65" i="13"/>
  <c r="Z63" i="13"/>
  <c r="Z45" i="13"/>
  <c r="Z43" i="13"/>
  <c r="Z15" i="13"/>
  <c r="AA24" i="13" s="1"/>
  <c r="Z19" i="8"/>
  <c r="Z16" i="8"/>
  <c r="AJ80" i="4"/>
  <c r="AJ61" i="4"/>
  <c r="AJ44" i="4"/>
  <c r="AJ33" i="3"/>
  <c r="AJ16" i="3"/>
  <c r="CL112" i="2" l="1"/>
  <c r="CL90" i="2"/>
  <c r="CL88" i="2"/>
  <c r="CL65" i="2"/>
  <c r="CL63" i="2"/>
  <c r="CL39" i="2"/>
  <c r="CL31" i="2"/>
  <c r="CN47" i="1"/>
  <c r="CN24" i="1"/>
  <c r="CN78" i="5" l="1"/>
  <c r="CN77" i="5"/>
  <c r="CN69" i="5"/>
  <c r="CN63" i="5"/>
  <c r="AJ18" i="4"/>
  <c r="CL20" i="2"/>
  <c r="Z14" i="13" l="1"/>
  <c r="Z37" i="8"/>
  <c r="AJ60" i="4"/>
  <c r="AI33" i="3"/>
  <c r="AJ32" i="3"/>
  <c r="AI32" i="3"/>
  <c r="AH32" i="3"/>
  <c r="CN46" i="1"/>
  <c r="CL166" i="2"/>
  <c r="CL167" i="2"/>
  <c r="CL149" i="2"/>
  <c r="CL132" i="2"/>
  <c r="CN70" i="5" l="1"/>
  <c r="CN62" i="5"/>
  <c r="CN53" i="5"/>
  <c r="CN47" i="5"/>
  <c r="CL111" i="2" l="1"/>
  <c r="CL30" i="2"/>
  <c r="CM19" i="10" l="1"/>
  <c r="CM19" i="9"/>
  <c r="CM30" i="9"/>
  <c r="CH29" i="9"/>
  <c r="CN30" i="1" l="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CN45" i="1"/>
  <c r="CN44" i="1"/>
  <c r="CH25" i="10" l="1"/>
  <c r="CH24" i="10"/>
  <c r="Z13" i="13"/>
  <c r="AJ59" i="4"/>
  <c r="AJ31" i="3"/>
  <c r="Z36" i="8"/>
  <c r="CN61" i="5"/>
  <c r="CN46" i="5"/>
  <c r="CH28" i="9"/>
  <c r="CL110" i="2" l="1"/>
  <c r="CN60" i="5" l="1"/>
  <c r="CL109" i="2" l="1"/>
  <c r="CM114" i="2" s="1"/>
  <c r="CH27" i="9"/>
  <c r="Z12" i="13"/>
  <c r="Z35" i="8"/>
  <c r="AJ58" i="4"/>
  <c r="AJ30" i="3"/>
  <c r="Z25" i="13" l="1"/>
  <c r="AA23" i="13"/>
  <c r="CN32" i="5"/>
  <c r="BE28" i="10" l="1"/>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CM28" i="10"/>
  <c r="CH23" i="10"/>
  <c r="CH26" i="9"/>
  <c r="Z11" i="13"/>
  <c r="Z34" i="8"/>
  <c r="AJ57" i="4"/>
  <c r="AJ29" i="3"/>
  <c r="CN43" i="1" l="1"/>
  <c r="CN42" i="1"/>
  <c r="CN41" i="1"/>
  <c r="CL108" i="2" l="1"/>
  <c r="CN30" i="5" l="1"/>
  <c r="CN52" i="5"/>
  <c r="CN23" i="1" l="1"/>
  <c r="CM42" i="9"/>
  <c r="CL29" i="2"/>
  <c r="CH22" i="10" l="1"/>
  <c r="CH24" i="9"/>
  <c r="Z10" i="13"/>
  <c r="Z33" i="8"/>
  <c r="AJ56" i="4"/>
  <c r="AJ28" i="3"/>
  <c r="CN67" i="5"/>
  <c r="CN38" i="5"/>
  <c r="CN29" i="5"/>
  <c r="CL107" i="2"/>
  <c r="CH21" i="10"/>
  <c r="Z9" i="13"/>
  <c r="Z32" i="8"/>
  <c r="AJ55" i="4"/>
  <c r="AJ27" i="3"/>
  <c r="AA26" i="13" l="1"/>
  <c r="AA21" i="13"/>
  <c r="CL106" i="2"/>
  <c r="CL38" i="2"/>
  <c r="CL37" i="2"/>
  <c r="CN19" i="1"/>
  <c r="CN40" i="1" l="1"/>
  <c r="CN28" i="5" l="1"/>
  <c r="CN29" i="1" l="1"/>
  <c r="CN68" i="5" l="1"/>
  <c r="CH22" i="9" l="1"/>
  <c r="CS24" i="1" l="1"/>
  <c r="CN22"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CM22" i="1"/>
  <c r="CL22" i="1"/>
  <c r="CK22" i="1"/>
  <c r="CJ22" i="1"/>
  <c r="CI22" i="1"/>
  <c r="CH22" i="1"/>
  <c r="CG22" i="1"/>
  <c r="CF22" i="1"/>
  <c r="CE22" i="1"/>
  <c r="CD22" i="1"/>
  <c r="CC22" i="1"/>
  <c r="CB22" i="1"/>
  <c r="CA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4" i="1"/>
  <c r="B23" i="1"/>
  <c r="B22" i="1"/>
  <c r="CN39" i="1"/>
  <c r="CM36" i="9" l="1"/>
  <c r="CH20" i="9"/>
  <c r="Z8" i="13"/>
  <c r="Z31" i="8"/>
  <c r="AJ54" i="4"/>
  <c r="AJ26" i="3"/>
  <c r="CN51" i="5"/>
  <c r="CN27" i="5"/>
  <c r="CL105" i="2"/>
  <c r="CL28" i="2"/>
  <c r="Z18" i="8" l="1"/>
  <c r="CL67" i="2"/>
  <c r="CK67" i="2"/>
  <c r="CJ67" i="2"/>
  <c r="CI67" i="2"/>
  <c r="CH67" i="2"/>
  <c r="CG67" i="2"/>
  <c r="CF67" i="2"/>
  <c r="CE67" i="2"/>
  <c r="CL91" i="2"/>
  <c r="CL89" i="2"/>
  <c r="CL66" i="2"/>
  <c r="CL64" i="2"/>
  <c r="Z7" i="13" l="1"/>
  <c r="Z30" i="8"/>
  <c r="AJ81" i="4"/>
  <c r="AJ53" i="4"/>
  <c r="AJ25" i="3"/>
  <c r="CI87" i="5"/>
  <c r="CI85" i="5"/>
  <c r="CN74" i="5"/>
  <c r="CN66" i="5"/>
  <c r="CL104" i="2"/>
  <c r="CL36" i="2"/>
  <c r="CL22" i="2"/>
  <c r="CN26" i="5" l="1"/>
  <c r="CN38" i="1" l="1"/>
  <c r="Z6" i="13"/>
  <c r="Z28" i="8"/>
  <c r="Z29" i="8"/>
  <c r="AJ52" i="4"/>
  <c r="AJ24" i="3"/>
  <c r="CL103" i="2"/>
  <c r="CN25" i="5" l="1"/>
  <c r="CY19" i="5" l="1"/>
  <c r="CT20" i="2" l="1"/>
  <c r="CN21" i="1" l="1"/>
  <c r="Z5" i="13"/>
  <c r="AJ51" i="4"/>
  <c r="AJ23" i="3"/>
  <c r="CN76" i="5"/>
  <c r="CN73" i="5"/>
  <c r="CN64" i="5"/>
  <c r="CN65" i="5"/>
  <c r="CF37" i="1"/>
  <c r="CN37" i="1"/>
  <c r="CL102" i="2" l="1"/>
  <c r="CN24" i="5" l="1"/>
  <c r="CN50" i="5"/>
  <c r="CL26" i="2" l="1"/>
  <c r="CK167" i="2"/>
  <c r="CJ167" i="2"/>
  <c r="CI167" i="2"/>
  <c r="CH167" i="2"/>
  <c r="CG167" i="2"/>
  <c r="CF167" i="2"/>
  <c r="CE167" i="2"/>
  <c r="CD167" i="2"/>
  <c r="CC167" i="2"/>
  <c r="CB167" i="2"/>
  <c r="CA167" i="2"/>
  <c r="BZ167" i="2"/>
  <c r="BY167" i="2"/>
  <c r="BX167" i="2"/>
  <c r="BW167" i="2"/>
  <c r="BV167" i="2"/>
  <c r="BU167" i="2"/>
  <c r="BT167" i="2"/>
  <c r="BS167" i="2"/>
  <c r="BR167" i="2"/>
  <c r="BQ167" i="2"/>
  <c r="BP167" i="2"/>
  <c r="BO167" i="2"/>
  <c r="BN167" i="2"/>
  <c r="BM167" i="2"/>
  <c r="BL167" i="2"/>
  <c r="BK167" i="2"/>
  <c r="BJ167" i="2"/>
  <c r="BI167" i="2"/>
  <c r="BH167" i="2"/>
  <c r="BG167" i="2"/>
  <c r="BF167" i="2"/>
  <c r="BE167" i="2"/>
  <c r="BD167" i="2"/>
  <c r="BC167" i="2"/>
  <c r="BB167" i="2"/>
  <c r="BA167" i="2"/>
  <c r="AZ167" i="2"/>
  <c r="AY167" i="2"/>
  <c r="AX167"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R167" i="2"/>
  <c r="CK166" i="2"/>
  <c r="CJ166" i="2"/>
  <c r="CI166" i="2"/>
  <c r="CH166" i="2"/>
  <c r="CG166" i="2"/>
  <c r="CF166" i="2"/>
  <c r="CE166" i="2"/>
  <c r="CD166" i="2"/>
  <c r="CC166" i="2"/>
  <c r="CB166" i="2"/>
  <c r="CA166" i="2"/>
  <c r="BZ166" i="2"/>
  <c r="BY166" i="2"/>
  <c r="BX166" i="2"/>
  <c r="BW166" i="2"/>
  <c r="BV166" i="2"/>
  <c r="BU166" i="2"/>
  <c r="BT166" i="2"/>
  <c r="BS166" i="2"/>
  <c r="BR166" i="2"/>
  <c r="BQ166" i="2"/>
  <c r="BP166" i="2"/>
  <c r="BO166" i="2"/>
  <c r="BN166" i="2"/>
  <c r="BM166" i="2"/>
  <c r="BL166" i="2"/>
  <c r="BK166" i="2"/>
  <c r="BJ166" i="2"/>
  <c r="BI166" i="2"/>
  <c r="BH166" i="2"/>
  <c r="BG166" i="2"/>
  <c r="BF166" i="2"/>
  <c r="BE166" i="2"/>
  <c r="BD166" i="2"/>
  <c r="BC166" i="2"/>
  <c r="BB166" i="2"/>
  <c r="BA166" i="2"/>
  <c r="AZ166" i="2"/>
  <c r="AY166" i="2"/>
  <c r="AX166" i="2"/>
  <c r="AW166" i="2"/>
  <c r="AV166" i="2"/>
  <c r="AU166" i="2"/>
  <c r="AT166" i="2"/>
  <c r="AS166" i="2"/>
  <c r="AR166" i="2"/>
  <c r="AQ166" i="2"/>
  <c r="AP166" i="2"/>
  <c r="AO166" i="2"/>
  <c r="AN166" i="2"/>
  <c r="AM166" i="2"/>
  <c r="AL166" i="2"/>
  <c r="AK166" i="2"/>
  <c r="AJ166" i="2"/>
  <c r="AI166" i="2"/>
  <c r="AH166" i="2"/>
  <c r="AG166" i="2"/>
  <c r="AF166" i="2"/>
  <c r="AE166" i="2"/>
  <c r="AD166" i="2"/>
  <c r="AC166" i="2"/>
  <c r="AB166" i="2"/>
  <c r="AA166" i="2"/>
  <c r="Z166" i="2"/>
  <c r="Y166" i="2"/>
  <c r="X166" i="2"/>
  <c r="W166" i="2"/>
  <c r="V166" i="2"/>
  <c r="U166" i="2"/>
  <c r="T166" i="2"/>
  <c r="S166" i="2"/>
  <c r="R166" i="2"/>
  <c r="Z4" i="13" l="1"/>
  <c r="Z16" i="13" s="1"/>
  <c r="Z27" i="8"/>
  <c r="AJ50" i="4"/>
  <c r="AJ22" i="3"/>
  <c r="CN75" i="5"/>
  <c r="CN72" i="5"/>
  <c r="CL101" i="2"/>
  <c r="CL113" i="2" s="1"/>
  <c r="CN36" i="1"/>
  <c r="CI81" i="5" l="1"/>
  <c r="AI81" i="4" l="1"/>
  <c r="AH81" i="4"/>
  <c r="AG81" i="4"/>
  <c r="AF81" i="4"/>
  <c r="AE81" i="4"/>
  <c r="AD81" i="4"/>
  <c r="AC81" i="4"/>
  <c r="AB81" i="4"/>
  <c r="AA81" i="4"/>
  <c r="Z81" i="4"/>
  <c r="Y81" i="4"/>
  <c r="X81" i="4"/>
  <c r="W81" i="4"/>
  <c r="V81" i="4"/>
  <c r="U81" i="4"/>
  <c r="T81" i="4"/>
  <c r="S81" i="4"/>
  <c r="R81" i="4"/>
  <c r="Q81" i="4"/>
  <c r="AI80" i="4"/>
  <c r="AH80" i="4"/>
  <c r="AG80" i="4"/>
  <c r="AF80" i="4"/>
  <c r="AE80" i="4"/>
  <c r="AD80" i="4"/>
  <c r="AC80" i="4"/>
  <c r="AB80" i="4"/>
  <c r="AA80" i="4"/>
  <c r="Z80" i="4"/>
  <c r="Y80" i="4"/>
  <c r="X80" i="4"/>
  <c r="W80" i="4"/>
  <c r="V80" i="4"/>
  <c r="U80" i="4"/>
  <c r="T80" i="4"/>
  <c r="S80" i="4"/>
  <c r="R80" i="4"/>
  <c r="Q80" i="4"/>
  <c r="AD83" i="4" l="1"/>
  <c r="V83" i="4"/>
  <c r="AC83" i="4"/>
  <c r="U83" i="4"/>
  <c r="X83" i="4"/>
  <c r="AE83" i="4"/>
  <c r="AJ83" i="4"/>
  <c r="AB83" i="4"/>
  <c r="T83" i="4"/>
  <c r="AI83" i="4"/>
  <c r="AA83" i="4"/>
  <c r="S83" i="4"/>
  <c r="Z83" i="4"/>
  <c r="R83" i="4"/>
  <c r="AG83" i="4"/>
  <c r="Y83" i="4"/>
  <c r="Q83" i="4"/>
  <c r="AF83" i="4"/>
  <c r="W83" i="4"/>
  <c r="AF82" i="4"/>
  <c r="AE82" i="4"/>
  <c r="X82" i="4"/>
  <c r="AC82" i="4"/>
  <c r="V82" i="4"/>
  <c r="Z82" i="4"/>
  <c r="AD82" i="4"/>
  <c r="AA82" i="4"/>
  <c r="AB82" i="4"/>
  <c r="Y82" i="4"/>
  <c r="W82" i="4"/>
  <c r="CS23" i="1" l="1"/>
  <c r="CS22" i="1" l="1"/>
  <c r="CT24" i="1"/>
  <c r="CT23" i="1"/>
  <c r="CT22" i="1"/>
  <c r="CS21" i="1"/>
  <c r="CT21" i="1"/>
  <c r="CK19" i="10"/>
  <c r="CL28" i="10" l="1"/>
  <c r="CL19" i="10"/>
  <c r="CL19" i="9"/>
  <c r="S54" i="12"/>
  <c r="S36" i="12"/>
  <c r="S18" i="12"/>
  <c r="S17" i="12"/>
  <c r="Y63" i="13"/>
  <c r="Y43" i="13"/>
  <c r="Y15" i="13"/>
  <c r="Z24" i="13" s="1"/>
  <c r="Y19" i="8"/>
  <c r="Y16" i="8"/>
  <c r="AI61" i="4"/>
  <c r="AI44" i="4"/>
  <c r="AI18" i="4"/>
  <c r="AI16" i="3"/>
  <c r="CM78" i="5"/>
  <c r="CM77" i="5"/>
  <c r="CM69" i="5"/>
  <c r="CM63" i="5"/>
  <c r="CK90" i="2"/>
  <c r="CK149" i="2"/>
  <c r="CK132" i="2"/>
  <c r="CK112" i="2"/>
  <c r="CK88" i="2"/>
  <c r="CK65" i="2"/>
  <c r="CK39" i="2"/>
  <c r="CK31" i="2"/>
  <c r="CK63" i="2"/>
  <c r="CK20" i="2"/>
  <c r="CM47" i="1"/>
  <c r="CK30" i="2" l="1"/>
  <c r="CL30" i="9" l="1"/>
  <c r="CG29" i="9"/>
  <c r="CG28" i="9"/>
  <c r="Y14" i="13"/>
  <c r="Y37" i="8"/>
  <c r="AI60" i="4"/>
  <c r="CM70" i="5"/>
  <c r="CM62" i="5"/>
  <c r="CK111" i="2" l="1"/>
  <c r="CM46" i="1"/>
  <c r="CM47" i="5" l="1"/>
  <c r="CM53" i="5"/>
  <c r="CG25" i="10" l="1"/>
  <c r="Y13" i="13"/>
  <c r="Y36" i="8"/>
  <c r="AI59" i="4"/>
  <c r="AI31" i="3"/>
  <c r="CM61" i="5"/>
  <c r="CM46" i="5"/>
  <c r="CK110" i="2"/>
  <c r="CM45" i="1"/>
  <c r="CG24" i="10" l="1"/>
  <c r="CG27" i="9"/>
  <c r="Y12" i="13"/>
  <c r="Y35" i="8"/>
  <c r="AI58" i="4"/>
  <c r="AI30" i="3"/>
  <c r="CM60" i="5"/>
  <c r="CM32" i="5"/>
  <c r="CK109" i="2"/>
  <c r="CL114" i="2" s="1"/>
  <c r="CM44" i="1"/>
  <c r="Y25" i="13" l="1"/>
  <c r="Z23" i="13"/>
  <c r="CG26" i="9"/>
  <c r="Y11" i="13"/>
  <c r="Y34" i="8"/>
  <c r="X34" i="8"/>
  <c r="W34" i="8"/>
  <c r="V34" i="8"/>
  <c r="Y33" i="8"/>
  <c r="X33" i="8"/>
  <c r="W33" i="8"/>
  <c r="V33" i="8"/>
  <c r="AI57" i="4"/>
  <c r="AI29" i="3"/>
  <c r="CM52" i="5"/>
  <c r="CM30" i="5"/>
  <c r="CK108" i="2"/>
  <c r="CM43" i="1"/>
  <c r="CG23" i="10" l="1"/>
  <c r="CL42" i="9" l="1"/>
  <c r="CK29" i="2"/>
  <c r="Y10" i="13" l="1"/>
  <c r="AI56" i="4"/>
  <c r="AI28" i="3"/>
  <c r="CM42" i="1"/>
  <c r="Z26" i="13" l="1"/>
  <c r="Z21" i="13"/>
  <c r="CG22" i="10"/>
  <c r="CM29" i="5"/>
  <c r="CK107" i="2"/>
  <c r="CK30" i="9" l="1"/>
  <c r="CG24" i="9"/>
  <c r="CQ166" i="2" l="1"/>
  <c r="CT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AR18" i="4" l="1"/>
  <c r="AQ17" i="4"/>
  <c r="AQ16" i="4"/>
  <c r="AQ15" i="4"/>
  <c r="AQ14" i="4"/>
  <c r="AQ13" i="4"/>
  <c r="AQ12" i="4"/>
  <c r="AQ11" i="4"/>
  <c r="AQ10" i="4"/>
  <c r="AQ9" i="4"/>
  <c r="AQ8" i="4"/>
  <c r="AQ7" i="4"/>
  <c r="AQ6" i="4"/>
  <c r="AQ18" i="4" l="1"/>
  <c r="CM19" i="1"/>
  <c r="CM41" i="1"/>
  <c r="CG21" i="10" l="1"/>
  <c r="CG22" i="9"/>
  <c r="Y45" i="13"/>
  <c r="Y65" i="13"/>
  <c r="Y9" i="13"/>
  <c r="Y32" i="8"/>
  <c r="AI55" i="4"/>
  <c r="AI27" i="3"/>
  <c r="CM68" i="5"/>
  <c r="CM28" i="5"/>
  <c r="CM19" i="5"/>
  <c r="CK106" i="2"/>
  <c r="CK38" i="2"/>
  <c r="CK37" i="2"/>
  <c r="CL36" i="9" l="1"/>
  <c r="CK36" i="9"/>
  <c r="CJ36" i="9"/>
  <c r="CI36" i="9"/>
  <c r="CH36" i="9"/>
  <c r="CG36" i="9"/>
  <c r="CF36" i="9"/>
  <c r="CK37" i="9" s="1"/>
  <c r="CE36" i="9"/>
  <c r="CJ37" i="9" s="1"/>
  <c r="CD36" i="9"/>
  <c r="CC36" i="9"/>
  <c r="CB36" i="9"/>
  <c r="CA36" i="9"/>
  <c r="BZ36" i="9"/>
  <c r="BY36" i="9"/>
  <c r="BX36" i="9"/>
  <c r="BW36" i="9"/>
  <c r="BV36" i="9"/>
  <c r="BU36" i="9"/>
  <c r="BT36" i="9"/>
  <c r="BS36" i="9"/>
  <c r="BR36"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CP38" i="9" l="1"/>
  <c r="CH38" i="9"/>
  <c r="BZ38" i="9"/>
  <c r="BR38" i="9"/>
  <c r="BJ38" i="9"/>
  <c r="BB38" i="9"/>
  <c r="AT38" i="9"/>
  <c r="AL38" i="9"/>
  <c r="AD38" i="9"/>
  <c r="V38" i="9"/>
  <c r="N38" i="9"/>
  <c r="F38" i="9"/>
  <c r="BM38" i="9"/>
  <c r="BE38" i="9"/>
  <c r="CO38" i="9"/>
  <c r="CG38" i="9"/>
  <c r="BY38" i="9"/>
  <c r="BQ38" i="9"/>
  <c r="BI38" i="9"/>
  <c r="BA38" i="9"/>
  <c r="AS38" i="9"/>
  <c r="AK38" i="9"/>
  <c r="AC38" i="9"/>
  <c r="U38" i="9"/>
  <c r="M38" i="9"/>
  <c r="E38" i="9"/>
  <c r="BU38" i="9"/>
  <c r="AO38" i="9"/>
  <c r="I38" i="9"/>
  <c r="CN38" i="9"/>
  <c r="CF38" i="9"/>
  <c r="BX38" i="9"/>
  <c r="BP38" i="9"/>
  <c r="BH38" i="9"/>
  <c r="AZ38" i="9"/>
  <c r="AR38" i="9"/>
  <c r="AJ38" i="9"/>
  <c r="AB38" i="9"/>
  <c r="T38" i="9"/>
  <c r="L38" i="9"/>
  <c r="D38" i="9"/>
  <c r="CK38" i="9"/>
  <c r="AG38" i="9"/>
  <c r="CM38" i="9"/>
  <c r="CE38" i="9"/>
  <c r="BW38" i="9"/>
  <c r="BO38" i="9"/>
  <c r="BG38" i="9"/>
  <c r="AY38" i="9"/>
  <c r="AQ38" i="9"/>
  <c r="AI38" i="9"/>
  <c r="AA38" i="9"/>
  <c r="S38" i="9"/>
  <c r="K38" i="9"/>
  <c r="Y38" i="9"/>
  <c r="CL38" i="9"/>
  <c r="CD38" i="9"/>
  <c r="BV38" i="9"/>
  <c r="BN38" i="9"/>
  <c r="BF38" i="9"/>
  <c r="AX38" i="9"/>
  <c r="AP38" i="9"/>
  <c r="AH38" i="9"/>
  <c r="Z38" i="9"/>
  <c r="R38" i="9"/>
  <c r="J38" i="9"/>
  <c r="CJ38" i="9"/>
  <c r="CB38" i="9"/>
  <c r="BT38" i="9"/>
  <c r="BL38" i="9"/>
  <c r="BD38" i="9"/>
  <c r="AV38" i="9"/>
  <c r="AN38" i="9"/>
  <c r="AF38" i="9"/>
  <c r="X38" i="9"/>
  <c r="P38" i="9"/>
  <c r="H38" i="9"/>
  <c r="Q38" i="9"/>
  <c r="CI38" i="9"/>
  <c r="CA38" i="9"/>
  <c r="BS38" i="9"/>
  <c r="BK38" i="9"/>
  <c r="BC38" i="9"/>
  <c r="AU38" i="9"/>
  <c r="AM38" i="9"/>
  <c r="AE38" i="9"/>
  <c r="W38" i="9"/>
  <c r="O38" i="9"/>
  <c r="G38" i="9"/>
  <c r="CC38" i="9"/>
  <c r="AW38" i="9"/>
  <c r="CM40" i="9"/>
  <c r="CE40" i="9"/>
  <c r="BW40" i="9"/>
  <c r="BO40" i="9"/>
  <c r="BG40" i="9"/>
  <c r="BH40" i="9"/>
  <c r="CL40" i="9"/>
  <c r="CD40" i="9"/>
  <c r="BV40" i="9"/>
  <c r="BN40" i="9"/>
  <c r="BF40" i="9"/>
  <c r="BP40" i="9"/>
  <c r="CK40" i="9"/>
  <c r="CC40" i="9"/>
  <c r="BU40" i="9"/>
  <c r="BM40" i="9"/>
  <c r="BE40" i="9"/>
  <c r="BX40" i="9"/>
  <c r="CJ40" i="9"/>
  <c r="CB40" i="9"/>
  <c r="BT40" i="9"/>
  <c r="BL40" i="9"/>
  <c r="BI40" i="9"/>
  <c r="CN40" i="9"/>
  <c r="CI40" i="9"/>
  <c r="CA40" i="9"/>
  <c r="BS40" i="9"/>
  <c r="BK40" i="9"/>
  <c r="CO40" i="9"/>
  <c r="BY40" i="9"/>
  <c r="CF40" i="9"/>
  <c r="CP40" i="9"/>
  <c r="CH40" i="9"/>
  <c r="BZ40" i="9"/>
  <c r="BR40" i="9"/>
  <c r="BJ40" i="9"/>
  <c r="CG40" i="9"/>
  <c r="BQ40" i="9"/>
  <c r="BD39" i="9"/>
  <c r="AV39" i="9"/>
  <c r="AN39" i="9"/>
  <c r="H39" i="9"/>
  <c r="BC39" i="9"/>
  <c r="AU39" i="9"/>
  <c r="AM39" i="9"/>
  <c r="AE39" i="9"/>
  <c r="W39" i="9"/>
  <c r="O39" i="9"/>
  <c r="G39" i="9"/>
  <c r="AK39" i="9"/>
  <c r="U39" i="9"/>
  <c r="AO39" i="9"/>
  <c r="BB39" i="9"/>
  <c r="AT39" i="9"/>
  <c r="AL39" i="9"/>
  <c r="AD39" i="9"/>
  <c r="V39" i="9"/>
  <c r="N39" i="9"/>
  <c r="F39" i="9"/>
  <c r="BA39" i="9"/>
  <c r="AC39" i="9"/>
  <c r="M39" i="9"/>
  <c r="Y39" i="9"/>
  <c r="P39" i="9"/>
  <c r="AS39" i="9"/>
  <c r="E39" i="9"/>
  <c r="AF39" i="9"/>
  <c r="AZ39" i="9"/>
  <c r="AR39" i="9"/>
  <c r="AJ39" i="9"/>
  <c r="AB39" i="9"/>
  <c r="T39" i="9"/>
  <c r="L39" i="9"/>
  <c r="D39" i="9"/>
  <c r="AH39" i="9"/>
  <c r="R39" i="9"/>
  <c r="AW39" i="9"/>
  <c r="I39" i="9"/>
  <c r="AY39" i="9"/>
  <c r="AQ39" i="9"/>
  <c r="AI39" i="9"/>
  <c r="AA39" i="9"/>
  <c r="S39" i="9"/>
  <c r="K39" i="9"/>
  <c r="AP39" i="9"/>
  <c r="Z39" i="9"/>
  <c r="J39" i="9"/>
  <c r="AG39" i="9"/>
  <c r="X39" i="9"/>
  <c r="AX39" i="9"/>
  <c r="Q39" i="9"/>
  <c r="CI37" i="9"/>
  <c r="CH37" i="9"/>
  <c r="J37" i="9"/>
  <c r="N37" i="9"/>
  <c r="O37" i="9"/>
  <c r="S37" i="9"/>
  <c r="Z37" i="9"/>
  <c r="AD37" i="9"/>
  <c r="AE37" i="9"/>
  <c r="AL37" i="9"/>
  <c r="AP37" i="9"/>
  <c r="AQ37" i="9"/>
  <c r="AX37" i="9"/>
  <c r="AR37" i="9"/>
  <c r="BC37" i="9"/>
  <c r="BJ37" i="9"/>
  <c r="BD37" i="9"/>
  <c r="BR37" i="9"/>
  <c r="BS37" i="9"/>
  <c r="BP37" i="9"/>
  <c r="CA37" i="9"/>
  <c r="BX37" i="9"/>
  <c r="CB37" i="9"/>
  <c r="CF37" i="9"/>
  <c r="I37" i="9"/>
  <c r="M37" i="9"/>
  <c r="Q37" i="9"/>
  <c r="U37" i="9"/>
  <c r="Y37" i="9"/>
  <c r="AC37" i="9"/>
  <c r="AG37" i="9"/>
  <c r="AK37" i="9"/>
  <c r="AO37" i="9"/>
  <c r="AS37" i="9"/>
  <c r="AW37" i="9"/>
  <c r="BA37" i="9"/>
  <c r="BE37" i="9"/>
  <c r="BI37" i="9"/>
  <c r="BM37" i="9"/>
  <c r="BQ37" i="9"/>
  <c r="BU37" i="9"/>
  <c r="BY37" i="9"/>
  <c r="CC37" i="9"/>
  <c r="K37" i="9"/>
  <c r="W37" i="9"/>
  <c r="AA37" i="9"/>
  <c r="AI37" i="9"/>
  <c r="AM37" i="9"/>
  <c r="AU37" i="9"/>
  <c r="BG37" i="9"/>
  <c r="BO37" i="9"/>
  <c r="BW37" i="9"/>
  <c r="CE37" i="9"/>
  <c r="CG37" i="9"/>
  <c r="L37" i="9"/>
  <c r="P37" i="9"/>
  <c r="T37" i="9"/>
  <c r="X37" i="9"/>
  <c r="AB37" i="9"/>
  <c r="AF37" i="9"/>
  <c r="AJ37" i="9"/>
  <c r="AN37" i="9"/>
  <c r="AV37" i="9"/>
  <c r="AZ37" i="9"/>
  <c r="BH37" i="9"/>
  <c r="BL37" i="9"/>
  <c r="BT37" i="9"/>
  <c r="R37" i="9"/>
  <c r="V37" i="9"/>
  <c r="AH37" i="9"/>
  <c r="AT37" i="9"/>
  <c r="BB37" i="9"/>
  <c r="BF37" i="9"/>
  <c r="BN37" i="9"/>
  <c r="BV37" i="9"/>
  <c r="BZ37" i="9"/>
  <c r="CD37" i="9"/>
  <c r="AY37" i="9"/>
  <c r="BK37" i="9"/>
  <c r="Y8" i="13"/>
  <c r="Y31" i="8"/>
  <c r="AI54" i="4"/>
  <c r="AI26" i="3"/>
  <c r="CM66" i="5"/>
  <c r="CM38" i="5"/>
  <c r="CK105" i="2"/>
  <c r="CK28" i="2"/>
  <c r="CM40" i="1"/>
  <c r="CH87" i="5" l="1"/>
  <c r="CH85" i="5"/>
  <c r="CH83" i="5"/>
  <c r="CM67" i="5"/>
  <c r="CM51" i="5"/>
  <c r="CM27" i="5"/>
  <c r="CG20" i="9"/>
  <c r="M36" i="12" l="1"/>
  <c r="L36" i="12"/>
  <c r="K36" i="12"/>
  <c r="J36" i="12"/>
  <c r="I36" i="12"/>
  <c r="H36" i="12"/>
  <c r="G36" i="12"/>
  <c r="F36" i="12"/>
  <c r="E36" i="12"/>
  <c r="D36" i="12"/>
  <c r="C36" i="12"/>
  <c r="K54" i="12"/>
  <c r="J54" i="12"/>
  <c r="I54" i="12"/>
  <c r="H54" i="12"/>
  <c r="G54" i="12"/>
  <c r="F54" i="12"/>
  <c r="E54" i="12"/>
  <c r="D54" i="12"/>
  <c r="C54" i="12"/>
  <c r="L54" i="12"/>
  <c r="M54" i="12"/>
  <c r="Y18" i="8" l="1"/>
  <c r="Y7" i="13" l="1"/>
  <c r="Y30" i="8"/>
  <c r="AI53" i="4"/>
  <c r="AI25" i="3"/>
  <c r="CM39" i="1"/>
  <c r="CK91" i="2" l="1"/>
  <c r="CK89" i="2"/>
  <c r="CK66" i="2"/>
  <c r="CK64" i="2"/>
  <c r="CK36" i="2"/>
  <c r="CK104" i="2"/>
  <c r="CM76" i="5"/>
  <c r="CM74" i="5"/>
  <c r="CM26" i="5"/>
  <c r="Y17" i="12"/>
  <c r="DG19" i="10" l="1"/>
  <c r="CW19" i="10"/>
  <c r="CU19" i="10"/>
  <c r="CS19" i="10"/>
  <c r="DE19" i="9"/>
  <c r="CK22" i="2" l="1"/>
  <c r="Y6" i="13" l="1"/>
  <c r="Y29" i="8"/>
  <c r="AI52" i="4"/>
  <c r="AI24" i="3"/>
  <c r="CM25" i="5"/>
  <c r="CK103" i="2"/>
  <c r="CM38" i="1"/>
  <c r="Y28" i="8" l="1"/>
  <c r="AI51" i="4"/>
  <c r="AI23" i="3"/>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CK102" i="2"/>
  <c r="CK26" i="2"/>
  <c r="CM37" i="1"/>
  <c r="CM73" i="5" l="1"/>
  <c r="Y5" i="13" l="1"/>
  <c r="CM65" i="5"/>
  <c r="CM64" i="5"/>
  <c r="CM50" i="5"/>
  <c r="CM24" i="5"/>
  <c r="Y27" i="8" l="1"/>
  <c r="AI22" i="3"/>
  <c r="CH81" i="5"/>
  <c r="CG81" i="5"/>
  <c r="CM75" i="5"/>
  <c r="CM72" i="5"/>
  <c r="AI50" i="4"/>
  <c r="CM36" i="1"/>
  <c r="Y4" i="13" l="1"/>
  <c r="Y16" i="13" s="1"/>
  <c r="CK101" i="2" l="1"/>
  <c r="CK113" i="2" s="1"/>
  <c r="CJ20" i="2" l="1"/>
  <c r="CS89" i="2" l="1"/>
  <c r="CS63" i="2"/>
  <c r="CS64" i="2"/>
  <c r="CT64" i="2"/>
  <c r="CT63" i="2"/>
  <c r="AH44" i="4"/>
  <c r="CJ39" i="2"/>
  <c r="CJ31" i="2"/>
  <c r="B43" i="13" l="1"/>
  <c r="C43" i="13"/>
  <c r="D43" i="13"/>
  <c r="E43" i="13"/>
  <c r="C63" i="13"/>
  <c r="D63" i="13"/>
  <c r="E63" i="13"/>
  <c r="R18" i="12"/>
  <c r="R17" i="12"/>
  <c r="R54" i="12"/>
  <c r="R36" i="12"/>
  <c r="X65" i="13"/>
  <c r="X63" i="13"/>
  <c r="X43" i="13"/>
  <c r="X15" i="13"/>
  <c r="Y24" i="13" s="1"/>
  <c r="X38" i="8"/>
  <c r="X19" i="8"/>
  <c r="X16" i="8"/>
  <c r="AH61" i="4"/>
  <c r="AH33" i="3"/>
  <c r="AH16" i="3"/>
  <c r="CL78" i="5"/>
  <c r="CL77" i="5"/>
  <c r="CL69" i="5"/>
  <c r="CL63" i="5"/>
  <c r="CJ149" i="2"/>
  <c r="CJ132" i="2"/>
  <c r="CJ112" i="2"/>
  <c r="CJ90" i="2"/>
  <c r="CJ88" i="2"/>
  <c r="CJ65" i="2"/>
  <c r="CJ63" i="2"/>
  <c r="CL18" i="1"/>
  <c r="CL47" i="1"/>
  <c r="AH18" i="4" l="1"/>
  <c r="AG18" i="4"/>
  <c r="CK19" i="9" l="1"/>
  <c r="CF29" i="9" l="1"/>
  <c r="X14" i="13"/>
  <c r="X37" i="8"/>
  <c r="AH60" i="4"/>
  <c r="CJ111" i="2"/>
  <c r="CJ30" i="2"/>
  <c r="CL70" i="5"/>
  <c r="CL62" i="5"/>
  <c r="CL47" i="5"/>
  <c r="CL53" i="5"/>
  <c r="CL46" i="1"/>
  <c r="X5" i="13" l="1"/>
  <c r="CF25" i="10" l="1"/>
  <c r="CF28" i="9"/>
  <c r="X13" i="13"/>
  <c r="X36" i="8"/>
  <c r="AH59" i="4"/>
  <c r="AH31" i="3"/>
  <c r="CL60" i="5"/>
  <c r="CL61" i="5"/>
  <c r="CL46" i="5"/>
  <c r="CL45" i="1"/>
  <c r="CJ110" i="2"/>
  <c r="X45" i="13" l="1"/>
  <c r="X12" i="13"/>
  <c r="X35" i="8"/>
  <c r="AH58" i="4"/>
  <c r="AH30" i="3"/>
  <c r="CL44" i="1"/>
  <c r="X25" i="13" l="1"/>
  <c r="Y23" i="13"/>
  <c r="CF24" i="10"/>
  <c r="CF27" i="9"/>
  <c r="CL32" i="5"/>
  <c r="CJ109" i="2"/>
  <c r="CK114" i="2" s="1"/>
  <c r="CK28" i="10" l="1"/>
  <c r="CF23" i="10"/>
  <c r="CF22" i="10"/>
  <c r="CK42" i="9"/>
  <c r="CF26" i="9"/>
  <c r="X11" i="13"/>
  <c r="AH57" i="4"/>
  <c r="AH29" i="3"/>
  <c r="CL30" i="5"/>
  <c r="CJ108" i="2"/>
  <c r="CL43" i="1"/>
  <c r="CL52" i="5" l="1"/>
  <c r="CJ29" i="2"/>
  <c r="CF24" i="9" l="1"/>
  <c r="X10" i="13"/>
  <c r="AH56" i="4"/>
  <c r="AH28" i="3"/>
  <c r="CL29" i="5"/>
  <c r="CJ107" i="2"/>
  <c r="CL42" i="1"/>
  <c r="Y26" i="13" l="1"/>
  <c r="Y21" i="13"/>
  <c r="CJ38" i="2"/>
  <c r="CL19" i="1"/>
  <c r="CJ91" i="2"/>
  <c r="CJ89" i="2"/>
  <c r="CJ66" i="2"/>
  <c r="CJ64" i="2"/>
  <c r="CG87" i="5" l="1"/>
  <c r="CF87" i="5"/>
  <c r="CE87" i="5"/>
  <c r="CD87" i="5"/>
  <c r="CC87" i="5"/>
  <c r="CB87" i="5"/>
  <c r="CA87" i="5"/>
  <c r="BZ87" i="5"/>
  <c r="BY87" i="5"/>
  <c r="BX87" i="5"/>
  <c r="BW87" i="5"/>
  <c r="BV87" i="5"/>
  <c r="BU87" i="5"/>
  <c r="BT87" i="5"/>
  <c r="BS87" i="5"/>
  <c r="BR87" i="5"/>
  <c r="BQ87" i="5"/>
  <c r="BP87" i="5"/>
  <c r="BO87" i="5"/>
  <c r="BN87" i="5"/>
  <c r="BM87" i="5"/>
  <c r="BL87" i="5"/>
  <c r="BK87" i="5"/>
  <c r="BJ87" i="5"/>
  <c r="BI87" i="5"/>
  <c r="BH87" i="5"/>
  <c r="BG87" i="5"/>
  <c r="BF87" i="5"/>
  <c r="BE87" i="5"/>
  <c r="BD87" i="5"/>
  <c r="BC87" i="5"/>
  <c r="BB87" i="5"/>
  <c r="BA87"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L87" i="5"/>
  <c r="K87" i="5"/>
  <c r="J87" i="5"/>
  <c r="I87" i="5"/>
  <c r="H87" i="5"/>
  <c r="CG85" i="5"/>
  <c r="CF85" i="5"/>
  <c r="CE85" i="5"/>
  <c r="CD85" i="5"/>
  <c r="CC85" i="5"/>
  <c r="CB85" i="5"/>
  <c r="CA85" i="5"/>
  <c r="BZ85" i="5"/>
  <c r="BY85" i="5"/>
  <c r="BX85" i="5"/>
  <c r="BW85" i="5"/>
  <c r="BV85" i="5"/>
  <c r="BU85" i="5"/>
  <c r="BT85" i="5"/>
  <c r="BS85" i="5"/>
  <c r="BR85" i="5"/>
  <c r="BQ85" i="5"/>
  <c r="BP85" i="5"/>
  <c r="BO85" i="5"/>
  <c r="BN85" i="5"/>
  <c r="BM85" i="5"/>
  <c r="BL85" i="5"/>
  <c r="BK85" i="5"/>
  <c r="BJ85" i="5"/>
  <c r="BI85" i="5"/>
  <c r="BH85" i="5"/>
  <c r="BG85" i="5"/>
  <c r="BF85" i="5"/>
  <c r="BE85" i="5"/>
  <c r="BD85" i="5"/>
  <c r="BC85" i="5"/>
  <c r="BB85" i="5"/>
  <c r="BA85"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L85" i="5"/>
  <c r="K85" i="5"/>
  <c r="J85" i="5"/>
  <c r="I85" i="5"/>
  <c r="H85" i="5"/>
  <c r="G87" i="5"/>
  <c r="G85" i="5"/>
  <c r="CG83" i="5"/>
  <c r="CF83" i="5"/>
  <c r="CE83" i="5"/>
  <c r="CD83" i="5"/>
  <c r="CC83" i="5"/>
  <c r="CB83" i="5"/>
  <c r="CA83" i="5"/>
  <c r="BZ83" i="5"/>
  <c r="BY83" i="5"/>
  <c r="BX83" i="5"/>
  <c r="BW83" i="5"/>
  <c r="BV83" i="5"/>
  <c r="BU83" i="5"/>
  <c r="BT83" i="5"/>
  <c r="BS83" i="5"/>
  <c r="BR83" i="5"/>
  <c r="BQ83" i="5"/>
  <c r="BP83" i="5"/>
  <c r="BO83" i="5"/>
  <c r="BN83" i="5"/>
  <c r="BM83" i="5"/>
  <c r="BL83" i="5"/>
  <c r="BK83" i="5"/>
  <c r="BJ83" i="5"/>
  <c r="BI83" i="5"/>
  <c r="BH83"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CF81" i="5"/>
  <c r="CE81" i="5"/>
  <c r="CD81" i="5"/>
  <c r="CC81" i="5"/>
  <c r="CB81" i="5"/>
  <c r="CA81" i="5"/>
  <c r="BZ81" i="5"/>
  <c r="BY81" i="5"/>
  <c r="BX81" i="5"/>
  <c r="BW81" i="5"/>
  <c r="BV81" i="5"/>
  <c r="BU81" i="5"/>
  <c r="BT81" i="5"/>
  <c r="BS81" i="5"/>
  <c r="BR81" i="5"/>
  <c r="BQ81" i="5"/>
  <c r="BP81" i="5"/>
  <c r="BO81" i="5"/>
  <c r="BN81" i="5"/>
  <c r="BM81" i="5"/>
  <c r="BL81" i="5"/>
  <c r="BK81" i="5"/>
  <c r="BJ81" i="5"/>
  <c r="BI81" i="5"/>
  <c r="BH81" i="5"/>
  <c r="BG81" i="5"/>
  <c r="BF81" i="5"/>
  <c r="BE81" i="5"/>
  <c r="BD81" i="5"/>
  <c r="BC81" i="5"/>
  <c r="BB81" i="5"/>
  <c r="BA81" i="5"/>
  <c r="AZ81" i="5"/>
  <c r="AY81" i="5"/>
  <c r="AX81" i="5"/>
  <c r="AW81" i="5"/>
  <c r="AV81" i="5"/>
  <c r="AU81" i="5"/>
  <c r="AT81" i="5"/>
  <c r="AS81" i="5"/>
  <c r="AR81" i="5"/>
  <c r="AQ81" i="5"/>
  <c r="AP81" i="5"/>
  <c r="AO81" i="5"/>
  <c r="AN81" i="5"/>
  <c r="AM81" i="5"/>
  <c r="AL81" i="5"/>
  <c r="AK81" i="5"/>
  <c r="AJ81" i="5"/>
  <c r="AI81" i="5"/>
  <c r="AH81" i="5"/>
  <c r="AG81" i="5"/>
  <c r="AF81" i="5"/>
  <c r="AE81" i="5"/>
  <c r="AD81" i="5"/>
  <c r="AC81" i="5"/>
  <c r="AB81" i="5"/>
  <c r="AA81" i="5"/>
  <c r="Z81" i="5"/>
  <c r="Y81" i="5"/>
  <c r="X81" i="5"/>
  <c r="W81" i="5"/>
  <c r="V81" i="5"/>
  <c r="U81" i="5"/>
  <c r="T81" i="5"/>
  <c r="S81" i="5"/>
  <c r="R81" i="5"/>
  <c r="Q81" i="5"/>
  <c r="P81" i="5"/>
  <c r="O81" i="5"/>
  <c r="N81" i="5"/>
  <c r="M81" i="5"/>
  <c r="L81" i="5"/>
  <c r="K81" i="5"/>
  <c r="J81" i="5"/>
  <c r="I81" i="5"/>
  <c r="H81" i="5"/>
  <c r="G81" i="5"/>
  <c r="CJ37" i="2" l="1"/>
  <c r="CL41" i="1" l="1"/>
  <c r="CF21" i="10"/>
  <c r="CF22" i="9"/>
  <c r="X9" i="13" l="1"/>
  <c r="X32" i="8"/>
  <c r="AH55" i="4"/>
  <c r="AH27" i="3"/>
  <c r="CL68" i="5"/>
  <c r="CL67" i="5"/>
  <c r="CL28" i="5"/>
  <c r="CJ106" i="2"/>
  <c r="CF20" i="9" l="1"/>
  <c r="X8" i="13"/>
  <c r="X31" i="8"/>
  <c r="AH54" i="4"/>
  <c r="AH26" i="3"/>
  <c r="CL51" i="5"/>
  <c r="CL27" i="5"/>
  <c r="CJ105" i="2"/>
  <c r="CJ36" i="2"/>
  <c r="CJ28" i="2"/>
  <c r="CL40" i="1"/>
  <c r="X18" i="8" l="1"/>
  <c r="X7" i="13" l="1"/>
  <c r="CL66" i="5" l="1"/>
  <c r="CL38" i="5"/>
  <c r="CL65" i="5"/>
  <c r="CL64" i="5"/>
  <c r="CL76" i="5"/>
  <c r="CL75" i="5"/>
  <c r="CL74" i="5"/>
  <c r="CL73" i="5"/>
  <c r="CL72" i="5"/>
  <c r="CJ104" i="2"/>
  <c r="X30" i="8"/>
  <c r="AH53" i="4"/>
  <c r="AH25" i="3"/>
  <c r="CL26" i="5"/>
  <c r="CL39" i="1"/>
  <c r="CJ22" i="2" l="1"/>
  <c r="X6" i="13" l="1"/>
  <c r="X29" i="8"/>
  <c r="AH52" i="4"/>
  <c r="AH24" i="3"/>
  <c r="CL25" i="5"/>
  <c r="CJ103" i="2"/>
  <c r="CL38" i="1"/>
  <c r="X28" i="8" l="1"/>
  <c r="AH51" i="4"/>
  <c r="AH23" i="3"/>
  <c r="CJ102" i="2"/>
  <c r="CL37" i="1"/>
  <c r="CL24" i="5" l="1"/>
  <c r="CL50" i="5"/>
  <c r="CJ26" i="2"/>
  <c r="CJ101" i="2" l="1"/>
  <c r="CJ113" i="2" s="1"/>
  <c r="X4" i="13"/>
  <c r="X16" i="13" s="1"/>
  <c r="X27" i="8"/>
  <c r="AH50" i="4"/>
  <c r="AH22" i="3"/>
  <c r="CL19" i="5"/>
  <c r="CL36" i="1"/>
  <c r="CK18" i="1" l="1"/>
  <c r="CK19" i="5"/>
  <c r="DF18" i="10" l="1"/>
  <c r="DF15" i="10"/>
  <c r="DF14" i="10"/>
  <c r="DF13" i="10"/>
  <c r="DF12" i="10"/>
  <c r="DF11" i="10"/>
  <c r="DF10" i="10"/>
  <c r="DF9" i="10"/>
  <c r="DF8" i="10"/>
  <c r="DF7" i="10"/>
  <c r="DE18" i="10"/>
  <c r="DE17" i="10"/>
  <c r="DE16" i="10"/>
  <c r="DE15" i="10"/>
  <c r="DE14" i="10"/>
  <c r="DE13" i="10"/>
  <c r="DE12" i="10"/>
  <c r="DE11" i="10"/>
  <c r="DE10" i="10"/>
  <c r="DE9" i="10"/>
  <c r="DE8" i="10"/>
  <c r="DE7" i="10"/>
  <c r="DD18" i="9"/>
  <c r="DD7" i="9"/>
  <c r="DD8" i="9"/>
  <c r="DD9" i="9"/>
  <c r="DD10" i="9"/>
  <c r="DD11" i="9"/>
  <c r="DD12" i="9"/>
  <c r="DD13" i="9"/>
  <c r="DD14" i="9"/>
  <c r="DD15" i="9"/>
  <c r="DC18" i="9"/>
  <c r="DC17" i="9"/>
  <c r="DC16" i="9"/>
  <c r="DC15" i="9"/>
  <c r="DC14" i="9"/>
  <c r="DC13" i="9"/>
  <c r="DC12" i="9"/>
  <c r="DC11" i="9"/>
  <c r="DC10" i="9"/>
  <c r="DC9" i="9"/>
  <c r="DC8" i="9"/>
  <c r="DC7" i="9"/>
  <c r="DC42" i="9" l="1"/>
  <c r="DD42" i="9"/>
  <c r="DD36" i="9"/>
  <c r="DC36" i="9"/>
  <c r="CQ63" i="2"/>
  <c r="CQ64" i="2"/>
  <c r="CF78" i="5"/>
  <c r="CE78" i="5"/>
  <c r="CD78" i="5"/>
  <c r="CC78" i="5"/>
  <c r="CB78" i="5"/>
  <c r="CA78" i="5"/>
  <c r="BZ78" i="5"/>
  <c r="BY78" i="5"/>
  <c r="BX78" i="5"/>
  <c r="BW78" i="5"/>
  <c r="BV78" i="5"/>
  <c r="BU78" i="5"/>
  <c r="BT78" i="5"/>
  <c r="BS78" i="5"/>
  <c r="BR78" i="5"/>
  <c r="BQ78" i="5"/>
  <c r="BP78" i="5"/>
  <c r="BO78" i="5"/>
  <c r="BN78" i="5"/>
  <c r="BM78" i="5"/>
  <c r="BL78" i="5"/>
  <c r="BK78" i="5"/>
  <c r="BJ78" i="5"/>
  <c r="BI78" i="5"/>
  <c r="BH78" i="5"/>
  <c r="BG78" i="5"/>
  <c r="BF78" i="5"/>
  <c r="BE78" i="5"/>
  <c r="BD78" i="5"/>
  <c r="BC78" i="5"/>
  <c r="BB78" i="5"/>
  <c r="BA78"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H78" i="5"/>
  <c r="G78" i="5"/>
  <c r="F78" i="5"/>
  <c r="E78" i="5"/>
  <c r="D78" i="5"/>
  <c r="C78" i="5"/>
  <c r="B78" i="5"/>
  <c r="V19" i="8" l="1"/>
  <c r="U19" i="8"/>
  <c r="T19" i="8"/>
  <c r="S19" i="8"/>
  <c r="W19" i="8"/>
  <c r="CG78" i="5" l="1"/>
  <c r="CH78" i="5"/>
  <c r="CK78" i="5"/>
  <c r="CJ78" i="5"/>
  <c r="CI78" i="5"/>
  <c r="CI91" i="2"/>
  <c r="CH91" i="2"/>
  <c r="CG91" i="2"/>
  <c r="CF91" i="2"/>
  <c r="CE91" i="2"/>
  <c r="CQ90" i="2"/>
  <c r="CI90" i="2"/>
  <c r="CH90" i="2"/>
  <c r="CG90" i="2"/>
  <c r="CF90" i="2"/>
  <c r="CE90" i="2"/>
  <c r="CQ66" i="2"/>
  <c r="CQ65" i="2"/>
  <c r="CI66" i="2"/>
  <c r="CH66" i="2"/>
  <c r="CG66" i="2"/>
  <c r="CF66" i="2"/>
  <c r="CI65" i="2"/>
  <c r="CH65" i="2"/>
  <c r="CG65" i="2"/>
  <c r="CF65" i="2"/>
  <c r="CE66" i="2"/>
  <c r="CE65" i="2"/>
  <c r="CU78" i="5" l="1"/>
  <c r="CS78" i="5"/>
  <c r="CK47" i="1"/>
  <c r="Q54" i="12" l="1"/>
  <c r="P54" i="12"/>
  <c r="O54" i="12"/>
  <c r="N54" i="12"/>
  <c r="Q36" i="12"/>
  <c r="P36" i="12"/>
  <c r="O36" i="12"/>
  <c r="N36" i="12"/>
  <c r="W15" i="13"/>
  <c r="X24" i="13" s="1"/>
  <c r="W38" i="8"/>
  <c r="AG61" i="4"/>
  <c r="AG33" i="3"/>
  <c r="CI112" i="2"/>
  <c r="CI88" i="2" l="1"/>
  <c r="CI63" i="2"/>
  <c r="CI39" i="2"/>
  <c r="CI31" i="2"/>
  <c r="CK77" i="5"/>
  <c r="CK69" i="5"/>
  <c r="CK63" i="5"/>
  <c r="AG16" i="3"/>
  <c r="AG44" i="4"/>
  <c r="Q18" i="12"/>
  <c r="Q17" i="12" l="1"/>
  <c r="CJ19" i="10"/>
  <c r="CJ19" i="9"/>
  <c r="CI20" i="2" l="1"/>
  <c r="CJ30" i="9" l="1"/>
  <c r="CE29" i="9"/>
  <c r="W14" i="13"/>
  <c r="W37" i="8"/>
  <c r="AG60" i="4"/>
  <c r="AG32" i="3"/>
  <c r="CI111" i="2"/>
  <c r="CI30" i="2"/>
  <c r="CK70" i="5"/>
  <c r="CK62" i="5"/>
  <c r="CK53" i="5"/>
  <c r="CK47" i="5"/>
  <c r="CK46" i="1"/>
  <c r="CK45" i="1" l="1"/>
  <c r="CI110" i="2"/>
  <c r="CK61" i="5"/>
  <c r="CK46" i="5"/>
  <c r="AG31" i="3"/>
  <c r="AG59" i="4"/>
  <c r="W36" i="8"/>
  <c r="W13" i="13"/>
  <c r="CE25" i="10"/>
  <c r="CE28" i="9"/>
  <c r="CI109" i="2" l="1"/>
  <c r="CJ114" i="2" s="1"/>
  <c r="CI29" i="2"/>
  <c r="CK60" i="5"/>
  <c r="CK44" i="1" l="1"/>
  <c r="CE24" i="10"/>
  <c r="CE27" i="9"/>
  <c r="W12" i="13"/>
  <c r="W35" i="8"/>
  <c r="AG58" i="4"/>
  <c r="AG30" i="3"/>
  <c r="AG29" i="3"/>
  <c r="CK32" i="5"/>
  <c r="X23" i="13" l="1"/>
  <c r="W25" i="13"/>
  <c r="CT91" i="2"/>
  <c r="CT65" i="2"/>
  <c r="CT66" i="2"/>
  <c r="CT22" i="2"/>
  <c r="CT90" i="2" l="1"/>
  <c r="W63" i="13"/>
  <c r="V63" i="13"/>
  <c r="U63" i="13"/>
  <c r="T63" i="13"/>
  <c r="S63" i="13"/>
  <c r="R63" i="13"/>
  <c r="Q63" i="13"/>
  <c r="P63" i="13"/>
  <c r="O63" i="13"/>
  <c r="N63" i="13"/>
  <c r="M63" i="13"/>
  <c r="L63" i="13"/>
  <c r="K63" i="13"/>
  <c r="J63" i="13"/>
  <c r="I63" i="13"/>
  <c r="H63" i="13"/>
  <c r="G63" i="13"/>
  <c r="F63" i="13"/>
  <c r="W43" i="13"/>
  <c r="V43" i="13"/>
  <c r="U43" i="13"/>
  <c r="T43" i="13"/>
  <c r="S43" i="13"/>
  <c r="R43" i="13"/>
  <c r="Q43" i="13"/>
  <c r="P43" i="13"/>
  <c r="O43" i="13"/>
  <c r="N43" i="13"/>
  <c r="M43" i="13"/>
  <c r="L43" i="13"/>
  <c r="K43" i="13"/>
  <c r="J43" i="13"/>
  <c r="I43" i="13"/>
  <c r="H43" i="13"/>
  <c r="G43" i="13"/>
  <c r="F43" i="13"/>
  <c r="W65" i="13" l="1"/>
  <c r="W11" i="13"/>
  <c r="AG57" i="4"/>
  <c r="CK52" i="5"/>
  <c r="CK30" i="5"/>
  <c r="CK43" i="1"/>
  <c r="CI132" i="2" l="1"/>
  <c r="CI149" i="2"/>
  <c r="CI108" i="2"/>
  <c r="CJ28" i="10"/>
  <c r="CE23" i="10"/>
  <c r="CJ42" i="9" l="1"/>
  <c r="CE26" i="9"/>
  <c r="CE22" i="10" l="1"/>
  <c r="CE24" i="9" l="1"/>
  <c r="W10" i="13"/>
  <c r="AG56" i="4"/>
  <c r="AG28" i="3"/>
  <c r="CK29" i="5"/>
  <c r="CI107" i="2"/>
  <c r="CK42" i="1"/>
  <c r="X26" i="13" l="1"/>
  <c r="X21" i="13"/>
  <c r="CE21" i="10"/>
  <c r="CE22" i="9"/>
  <c r="W9" i="13"/>
  <c r="W45" i="13"/>
  <c r="W32" i="8"/>
  <c r="AG55" i="4"/>
  <c r="AG27" i="3"/>
  <c r="CI106" i="2"/>
  <c r="CI38" i="2"/>
  <c r="CI37" i="2"/>
  <c r="CK41" i="1" l="1"/>
  <c r="CK19" i="1" l="1"/>
  <c r="CK28" i="5" l="1"/>
  <c r="CK67" i="5"/>
  <c r="CK68" i="5"/>
  <c r="CE20" i="9" l="1"/>
  <c r="W8" i="13"/>
  <c r="W31" i="8"/>
  <c r="AG54" i="4"/>
  <c r="AG26" i="3"/>
  <c r="CK51" i="5"/>
  <c r="CK27" i="5"/>
  <c r="CI105" i="2"/>
  <c r="CI28" i="2"/>
  <c r="CK40" i="1"/>
  <c r="CI89" i="2" l="1"/>
  <c r="CI64" i="2"/>
  <c r="CI36" i="2"/>
  <c r="CI22" i="2"/>
  <c r="W16" i="8"/>
  <c r="W18" i="8"/>
  <c r="W7" i="13" l="1"/>
  <c r="W30" i="8"/>
  <c r="AG53" i="4"/>
  <c r="AG25" i="3"/>
  <c r="CK76" i="5"/>
  <c r="CK75" i="5"/>
  <c r="CK74" i="5"/>
  <c r="CK73" i="5"/>
  <c r="CK72" i="5"/>
  <c r="CK66" i="5"/>
  <c r="CK38" i="5"/>
  <c r="CJ32" i="5"/>
  <c r="CJ30" i="5"/>
  <c r="CJ29" i="5"/>
  <c r="CJ28" i="5"/>
  <c r="CJ27" i="5"/>
  <c r="CK26" i="5"/>
  <c r="CJ26" i="5"/>
  <c r="CI104" i="2"/>
  <c r="CK39" i="1"/>
  <c r="CK38" i="1"/>
  <c r="W6" i="13" l="1"/>
  <c r="W29" i="8"/>
  <c r="AG52" i="4"/>
  <c r="AG24" i="3"/>
  <c r="CK24" i="5"/>
  <c r="CJ24" i="5"/>
  <c r="CK25" i="5"/>
  <c r="CJ25" i="5"/>
  <c r="CI103" i="2"/>
  <c r="W5" i="13" l="1"/>
  <c r="W27" i="8"/>
  <c r="V27" i="8"/>
  <c r="U27" i="8"/>
  <c r="T27" i="8"/>
  <c r="W28" i="8"/>
  <c r="AG51" i="4"/>
  <c r="AG23" i="3"/>
  <c r="AG22" i="3"/>
  <c r="CK37" i="1"/>
  <c r="CI26" i="2" l="1"/>
  <c r="CH26" i="2"/>
  <c r="CK64" i="5"/>
  <c r="CK65" i="5"/>
  <c r="CK50" i="5"/>
  <c r="CI102" i="2"/>
  <c r="W4" i="13" l="1"/>
  <c r="W16" i="13" s="1"/>
  <c r="AG50" i="4"/>
  <c r="CI101" i="2"/>
  <c r="CI113" i="2" s="1"/>
  <c r="CK36" i="1"/>
  <c r="DC19" i="9" l="1"/>
  <c r="CW19" i="9"/>
  <c r="AO18" i="4"/>
  <c r="AE63" i="13" l="1"/>
  <c r="AE43" i="13"/>
  <c r="CX21" i="5"/>
  <c r="BQ149" i="2"/>
  <c r="BP149" i="2"/>
  <c r="BO149" i="2"/>
  <c r="BN149" i="2"/>
  <c r="BM149" i="2"/>
  <c r="BL149" i="2"/>
  <c r="BK149" i="2"/>
  <c r="BJ149" i="2"/>
  <c r="BI149" i="2"/>
  <c r="BH149" i="2"/>
  <c r="BG149" i="2"/>
  <c r="BF149" i="2"/>
  <c r="BE149" i="2"/>
  <c r="BD149" i="2"/>
  <c r="BC149" i="2"/>
  <c r="BB149" i="2"/>
  <c r="BA149" i="2"/>
  <c r="AZ149" i="2"/>
  <c r="AY149" i="2"/>
  <c r="AX149"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R149" i="2"/>
  <c r="Q149" i="2"/>
  <c r="CH149" i="2"/>
  <c r="CG149" i="2"/>
  <c r="CF149" i="2"/>
  <c r="CE149" i="2"/>
  <c r="CD149" i="2"/>
  <c r="CC149" i="2"/>
  <c r="CB149" i="2"/>
  <c r="CA149" i="2"/>
  <c r="BZ149" i="2"/>
  <c r="BY149" i="2"/>
  <c r="BX149" i="2"/>
  <c r="BW149" i="2"/>
  <c r="BV149" i="2"/>
  <c r="BU149" i="2"/>
  <c r="BT149" i="2"/>
  <c r="BS149" i="2"/>
  <c r="BR149" i="2"/>
  <c r="BQ132" i="2"/>
  <c r="BP132" i="2"/>
  <c r="BO132" i="2"/>
  <c r="BN132" i="2"/>
  <c r="BM132" i="2"/>
  <c r="BL132" i="2"/>
  <c r="BK132" i="2"/>
  <c r="BJ132" i="2"/>
  <c r="BI132" i="2"/>
  <c r="BH132" i="2"/>
  <c r="BG132" i="2"/>
  <c r="BF132" i="2"/>
  <c r="BE132" i="2"/>
  <c r="BD132" i="2"/>
  <c r="BC132" i="2"/>
  <c r="BB132" i="2"/>
  <c r="BA132" i="2"/>
  <c r="AZ132" i="2"/>
  <c r="AY132" i="2"/>
  <c r="AX132"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R132" i="2"/>
  <c r="Q132" i="2"/>
  <c r="CH132" i="2"/>
  <c r="CG132" i="2"/>
  <c r="CF132" i="2"/>
  <c r="CE132" i="2"/>
  <c r="CD132" i="2"/>
  <c r="CC132" i="2"/>
  <c r="CB132" i="2"/>
  <c r="CA132" i="2"/>
  <c r="BZ132" i="2"/>
  <c r="BY132" i="2"/>
  <c r="BX132" i="2"/>
  <c r="BW132" i="2"/>
  <c r="BV132" i="2"/>
  <c r="BU132" i="2"/>
  <c r="BT132" i="2"/>
  <c r="BS132" i="2"/>
  <c r="BR132" i="2"/>
  <c r="CS88" i="2" l="1"/>
  <c r="CS20" i="2"/>
  <c r="CJ47" i="1"/>
  <c r="P18" i="12" l="1"/>
  <c r="P17" i="12"/>
  <c r="V15" i="13"/>
  <c r="W24" i="13" s="1"/>
  <c r="V65" i="13"/>
  <c r="V45" i="13"/>
  <c r="V16" i="8"/>
  <c r="V38" i="8"/>
  <c r="AF61" i="4"/>
  <c r="AF44" i="4"/>
  <c r="AF18" i="4"/>
  <c r="AF33" i="3"/>
  <c r="AF16" i="3"/>
  <c r="CJ77" i="5"/>
  <c r="CJ69" i="5"/>
  <c r="CJ63" i="5"/>
  <c r="CH112" i="2"/>
  <c r="CH39" i="2"/>
  <c r="CH31" i="2"/>
  <c r="CH63" i="2"/>
  <c r="CH88" i="2"/>
  <c r="CH20" i="2" l="1"/>
  <c r="CI19" i="10"/>
  <c r="CI19" i="9"/>
  <c r="V14" i="13" l="1"/>
  <c r="V37" i="8"/>
  <c r="AF60" i="4"/>
  <c r="AF32" i="3"/>
  <c r="CJ70" i="5"/>
  <c r="CJ62" i="5"/>
  <c r="CJ53" i="5"/>
  <c r="CJ47" i="5"/>
  <c r="CH111" i="2"/>
  <c r="CH30" i="2"/>
  <c r="CJ46" i="1"/>
  <c r="CD25" i="10" l="1"/>
  <c r="CI30" i="9"/>
  <c r="CD29" i="9"/>
  <c r="CJ45" i="1" l="1"/>
  <c r="CJ44" i="1"/>
  <c r="CJ43" i="1"/>
  <c r="CJ42" i="1"/>
  <c r="CD28" i="9" l="1"/>
  <c r="V13" i="13"/>
  <c r="V36" i="8"/>
  <c r="AF59" i="4"/>
  <c r="AF31" i="3"/>
  <c r="CJ61" i="5"/>
  <c r="CJ60" i="5"/>
  <c r="CJ46" i="5"/>
  <c r="CH110" i="2"/>
  <c r="V12" i="13" l="1"/>
  <c r="V35" i="8"/>
  <c r="AF58" i="4"/>
  <c r="AF30" i="3"/>
  <c r="CH109" i="2"/>
  <c r="CI114" i="2" s="1"/>
  <c r="V25" i="13" l="1"/>
  <c r="W23" i="13"/>
  <c r="CD27" i="9" l="1"/>
  <c r="CD24" i="10"/>
  <c r="CI28" i="10" l="1"/>
  <c r="CD23" i="10"/>
  <c r="CD22" i="10"/>
  <c r="CD21" i="10"/>
  <c r="CD26" i="9"/>
  <c r="CD24" i="9"/>
  <c r="CD22" i="9"/>
  <c r="AF22" i="3"/>
  <c r="AE22" i="3"/>
  <c r="AD22" i="3"/>
  <c r="AC22" i="3"/>
  <c r="AB22" i="3"/>
  <c r="AA22" i="3"/>
  <c r="Z22" i="3"/>
  <c r="Y22" i="3"/>
  <c r="AF29" i="3"/>
  <c r="AF28" i="3"/>
  <c r="AF27" i="3"/>
  <c r="AE27" i="3"/>
  <c r="AD27" i="3"/>
  <c r="CJ67" i="5"/>
  <c r="CJ38" i="5"/>
  <c r="CJ52" i="5"/>
  <c r="U45" i="13" l="1"/>
  <c r="T45" i="13"/>
  <c r="U65" i="13"/>
  <c r="V4" i="13" l="1"/>
  <c r="V5" i="13"/>
  <c r="V6" i="13"/>
  <c r="V11" i="13"/>
  <c r="CI19" i="5" l="1"/>
  <c r="CJ19" i="5"/>
  <c r="CS42" i="9"/>
  <c r="CI42" i="9"/>
  <c r="CH42" i="9"/>
  <c r="CC22" i="9"/>
  <c r="CC26" i="9"/>
  <c r="V10" i="13"/>
  <c r="AF57" i="4"/>
  <c r="CH29" i="2"/>
  <c r="CH108" i="2"/>
  <c r="W21" i="13" l="1"/>
  <c r="W26" i="13"/>
  <c r="CH107" i="2"/>
  <c r="V9" i="13" l="1"/>
  <c r="AF56" i="4"/>
  <c r="AF55" i="4"/>
  <c r="CJ50" i="5"/>
  <c r="DF17" i="10" l="1"/>
  <c r="DF16" i="10"/>
  <c r="DF19" i="10" s="1"/>
  <c r="DD17" i="9"/>
  <c r="DD16" i="9"/>
  <c r="CY18" i="10"/>
  <c r="CX18" i="10"/>
  <c r="CY17" i="10"/>
  <c r="CX17" i="10"/>
  <c r="CY16" i="10"/>
  <c r="CX16" i="10"/>
  <c r="CY15" i="10"/>
  <c r="CX15" i="10"/>
  <c r="CY14" i="10"/>
  <c r="CX14" i="10"/>
  <c r="CY13" i="10"/>
  <c r="CX13" i="10"/>
  <c r="CY12" i="10"/>
  <c r="CX12" i="10"/>
  <c r="CY11" i="10"/>
  <c r="CX11" i="10"/>
  <c r="CY10" i="10"/>
  <c r="CX10" i="10"/>
  <c r="CY9" i="10"/>
  <c r="CX9" i="10"/>
  <c r="CY8" i="10"/>
  <c r="CX8" i="10"/>
  <c r="CY7" i="10"/>
  <c r="CX7" i="10"/>
  <c r="DD18" i="10"/>
  <c r="DC18" i="10"/>
  <c r="DB18" i="10"/>
  <c r="DA18" i="10"/>
  <c r="CZ18" i="10"/>
  <c r="DD17" i="10"/>
  <c r="DC17" i="10"/>
  <c r="DB17" i="10"/>
  <c r="DA17" i="10"/>
  <c r="CZ17" i="10"/>
  <c r="DD16" i="10"/>
  <c r="DC16" i="10"/>
  <c r="DB16" i="10"/>
  <c r="DA16" i="10"/>
  <c r="CZ16" i="10"/>
  <c r="DD15" i="10"/>
  <c r="DC15" i="10"/>
  <c r="DB15" i="10"/>
  <c r="DA15" i="10"/>
  <c r="CZ15" i="10"/>
  <c r="DD14" i="10"/>
  <c r="DC14" i="10"/>
  <c r="DB14" i="10"/>
  <c r="DA14" i="10"/>
  <c r="CZ14" i="10"/>
  <c r="DD13" i="10"/>
  <c r="DC13" i="10"/>
  <c r="DB13" i="10"/>
  <c r="DA13" i="10"/>
  <c r="CZ13" i="10"/>
  <c r="DD12" i="10"/>
  <c r="DC12" i="10"/>
  <c r="DB12" i="10"/>
  <c r="DA12" i="10"/>
  <c r="CZ12" i="10"/>
  <c r="DD11" i="10"/>
  <c r="DC11" i="10"/>
  <c r="DB11" i="10"/>
  <c r="DA11" i="10"/>
  <c r="CZ11" i="10"/>
  <c r="DD10" i="10"/>
  <c r="DC10" i="10"/>
  <c r="DB10" i="10"/>
  <c r="DA10" i="10"/>
  <c r="CZ10" i="10"/>
  <c r="DD9" i="10"/>
  <c r="DC9" i="10"/>
  <c r="DB9" i="10"/>
  <c r="DA9" i="10"/>
  <c r="CZ9" i="10"/>
  <c r="DD8" i="10"/>
  <c r="DC8" i="10"/>
  <c r="DB8" i="10"/>
  <c r="DA8" i="10"/>
  <c r="CZ8" i="10"/>
  <c r="DE19" i="10"/>
  <c r="DD7" i="10"/>
  <c r="DC7" i="10"/>
  <c r="DB7" i="10"/>
  <c r="DA7" i="10"/>
  <c r="CZ7" i="10"/>
  <c r="CX19" i="10" l="1"/>
  <c r="CY19" i="10"/>
  <c r="DD19" i="9"/>
  <c r="DC19" i="10"/>
  <c r="CZ19" i="10"/>
  <c r="DA19" i="10"/>
  <c r="DD19" i="10"/>
  <c r="DB19" i="10"/>
  <c r="DB18" i="9"/>
  <c r="DA18" i="9"/>
  <c r="CZ18" i="9"/>
  <c r="CY18" i="9"/>
  <c r="DB17" i="9"/>
  <c r="DA17" i="9"/>
  <c r="CZ17" i="9"/>
  <c r="CY17" i="9"/>
  <c r="DB16" i="9"/>
  <c r="DA16" i="9"/>
  <c r="CZ16" i="9"/>
  <c r="CY16" i="9"/>
  <c r="DB15" i="9"/>
  <c r="DA15" i="9"/>
  <c r="CZ15" i="9"/>
  <c r="CY15" i="9"/>
  <c r="DB14" i="9"/>
  <c r="DA14" i="9"/>
  <c r="CZ14" i="9"/>
  <c r="CY14" i="9"/>
  <c r="DB13" i="9"/>
  <c r="DA13" i="9"/>
  <c r="CZ13" i="9"/>
  <c r="CY13" i="9"/>
  <c r="DB12" i="9"/>
  <c r="DA12" i="9"/>
  <c r="CZ12" i="9"/>
  <c r="CY12" i="9"/>
  <c r="DB11" i="9"/>
  <c r="DA11" i="9"/>
  <c r="CZ11" i="9"/>
  <c r="CY11" i="9"/>
  <c r="DB10" i="9"/>
  <c r="DA10" i="9"/>
  <c r="CZ10" i="9"/>
  <c r="CY10" i="9"/>
  <c r="DB9" i="9"/>
  <c r="DA9" i="9"/>
  <c r="DA36" i="9" s="1"/>
  <c r="CZ9" i="9"/>
  <c r="CZ36" i="9" s="1"/>
  <c r="CY9" i="9"/>
  <c r="CY36" i="9" s="1"/>
  <c r="DB8" i="9"/>
  <c r="DA8" i="9"/>
  <c r="CZ8" i="9"/>
  <c r="CY8" i="9"/>
  <c r="DB7" i="9"/>
  <c r="DA7" i="9"/>
  <c r="CZ7" i="9"/>
  <c r="CY7" i="9"/>
  <c r="CX18" i="9"/>
  <c r="CX17" i="9"/>
  <c r="CX16" i="9"/>
  <c r="CX15" i="9"/>
  <c r="CX14" i="9"/>
  <c r="CX13" i="9"/>
  <c r="CX12" i="9"/>
  <c r="CX11" i="9"/>
  <c r="CX10" i="9"/>
  <c r="CX9" i="9"/>
  <c r="CX8" i="9"/>
  <c r="CX7" i="9"/>
  <c r="DB36" i="9" l="1"/>
  <c r="CZ42" i="9"/>
  <c r="DB42" i="9"/>
  <c r="CX42" i="9"/>
  <c r="CY42" i="9"/>
  <c r="DA42" i="9"/>
  <c r="CX36" i="9"/>
  <c r="CZ19" i="9"/>
  <c r="DA19" i="9"/>
  <c r="DB19" i="9"/>
  <c r="CY19" i="9"/>
  <c r="CX19" i="9"/>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C39" i="2"/>
  <c r="B39" i="2"/>
  <c r="CF39" i="2"/>
  <c r="CE39" i="2"/>
  <c r="CD39" i="2"/>
  <c r="CC39" i="2"/>
  <c r="CB39" i="2"/>
  <c r="CA39" i="2"/>
  <c r="BZ39" i="2"/>
  <c r="BY39" i="2"/>
  <c r="BX39" i="2"/>
  <c r="BW39" i="2"/>
  <c r="BV39" i="2"/>
  <c r="BU39" i="2"/>
  <c r="BT39" i="2"/>
  <c r="BS39" i="2"/>
  <c r="BR39" i="2"/>
  <c r="CG39" i="2"/>
  <c r="CQ39" i="2" l="1"/>
  <c r="CS39"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CQ38" i="2" l="1"/>
  <c r="CS38" i="2"/>
  <c r="CH36" i="2"/>
  <c r="CH37" i="2"/>
  <c r="CJ19" i="1" l="1"/>
  <c r="CI28" i="5" l="1"/>
  <c r="V32" i="8"/>
  <c r="CH106" i="2"/>
  <c r="CJ41" i="1"/>
  <c r="CJ68" i="5" l="1"/>
  <c r="CH28" i="2" l="1"/>
  <c r="CT18" i="1"/>
  <c r="CX15" i="1"/>
  <c r="CH30" i="9"/>
  <c r="CG30" i="9"/>
  <c r="CF30" i="9"/>
  <c r="CE30" i="9"/>
  <c r="CJ31" i="9" s="1"/>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30"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CV18" i="9"/>
  <c r="CV17" i="9"/>
  <c r="CV16" i="9"/>
  <c r="CV15" i="9"/>
  <c r="CV14" i="9"/>
  <c r="CV13" i="9"/>
  <c r="CV12" i="9"/>
  <c r="CV42" i="9" s="1"/>
  <c r="CV11" i="9"/>
  <c r="CV10" i="9"/>
  <c r="CV9" i="9"/>
  <c r="CV36" i="9" s="1"/>
  <c r="CV8" i="9"/>
  <c r="CV7" i="9"/>
  <c r="CV18" i="10"/>
  <c r="CV17" i="10"/>
  <c r="CV16" i="10"/>
  <c r="CV15" i="10"/>
  <c r="CV14" i="10"/>
  <c r="CV13" i="10"/>
  <c r="CV12" i="10"/>
  <c r="CV11" i="10"/>
  <c r="CV10" i="10"/>
  <c r="CV9" i="10"/>
  <c r="CV8" i="10"/>
  <c r="CV7" i="10"/>
  <c r="CD20" i="9"/>
  <c r="V8" i="13"/>
  <c r="V31" i="8"/>
  <c r="AF54" i="4"/>
  <c r="AF26" i="3"/>
  <c r="AF25" i="3"/>
  <c r="CJ51" i="5"/>
  <c r="CH105" i="2"/>
  <c r="CJ40" i="1"/>
  <c r="CX16" i="1"/>
  <c r="CX14" i="1"/>
  <c r="CX17" i="1"/>
  <c r="CX11" i="1"/>
  <c r="CH89" i="2"/>
  <c r="CH64" i="2"/>
  <c r="CH22" i="2"/>
  <c r="CJ66" i="5"/>
  <c r="V18" i="8"/>
  <c r="V7" i="13"/>
  <c r="V30" i="8"/>
  <c r="AF53" i="4"/>
  <c r="CH104" i="2"/>
  <c r="CJ39" i="1"/>
  <c r="AE16" i="8"/>
  <c r="CJ18" i="1"/>
  <c r="V29" i="8"/>
  <c r="AF52" i="4"/>
  <c r="AF23" i="3"/>
  <c r="AF24" i="3"/>
  <c r="CJ38" i="1"/>
  <c r="CH103" i="2"/>
  <c r="AF51" i="4"/>
  <c r="CJ37" i="1"/>
  <c r="CH102" i="2"/>
  <c r="CJ64" i="5"/>
  <c r="CJ65" i="5"/>
  <c r="CJ76" i="5"/>
  <c r="CJ75" i="5"/>
  <c r="CJ73" i="5"/>
  <c r="CJ72" i="5"/>
  <c r="AF50" i="4"/>
  <c r="CH101" i="2"/>
  <c r="CJ36" i="1"/>
  <c r="CU28" i="10"/>
  <c r="CX19" i="5"/>
  <c r="CX10" i="1"/>
  <c r="CI47" i="1"/>
  <c r="CH19" i="10"/>
  <c r="CH19" i="9"/>
  <c r="U15" i="13"/>
  <c r="V24" i="13" s="1"/>
  <c r="U38" i="8"/>
  <c r="U16" i="8"/>
  <c r="AE61" i="4"/>
  <c r="AE44" i="4"/>
  <c r="AE18" i="4"/>
  <c r="AE33" i="3"/>
  <c r="AE16" i="3"/>
  <c r="O18" i="12"/>
  <c r="N18" i="12"/>
  <c r="M18" i="12"/>
  <c r="L18" i="12"/>
  <c r="K18" i="12"/>
  <c r="J18" i="12"/>
  <c r="I18" i="12"/>
  <c r="H18" i="12"/>
  <c r="G18" i="12"/>
  <c r="F18" i="12"/>
  <c r="E18" i="12"/>
  <c r="D18" i="12"/>
  <c r="C18" i="12"/>
  <c r="O17" i="12"/>
  <c r="CI69" i="5"/>
  <c r="CG112" i="2"/>
  <c r="CG88" i="2"/>
  <c r="CG63" i="2"/>
  <c r="CG31" i="2"/>
  <c r="CG30" i="2"/>
  <c r="CG20" i="2"/>
  <c r="CI77" i="5"/>
  <c r="CH77" i="5"/>
  <c r="CG77" i="5"/>
  <c r="CF77" i="5"/>
  <c r="CE77" i="5"/>
  <c r="CD77" i="5"/>
  <c r="CC77" i="5"/>
  <c r="CB77" i="5"/>
  <c r="CA77" i="5"/>
  <c r="BZ77" i="5"/>
  <c r="BY77" i="5"/>
  <c r="BX77" i="5"/>
  <c r="BW77" i="5"/>
  <c r="BV77" i="5"/>
  <c r="BU77" i="5"/>
  <c r="BT77" i="5"/>
  <c r="BS77" i="5"/>
  <c r="BR77" i="5"/>
  <c r="BQ77" i="5"/>
  <c r="BP77" i="5"/>
  <c r="BO77" i="5"/>
  <c r="BN77" i="5"/>
  <c r="BM77" i="5"/>
  <c r="BL77" i="5"/>
  <c r="BK77" i="5"/>
  <c r="BJ77" i="5"/>
  <c r="BI77" i="5"/>
  <c r="BH77" i="5"/>
  <c r="BG77" i="5"/>
  <c r="BF77" i="5"/>
  <c r="BE77" i="5"/>
  <c r="BD77" i="5"/>
  <c r="BC77" i="5"/>
  <c r="BB77" i="5"/>
  <c r="BA77" i="5"/>
  <c r="AZ77" i="5"/>
  <c r="AY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F77" i="5"/>
  <c r="E77" i="5"/>
  <c r="D77" i="5"/>
  <c r="C77" i="5"/>
  <c r="B53" i="5"/>
  <c r="CI63" i="5"/>
  <c r="U14" i="13"/>
  <c r="U37" i="8"/>
  <c r="AE60" i="4"/>
  <c r="AE32" i="3"/>
  <c r="CG111" i="2"/>
  <c r="CI46" i="1"/>
  <c r="CI62" i="5"/>
  <c r="CI53" i="5"/>
  <c r="CI47" i="5"/>
  <c r="BS70" i="5"/>
  <c r="BR70" i="5"/>
  <c r="BQ70" i="5"/>
  <c r="BP70" i="5"/>
  <c r="BO70" i="5"/>
  <c r="BN70" i="5"/>
  <c r="BM70" i="5"/>
  <c r="BL70" i="5"/>
  <c r="BK70" i="5"/>
  <c r="BJ70" i="5"/>
  <c r="BI70" i="5"/>
  <c r="BH70" i="5"/>
  <c r="BG70" i="5"/>
  <c r="BF70" i="5"/>
  <c r="BE70" i="5"/>
  <c r="BD70" i="5"/>
  <c r="BC70" i="5"/>
  <c r="BB70" i="5"/>
  <c r="BA70" i="5"/>
  <c r="AZ70" i="5"/>
  <c r="AY70" i="5"/>
  <c r="AX70" i="5"/>
  <c r="AW70" i="5"/>
  <c r="AV70" i="5"/>
  <c r="AU70" i="5"/>
  <c r="AT70" i="5"/>
  <c r="AS70" i="5"/>
  <c r="AR70" i="5"/>
  <c r="AQ70" i="5"/>
  <c r="AP70" i="5"/>
  <c r="AO70" i="5"/>
  <c r="AN70" i="5"/>
  <c r="AM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C70" i="5"/>
  <c r="B70" i="5"/>
  <c r="CH70" i="5"/>
  <c r="CG70" i="5"/>
  <c r="CF70" i="5"/>
  <c r="CE70" i="5"/>
  <c r="CD70" i="5"/>
  <c r="CC70" i="5"/>
  <c r="CB70" i="5"/>
  <c r="CA70" i="5"/>
  <c r="BZ70" i="5"/>
  <c r="BY70" i="5"/>
  <c r="BX70" i="5"/>
  <c r="BW70" i="5"/>
  <c r="BV70" i="5"/>
  <c r="BU70" i="5"/>
  <c r="BT70" i="5"/>
  <c r="CI70" i="5"/>
  <c r="CI45" i="1"/>
  <c r="CC25" i="10"/>
  <c r="CC24" i="10"/>
  <c r="CC28" i="9"/>
  <c r="CC27" i="9"/>
  <c r="U13" i="13"/>
  <c r="U36" i="8"/>
  <c r="AE59" i="4"/>
  <c r="AE31" i="3"/>
  <c r="CG110" i="2"/>
  <c r="CI46" i="5"/>
  <c r="CI61" i="5"/>
  <c r="U12" i="13"/>
  <c r="U35" i="8"/>
  <c r="AE58" i="4"/>
  <c r="AE30" i="3"/>
  <c r="CI60" i="5"/>
  <c r="CI32" i="5"/>
  <c r="CG109" i="2"/>
  <c r="CI44" i="1"/>
  <c r="U11" i="13"/>
  <c r="U34" i="8"/>
  <c r="AE57" i="4"/>
  <c r="AE29" i="3"/>
  <c r="CI52" i="5"/>
  <c r="CI30" i="5"/>
  <c r="CH28" i="10"/>
  <c r="CC23" i="10"/>
  <c r="CG108" i="2"/>
  <c r="CI43" i="1"/>
  <c r="CG29" i="2"/>
  <c r="CC21" i="10"/>
  <c r="CB21" i="10"/>
  <c r="CA21" i="10"/>
  <c r="BZ21" i="10"/>
  <c r="BY21" i="10"/>
  <c r="BX21" i="10"/>
  <c r="BW21" i="10"/>
  <c r="BV21" i="10"/>
  <c r="BU21" i="10"/>
  <c r="BT21" i="10"/>
  <c r="BS21" i="10"/>
  <c r="BR21" i="10"/>
  <c r="BQ21" i="10"/>
  <c r="BP21" i="10"/>
  <c r="BO21" i="10"/>
  <c r="BN21"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CB23" i="10"/>
  <c r="CA23" i="10"/>
  <c r="BZ23" i="10"/>
  <c r="BY23" i="10"/>
  <c r="BX23" i="10"/>
  <c r="BW23" i="10"/>
  <c r="BV23" i="10"/>
  <c r="BU23" i="10"/>
  <c r="BT23" i="10"/>
  <c r="BS23" i="10"/>
  <c r="BR23" i="10"/>
  <c r="BQ23" i="10"/>
  <c r="BP23" i="10"/>
  <c r="BO23" i="10"/>
  <c r="BN23" i="10"/>
  <c r="BM23" i="10"/>
  <c r="BL23" i="10"/>
  <c r="BK23" i="10"/>
  <c r="BJ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H20" i="9"/>
  <c r="CX13" i="1"/>
  <c r="CC24" i="9"/>
  <c r="U10" i="13"/>
  <c r="U33" i="8"/>
  <c r="AE56" i="4"/>
  <c r="AE28" i="3"/>
  <c r="CI29" i="5"/>
  <c r="CG107" i="2"/>
  <c r="CI42" i="1"/>
  <c r="U18" i="8"/>
  <c r="T18" i="8"/>
  <c r="S18" i="8"/>
  <c r="R18" i="8"/>
  <c r="Q18" i="8"/>
  <c r="P18" i="8"/>
  <c r="O18" i="8"/>
  <c r="N18" i="8"/>
  <c r="M18" i="8"/>
  <c r="L18" i="8"/>
  <c r="K18" i="8"/>
  <c r="J18" i="8"/>
  <c r="I18" i="8"/>
  <c r="H18" i="8"/>
  <c r="G18" i="8"/>
  <c r="F18" i="8"/>
  <c r="E18" i="8"/>
  <c r="D18" i="8"/>
  <c r="C18" i="8"/>
  <c r="CG89" i="2"/>
  <c r="CG64" i="2"/>
  <c r="CG37" i="2"/>
  <c r="T65" i="13"/>
  <c r="S65" i="13"/>
  <c r="R65" i="13"/>
  <c r="Q65" i="13"/>
  <c r="P65" i="13"/>
  <c r="O65" i="13"/>
  <c r="N65" i="13"/>
  <c r="M65" i="13"/>
  <c r="L65" i="13"/>
  <c r="K65" i="13"/>
  <c r="J65" i="13"/>
  <c r="I65" i="13"/>
  <c r="H65" i="13"/>
  <c r="G65" i="13"/>
  <c r="F65" i="13"/>
  <c r="E65" i="13"/>
  <c r="D65" i="13"/>
  <c r="C65" i="13"/>
  <c r="S45" i="13"/>
  <c r="R45" i="13"/>
  <c r="Q45" i="13"/>
  <c r="P45" i="13"/>
  <c r="O45" i="13"/>
  <c r="N45" i="13"/>
  <c r="M45" i="13"/>
  <c r="L45" i="13"/>
  <c r="K45" i="13"/>
  <c r="J45" i="13"/>
  <c r="I45" i="13"/>
  <c r="H45" i="13"/>
  <c r="G45" i="13"/>
  <c r="F45" i="13"/>
  <c r="E45" i="13"/>
  <c r="D45" i="13"/>
  <c r="C45" i="13"/>
  <c r="AE55" i="4"/>
  <c r="CT7" i="10"/>
  <c r="CT8" i="10"/>
  <c r="CT9" i="10"/>
  <c r="CT10" i="10"/>
  <c r="CT11" i="10"/>
  <c r="CS28" i="10"/>
  <c r="CT12" i="10"/>
  <c r="CT13" i="10"/>
  <c r="CT14" i="10"/>
  <c r="CT15" i="10"/>
  <c r="CT16" i="10"/>
  <c r="CT17" i="10"/>
  <c r="CT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G19" i="10"/>
  <c r="BH19" i="10"/>
  <c r="BI19" i="10"/>
  <c r="BJ19" i="10"/>
  <c r="BK19" i="10"/>
  <c r="BL19" i="10"/>
  <c r="BM19" i="10"/>
  <c r="BN19" i="10"/>
  <c r="BO19" i="10"/>
  <c r="BP19" i="10"/>
  <c r="BQ19" i="10"/>
  <c r="BR19" i="10"/>
  <c r="BS19" i="10"/>
  <c r="BT19" i="10"/>
  <c r="BU19" i="10"/>
  <c r="BV19" i="10"/>
  <c r="BW19" i="10"/>
  <c r="BX19" i="10"/>
  <c r="BY19" i="10"/>
  <c r="BZ19" i="10"/>
  <c r="CA19" i="10"/>
  <c r="CB19" i="10"/>
  <c r="CC19" i="10"/>
  <c r="CD19" i="10"/>
  <c r="CE19" i="10"/>
  <c r="CF19" i="10"/>
  <c r="CG19" i="10"/>
  <c r="BG28" i="10"/>
  <c r="BH28" i="10"/>
  <c r="BI28" i="10"/>
  <c r="BJ28" i="10"/>
  <c r="BK28" i="10"/>
  <c r="BL28" i="10"/>
  <c r="BM28" i="10"/>
  <c r="BN28" i="10"/>
  <c r="BO28" i="10"/>
  <c r="BP28" i="10"/>
  <c r="BQ28" i="10"/>
  <c r="BR28" i="10"/>
  <c r="BS28" i="10"/>
  <c r="BT28" i="10"/>
  <c r="BU28" i="10"/>
  <c r="BV28" i="10"/>
  <c r="BW28" i="10"/>
  <c r="BX28" i="10"/>
  <c r="BY28" i="10"/>
  <c r="BZ28" i="10"/>
  <c r="CA28" i="10"/>
  <c r="CB28" i="10"/>
  <c r="CC28" i="10"/>
  <c r="CD28" i="10"/>
  <c r="CE28" i="10"/>
  <c r="CF28" i="10"/>
  <c r="CG28" i="10"/>
  <c r="CT7" i="9"/>
  <c r="CT8" i="9"/>
  <c r="CT9" i="9"/>
  <c r="CT10" i="9"/>
  <c r="CT11" i="9"/>
  <c r="CT12" i="9"/>
  <c r="CT13" i="9"/>
  <c r="CT14" i="9"/>
  <c r="CT15" i="9"/>
  <c r="CT16" i="9"/>
  <c r="CT17" i="9"/>
  <c r="CT18" i="9"/>
  <c r="C19" i="9"/>
  <c r="D19" i="9"/>
  <c r="E19" i="9"/>
  <c r="F19" i="9"/>
  <c r="G19" i="9"/>
  <c r="H19" i="9"/>
  <c r="I19" i="9"/>
  <c r="J19" i="9"/>
  <c r="K19" i="9"/>
  <c r="L19" i="9"/>
  <c r="M19" i="9"/>
  <c r="N19" i="9"/>
  <c r="O19" i="9"/>
  <c r="P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BK19" i="9"/>
  <c r="BL19" i="9"/>
  <c r="BM19" i="9"/>
  <c r="BN19" i="9"/>
  <c r="BO19" i="9"/>
  <c r="BP19" i="9"/>
  <c r="BQ19" i="9"/>
  <c r="BR19" i="9"/>
  <c r="BS19" i="9"/>
  <c r="BT19" i="9"/>
  <c r="BU19" i="9"/>
  <c r="BV19" i="9"/>
  <c r="BW19" i="9"/>
  <c r="BX19" i="9"/>
  <c r="BY19" i="9"/>
  <c r="BZ19" i="9"/>
  <c r="CA19" i="9"/>
  <c r="CB19" i="9"/>
  <c r="CC19" i="9"/>
  <c r="CD19" i="9"/>
  <c r="CE19" i="9"/>
  <c r="CF19" i="9"/>
  <c r="CG19"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BK20" i="9"/>
  <c r="BL20" i="9"/>
  <c r="BM20" i="9"/>
  <c r="BN20" i="9"/>
  <c r="BO20" i="9"/>
  <c r="BP20" i="9"/>
  <c r="BQ20" i="9"/>
  <c r="BR20" i="9"/>
  <c r="BS20" i="9"/>
  <c r="BT20" i="9"/>
  <c r="BU20" i="9"/>
  <c r="BV20" i="9"/>
  <c r="BW20" i="9"/>
  <c r="BX20" i="9"/>
  <c r="BY20" i="9"/>
  <c r="BZ20" i="9"/>
  <c r="CA20" i="9"/>
  <c r="CB20" i="9"/>
  <c r="CC20"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BK22" i="9"/>
  <c r="BL22" i="9"/>
  <c r="BM22" i="9"/>
  <c r="BN22" i="9"/>
  <c r="BO22" i="9"/>
  <c r="BP22" i="9"/>
  <c r="BQ22" i="9"/>
  <c r="BR22" i="9"/>
  <c r="BS22" i="9"/>
  <c r="BT22" i="9"/>
  <c r="BU22" i="9"/>
  <c r="BV22" i="9"/>
  <c r="BW22" i="9"/>
  <c r="BX22" i="9"/>
  <c r="BY22" i="9"/>
  <c r="BZ22" i="9"/>
  <c r="CA22" i="9"/>
  <c r="CB22"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c r="BX27" i="9"/>
  <c r="BY27" i="9"/>
  <c r="BZ27" i="9"/>
  <c r="CA27" i="9"/>
  <c r="CB27"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BK28" i="9"/>
  <c r="BL28" i="9"/>
  <c r="BM28" i="9"/>
  <c r="BN28" i="9"/>
  <c r="BO28" i="9"/>
  <c r="BP28" i="9"/>
  <c r="BQ28" i="9"/>
  <c r="BR28" i="9"/>
  <c r="BS28" i="9"/>
  <c r="BT28" i="9"/>
  <c r="BU28" i="9"/>
  <c r="BV28" i="9"/>
  <c r="BW28" i="9"/>
  <c r="BX28" i="9"/>
  <c r="BY28" i="9"/>
  <c r="BZ28" i="9"/>
  <c r="CA28" i="9"/>
  <c r="CB28"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AO42" i="9"/>
  <c r="AP42" i="9"/>
  <c r="AQ42" i="9"/>
  <c r="AR42" i="9"/>
  <c r="AS42" i="9"/>
  <c r="AT42" i="9"/>
  <c r="AU42" i="9"/>
  <c r="AV42" i="9"/>
  <c r="AW42" i="9"/>
  <c r="AX42" i="9"/>
  <c r="AY42" i="9"/>
  <c r="AZ42" i="9"/>
  <c r="BA42" i="9"/>
  <c r="BB42" i="9"/>
  <c r="BC42" i="9"/>
  <c r="BD42" i="9"/>
  <c r="BE42" i="9"/>
  <c r="BF42" i="9"/>
  <c r="BG42" i="9"/>
  <c r="BH42" i="9"/>
  <c r="BI42" i="9"/>
  <c r="BJ42" i="9"/>
  <c r="BK42" i="9"/>
  <c r="BL42" i="9"/>
  <c r="BM42" i="9"/>
  <c r="BN42" i="9"/>
  <c r="BO42" i="9"/>
  <c r="BP42" i="9"/>
  <c r="BQ42" i="9"/>
  <c r="BR42" i="9"/>
  <c r="BS42" i="9"/>
  <c r="BT42" i="9"/>
  <c r="BU42" i="9"/>
  <c r="BV42" i="9"/>
  <c r="BW42" i="9"/>
  <c r="BX42" i="9"/>
  <c r="BY42" i="9"/>
  <c r="BZ42" i="9"/>
  <c r="CA42" i="9"/>
  <c r="CB42" i="9"/>
  <c r="CC42" i="9"/>
  <c r="CD42" i="9"/>
  <c r="CE42" i="9"/>
  <c r="CF42" i="9"/>
  <c r="CG42" i="9"/>
  <c r="C17" i="12"/>
  <c r="D17" i="12"/>
  <c r="E17" i="12"/>
  <c r="F17" i="12"/>
  <c r="G17" i="12"/>
  <c r="H17" i="12"/>
  <c r="I17" i="12"/>
  <c r="J17" i="12"/>
  <c r="K17" i="12"/>
  <c r="L17" i="12"/>
  <c r="M17" i="12"/>
  <c r="N17" i="12"/>
  <c r="M7" i="6"/>
  <c r="M8" i="6"/>
  <c r="M9" i="6"/>
  <c r="M10" i="6"/>
  <c r="M11" i="6"/>
  <c r="M12" i="6"/>
  <c r="M13" i="6"/>
  <c r="M14" i="6"/>
  <c r="M15" i="6"/>
  <c r="M16" i="6"/>
  <c r="M17" i="6"/>
  <c r="M18" i="6"/>
  <c r="C19" i="6"/>
  <c r="D19" i="6"/>
  <c r="E19" i="6"/>
  <c r="F19" i="6"/>
  <c r="G19" i="6"/>
  <c r="H19" i="6"/>
  <c r="I19" i="6"/>
  <c r="C25" i="6"/>
  <c r="D25" i="6"/>
  <c r="E25" i="6"/>
  <c r="F25" i="6"/>
  <c r="G25" i="6"/>
  <c r="H25" i="6"/>
  <c r="I25" i="6"/>
  <c r="J25" i="6"/>
  <c r="L25" i="6"/>
  <c r="C26" i="6"/>
  <c r="D26" i="6"/>
  <c r="E26" i="6"/>
  <c r="F26" i="6"/>
  <c r="G26" i="6"/>
  <c r="H26" i="6"/>
  <c r="I26" i="6"/>
  <c r="J26" i="6"/>
  <c r="L26" i="6"/>
  <c r="C27" i="6"/>
  <c r="D27" i="6"/>
  <c r="E27" i="6"/>
  <c r="F27" i="6"/>
  <c r="G27" i="6"/>
  <c r="H27" i="6"/>
  <c r="I27" i="6"/>
  <c r="J27" i="6"/>
  <c r="L27" i="6"/>
  <c r="C28" i="6"/>
  <c r="D28" i="6"/>
  <c r="E28" i="6"/>
  <c r="F28" i="6"/>
  <c r="G28" i="6"/>
  <c r="H28" i="6"/>
  <c r="I28" i="6"/>
  <c r="J28" i="6"/>
  <c r="C29" i="6"/>
  <c r="D29" i="6"/>
  <c r="E29" i="6"/>
  <c r="F29" i="6"/>
  <c r="G29" i="6"/>
  <c r="H29" i="6"/>
  <c r="I29" i="6"/>
  <c r="J29" i="6"/>
  <c r="C30" i="6"/>
  <c r="D30" i="6"/>
  <c r="E30" i="6"/>
  <c r="F30" i="6"/>
  <c r="G30" i="6"/>
  <c r="H30" i="6"/>
  <c r="I30" i="6"/>
  <c r="C31" i="6"/>
  <c r="D31" i="6"/>
  <c r="E31" i="6"/>
  <c r="F31" i="6"/>
  <c r="G31" i="6"/>
  <c r="H31" i="6"/>
  <c r="I31" i="6"/>
  <c r="C32" i="6"/>
  <c r="D32" i="6"/>
  <c r="E32" i="6"/>
  <c r="F32" i="6"/>
  <c r="G32" i="6"/>
  <c r="H32" i="6"/>
  <c r="I32" i="6"/>
  <c r="C33" i="6"/>
  <c r="D33" i="6"/>
  <c r="E33" i="6"/>
  <c r="F33" i="6"/>
  <c r="G33" i="6"/>
  <c r="H33" i="6"/>
  <c r="I33" i="6"/>
  <c r="B34" i="6"/>
  <c r="C34" i="6"/>
  <c r="D34" i="6"/>
  <c r="E34" i="6"/>
  <c r="F34" i="6"/>
  <c r="G34" i="6"/>
  <c r="H34" i="6"/>
  <c r="I34" i="6"/>
  <c r="K34" i="6"/>
  <c r="B35" i="6"/>
  <c r="C35" i="6"/>
  <c r="D35" i="6"/>
  <c r="E35" i="6"/>
  <c r="F35" i="6"/>
  <c r="G35" i="6"/>
  <c r="H35" i="6"/>
  <c r="I35" i="6"/>
  <c r="K35" i="6"/>
  <c r="B36" i="6"/>
  <c r="C36" i="6"/>
  <c r="D36" i="6"/>
  <c r="E36" i="6"/>
  <c r="F36" i="6"/>
  <c r="G36" i="6"/>
  <c r="H36" i="6"/>
  <c r="I36" i="6"/>
  <c r="K36" i="6"/>
  <c r="C4" i="13"/>
  <c r="D4" i="13"/>
  <c r="E4" i="13"/>
  <c r="F4" i="13"/>
  <c r="G4" i="13"/>
  <c r="H4" i="13"/>
  <c r="I4" i="13"/>
  <c r="J4" i="13"/>
  <c r="K4" i="13"/>
  <c r="L4" i="13"/>
  <c r="M4" i="13"/>
  <c r="N4" i="13"/>
  <c r="O4" i="13"/>
  <c r="P4" i="13"/>
  <c r="Q4" i="13"/>
  <c r="R4" i="13"/>
  <c r="S4" i="13"/>
  <c r="T4" i="13"/>
  <c r="U4" i="13"/>
  <c r="C5" i="13"/>
  <c r="D5" i="13"/>
  <c r="E5" i="13"/>
  <c r="F5" i="13"/>
  <c r="G5" i="13"/>
  <c r="H5" i="13"/>
  <c r="I5" i="13"/>
  <c r="J5" i="13"/>
  <c r="K5" i="13"/>
  <c r="L5" i="13"/>
  <c r="M5" i="13"/>
  <c r="N5" i="13"/>
  <c r="O5" i="13"/>
  <c r="P5" i="13"/>
  <c r="Q5" i="13"/>
  <c r="R5" i="13"/>
  <c r="S5" i="13"/>
  <c r="T5" i="13"/>
  <c r="U5" i="13"/>
  <c r="C6" i="13"/>
  <c r="D6" i="13"/>
  <c r="E6" i="13"/>
  <c r="F6" i="13"/>
  <c r="G6" i="13"/>
  <c r="H6" i="13"/>
  <c r="I6" i="13"/>
  <c r="J6" i="13"/>
  <c r="K6" i="13"/>
  <c r="L6" i="13"/>
  <c r="M6" i="13"/>
  <c r="N6" i="13"/>
  <c r="O6" i="13"/>
  <c r="P6" i="13"/>
  <c r="Q6" i="13"/>
  <c r="R6" i="13"/>
  <c r="S6" i="13"/>
  <c r="T6" i="13"/>
  <c r="U6" i="13"/>
  <c r="C7" i="13"/>
  <c r="D7" i="13"/>
  <c r="E7" i="13"/>
  <c r="F7" i="13"/>
  <c r="G7" i="13"/>
  <c r="H7" i="13"/>
  <c r="I7" i="13"/>
  <c r="J7" i="13"/>
  <c r="K7" i="13"/>
  <c r="L7" i="13"/>
  <c r="M7" i="13"/>
  <c r="N7" i="13"/>
  <c r="O7" i="13"/>
  <c r="P7" i="13"/>
  <c r="Q7" i="13"/>
  <c r="R7" i="13"/>
  <c r="S7" i="13"/>
  <c r="T7" i="13"/>
  <c r="U7" i="13"/>
  <c r="C8" i="13"/>
  <c r="D8" i="13"/>
  <c r="E8" i="13"/>
  <c r="F8" i="13"/>
  <c r="G8" i="13"/>
  <c r="H8" i="13"/>
  <c r="I8" i="13"/>
  <c r="J8" i="13"/>
  <c r="K8" i="13"/>
  <c r="L8" i="13"/>
  <c r="M8" i="13"/>
  <c r="N8" i="13"/>
  <c r="O8" i="13"/>
  <c r="P8" i="13"/>
  <c r="Q8" i="13"/>
  <c r="R8" i="13"/>
  <c r="S8" i="13"/>
  <c r="T8" i="13"/>
  <c r="U8" i="13"/>
  <c r="B9" i="13"/>
  <c r="C9" i="13"/>
  <c r="D9" i="13"/>
  <c r="E9" i="13"/>
  <c r="F9" i="13"/>
  <c r="G9" i="13"/>
  <c r="H9" i="13"/>
  <c r="I9" i="13"/>
  <c r="J9" i="13"/>
  <c r="K9" i="13"/>
  <c r="L9" i="13"/>
  <c r="M9" i="13"/>
  <c r="N9" i="13"/>
  <c r="O9" i="13"/>
  <c r="P9" i="13"/>
  <c r="Q9" i="13"/>
  <c r="R9" i="13"/>
  <c r="S9" i="13"/>
  <c r="T9" i="13"/>
  <c r="U9" i="13"/>
  <c r="B10" i="13"/>
  <c r="C10" i="13"/>
  <c r="D10" i="13"/>
  <c r="E10" i="13"/>
  <c r="F10" i="13"/>
  <c r="G10" i="13"/>
  <c r="H10" i="13"/>
  <c r="I10" i="13"/>
  <c r="J10" i="13"/>
  <c r="K10" i="13"/>
  <c r="L10" i="13"/>
  <c r="M10" i="13"/>
  <c r="N10" i="13"/>
  <c r="O10" i="13"/>
  <c r="P10" i="13"/>
  <c r="Q10" i="13"/>
  <c r="R10" i="13"/>
  <c r="S10" i="13"/>
  <c r="T10" i="13"/>
  <c r="B11" i="13"/>
  <c r="C11" i="13"/>
  <c r="D11" i="13"/>
  <c r="E11" i="13"/>
  <c r="F11" i="13"/>
  <c r="G11" i="13"/>
  <c r="H11" i="13"/>
  <c r="I11" i="13"/>
  <c r="J11" i="13"/>
  <c r="K11" i="13"/>
  <c r="L11" i="13"/>
  <c r="M11" i="13"/>
  <c r="N11" i="13"/>
  <c r="O11" i="13"/>
  <c r="P11" i="13"/>
  <c r="Q11" i="13"/>
  <c r="R11" i="13"/>
  <c r="S11" i="13"/>
  <c r="T11" i="13"/>
  <c r="B12" i="13"/>
  <c r="C12" i="13"/>
  <c r="D12" i="13"/>
  <c r="E12" i="13"/>
  <c r="F12" i="13"/>
  <c r="G12" i="13"/>
  <c r="H12" i="13"/>
  <c r="I12" i="13"/>
  <c r="J12" i="13"/>
  <c r="K12" i="13"/>
  <c r="L12" i="13"/>
  <c r="M12" i="13"/>
  <c r="N12" i="13"/>
  <c r="O12" i="13"/>
  <c r="P12" i="13"/>
  <c r="Q12" i="13"/>
  <c r="R12" i="13"/>
  <c r="S12" i="13"/>
  <c r="T12" i="13"/>
  <c r="B13" i="13"/>
  <c r="C13" i="13"/>
  <c r="D13" i="13"/>
  <c r="E13" i="13"/>
  <c r="F13" i="13"/>
  <c r="G13" i="13"/>
  <c r="H13" i="13"/>
  <c r="I13" i="13"/>
  <c r="J13" i="13"/>
  <c r="K13" i="13"/>
  <c r="L13" i="13"/>
  <c r="M13" i="13"/>
  <c r="N13" i="13"/>
  <c r="O13" i="13"/>
  <c r="P13" i="13"/>
  <c r="Q13" i="13"/>
  <c r="R13" i="13"/>
  <c r="S13" i="13"/>
  <c r="T13" i="13"/>
  <c r="B14" i="13"/>
  <c r="C14" i="13"/>
  <c r="D14" i="13"/>
  <c r="E14" i="13"/>
  <c r="F14" i="13"/>
  <c r="G14" i="13"/>
  <c r="H14" i="13"/>
  <c r="I14" i="13"/>
  <c r="J14" i="13"/>
  <c r="K14" i="13"/>
  <c r="L14" i="13"/>
  <c r="M14" i="13"/>
  <c r="N14" i="13"/>
  <c r="O14" i="13"/>
  <c r="P14" i="13"/>
  <c r="Q14" i="13"/>
  <c r="R14" i="13"/>
  <c r="S14" i="13"/>
  <c r="T14" i="13"/>
  <c r="B15" i="13"/>
  <c r="C15" i="13"/>
  <c r="D15" i="13"/>
  <c r="E15" i="13"/>
  <c r="F15" i="13"/>
  <c r="G15" i="13"/>
  <c r="H15" i="13"/>
  <c r="I15" i="13"/>
  <c r="J15" i="13"/>
  <c r="K15" i="13"/>
  <c r="L15" i="13"/>
  <c r="M15" i="13"/>
  <c r="N15" i="13"/>
  <c r="O15" i="13"/>
  <c r="P15" i="13"/>
  <c r="Q15" i="13"/>
  <c r="R15" i="13"/>
  <c r="S15" i="13"/>
  <c r="T15" i="13"/>
  <c r="C16" i="8"/>
  <c r="D16" i="8"/>
  <c r="E16" i="8"/>
  <c r="F16" i="8"/>
  <c r="G16" i="8"/>
  <c r="H16" i="8"/>
  <c r="I16" i="8"/>
  <c r="J16" i="8"/>
  <c r="K16" i="8"/>
  <c r="L16" i="8"/>
  <c r="M16" i="8"/>
  <c r="N16" i="8"/>
  <c r="O16" i="8"/>
  <c r="P16" i="8"/>
  <c r="Q16" i="8"/>
  <c r="R16" i="8"/>
  <c r="S16" i="8"/>
  <c r="T16" i="8"/>
  <c r="C27" i="8"/>
  <c r="D27" i="8"/>
  <c r="E27" i="8"/>
  <c r="F27" i="8"/>
  <c r="G27" i="8"/>
  <c r="H27" i="8"/>
  <c r="I27" i="8"/>
  <c r="J27" i="8"/>
  <c r="K27" i="8"/>
  <c r="L27" i="8"/>
  <c r="M27" i="8"/>
  <c r="N27" i="8"/>
  <c r="O27" i="8"/>
  <c r="P27" i="8"/>
  <c r="Q27" i="8"/>
  <c r="R27" i="8"/>
  <c r="S27" i="8"/>
  <c r="C28" i="8"/>
  <c r="D28" i="8"/>
  <c r="E28" i="8"/>
  <c r="F28" i="8"/>
  <c r="G28" i="8"/>
  <c r="H28" i="8"/>
  <c r="I28" i="8"/>
  <c r="J28" i="8"/>
  <c r="K28" i="8"/>
  <c r="L28" i="8"/>
  <c r="M28" i="8"/>
  <c r="O28" i="8"/>
  <c r="P28" i="8"/>
  <c r="Q28" i="8"/>
  <c r="S28" i="8"/>
  <c r="T28" i="8"/>
  <c r="U28" i="8"/>
  <c r="C29" i="8"/>
  <c r="D29" i="8"/>
  <c r="E29" i="8"/>
  <c r="F29" i="8"/>
  <c r="G29" i="8"/>
  <c r="H29" i="8"/>
  <c r="I29" i="8"/>
  <c r="J29" i="8"/>
  <c r="K29" i="8"/>
  <c r="L29" i="8"/>
  <c r="M29" i="8"/>
  <c r="N29" i="8"/>
  <c r="O29" i="8"/>
  <c r="P29" i="8"/>
  <c r="Q29" i="8"/>
  <c r="R29" i="8"/>
  <c r="S29" i="8"/>
  <c r="T29" i="8"/>
  <c r="U29" i="8"/>
  <c r="C30" i="8"/>
  <c r="D30" i="8"/>
  <c r="E30" i="8"/>
  <c r="F30" i="8"/>
  <c r="G30" i="8"/>
  <c r="H30" i="8"/>
  <c r="I30" i="8"/>
  <c r="J30" i="8"/>
  <c r="K30" i="8"/>
  <c r="L30" i="8"/>
  <c r="M30" i="8"/>
  <c r="N30" i="8"/>
  <c r="O30" i="8"/>
  <c r="P30" i="8"/>
  <c r="Q30" i="8"/>
  <c r="R30" i="8"/>
  <c r="S30" i="8"/>
  <c r="T30" i="8"/>
  <c r="U30" i="8"/>
  <c r="C31" i="8"/>
  <c r="D31" i="8"/>
  <c r="E31" i="8"/>
  <c r="F31" i="8"/>
  <c r="G31" i="8"/>
  <c r="H31" i="8"/>
  <c r="I31" i="8"/>
  <c r="J31" i="8"/>
  <c r="K31" i="8"/>
  <c r="L31" i="8"/>
  <c r="M31" i="8"/>
  <c r="N31" i="8"/>
  <c r="O31" i="8"/>
  <c r="P31" i="8"/>
  <c r="Q31" i="8"/>
  <c r="R31" i="8"/>
  <c r="S31" i="8"/>
  <c r="T31" i="8"/>
  <c r="U31" i="8"/>
  <c r="B32" i="8"/>
  <c r="C32" i="8"/>
  <c r="D32" i="8"/>
  <c r="E32" i="8"/>
  <c r="F32" i="8"/>
  <c r="G32" i="8"/>
  <c r="H32" i="8"/>
  <c r="I32" i="8"/>
  <c r="J32" i="8"/>
  <c r="K32" i="8"/>
  <c r="L32" i="8"/>
  <c r="M32" i="8"/>
  <c r="N32" i="8"/>
  <c r="O32" i="8"/>
  <c r="P32" i="8"/>
  <c r="Q32" i="8"/>
  <c r="R32" i="8"/>
  <c r="S32" i="8"/>
  <c r="B33" i="8"/>
  <c r="C33" i="8"/>
  <c r="D33" i="8"/>
  <c r="E33" i="8"/>
  <c r="F33" i="8"/>
  <c r="G33" i="8"/>
  <c r="H33" i="8"/>
  <c r="I33" i="8"/>
  <c r="J33" i="8"/>
  <c r="K33" i="8"/>
  <c r="L33" i="8"/>
  <c r="M33" i="8"/>
  <c r="N33" i="8"/>
  <c r="O33" i="8"/>
  <c r="P33" i="8"/>
  <c r="Q33" i="8"/>
  <c r="R33" i="8"/>
  <c r="S33" i="8"/>
  <c r="B34" i="8"/>
  <c r="C34" i="8"/>
  <c r="D34" i="8"/>
  <c r="E34" i="8"/>
  <c r="F34" i="8"/>
  <c r="G34" i="8"/>
  <c r="H34" i="8"/>
  <c r="I34" i="8"/>
  <c r="J34" i="8"/>
  <c r="K34" i="8"/>
  <c r="L34" i="8"/>
  <c r="M34" i="8"/>
  <c r="N34" i="8"/>
  <c r="O34" i="8"/>
  <c r="P34" i="8"/>
  <c r="Q34" i="8"/>
  <c r="R34" i="8"/>
  <c r="S34" i="8"/>
  <c r="T34" i="8"/>
  <c r="B35" i="8"/>
  <c r="C35" i="8"/>
  <c r="D35" i="8"/>
  <c r="E35" i="8"/>
  <c r="F35" i="8"/>
  <c r="G35" i="8"/>
  <c r="H35" i="8"/>
  <c r="I35" i="8"/>
  <c r="J35" i="8"/>
  <c r="K35" i="8"/>
  <c r="L35" i="8"/>
  <c r="M35" i="8"/>
  <c r="N35" i="8"/>
  <c r="O35" i="8"/>
  <c r="P35" i="8"/>
  <c r="Q35" i="8"/>
  <c r="R35" i="8"/>
  <c r="S35" i="8"/>
  <c r="T35" i="8"/>
  <c r="B36" i="8"/>
  <c r="C36" i="8"/>
  <c r="D36" i="8"/>
  <c r="E36" i="8"/>
  <c r="F36" i="8"/>
  <c r="G36" i="8"/>
  <c r="H36" i="8"/>
  <c r="I36" i="8"/>
  <c r="J36" i="8"/>
  <c r="K36" i="8"/>
  <c r="L36" i="8"/>
  <c r="M36" i="8"/>
  <c r="N36" i="8"/>
  <c r="O36" i="8"/>
  <c r="P36" i="8"/>
  <c r="Q36" i="8"/>
  <c r="R36" i="8"/>
  <c r="S36" i="8"/>
  <c r="T36" i="8"/>
  <c r="B37" i="8"/>
  <c r="C37" i="8"/>
  <c r="D37" i="8"/>
  <c r="E37" i="8"/>
  <c r="F37" i="8"/>
  <c r="G37" i="8"/>
  <c r="H37" i="8"/>
  <c r="I37" i="8"/>
  <c r="J37" i="8"/>
  <c r="K37" i="8"/>
  <c r="L37" i="8"/>
  <c r="M37" i="8"/>
  <c r="N37" i="8"/>
  <c r="O37" i="8"/>
  <c r="P37" i="8"/>
  <c r="Q37" i="8"/>
  <c r="R37" i="8"/>
  <c r="S37" i="8"/>
  <c r="T37" i="8"/>
  <c r="B38" i="8"/>
  <c r="C38" i="8"/>
  <c r="D38" i="8"/>
  <c r="E38" i="8"/>
  <c r="F38" i="8"/>
  <c r="G38" i="8"/>
  <c r="H38" i="8"/>
  <c r="I38" i="8"/>
  <c r="J38" i="8"/>
  <c r="K38" i="8"/>
  <c r="L38" i="8"/>
  <c r="M38" i="8"/>
  <c r="N38" i="8"/>
  <c r="O38" i="8"/>
  <c r="P38" i="8"/>
  <c r="Q38" i="8"/>
  <c r="R38" i="8"/>
  <c r="S38" i="8"/>
  <c r="T38" i="8"/>
  <c r="AP6" i="4"/>
  <c r="AP7" i="4"/>
  <c r="AP8" i="4"/>
  <c r="AP9" i="4"/>
  <c r="AP10" i="4"/>
  <c r="AP11" i="4"/>
  <c r="AP12" i="4"/>
  <c r="AP13" i="4"/>
  <c r="AP14" i="4"/>
  <c r="AP15" i="4"/>
  <c r="AP16" i="4"/>
  <c r="AP17" i="4"/>
  <c r="L18" i="4"/>
  <c r="M18" i="4"/>
  <c r="N18" i="4"/>
  <c r="O18" i="4"/>
  <c r="P18" i="4"/>
  <c r="Q18" i="4"/>
  <c r="R18" i="4"/>
  <c r="S18" i="4"/>
  <c r="T18" i="4"/>
  <c r="U18" i="4"/>
  <c r="V18" i="4"/>
  <c r="W18" i="4"/>
  <c r="X18" i="4"/>
  <c r="Y18" i="4"/>
  <c r="Z18" i="4"/>
  <c r="AA18" i="4"/>
  <c r="AB18" i="4"/>
  <c r="AC18" i="4"/>
  <c r="AD18" i="4"/>
  <c r="B32" i="4"/>
  <c r="C32" i="4"/>
  <c r="D32" i="4"/>
  <c r="E32" i="4"/>
  <c r="F32" i="4"/>
  <c r="G32" i="4"/>
  <c r="H32" i="4"/>
  <c r="I32" i="4"/>
  <c r="J32" i="4"/>
  <c r="K32" i="4"/>
  <c r="L32" i="4"/>
  <c r="M32" i="4"/>
  <c r="N32" i="4"/>
  <c r="O32" i="4"/>
  <c r="P32" i="4"/>
  <c r="B33" i="4"/>
  <c r="C33" i="4"/>
  <c r="D33" i="4"/>
  <c r="E33" i="4"/>
  <c r="F33" i="4"/>
  <c r="G33" i="4"/>
  <c r="H33" i="4"/>
  <c r="I33" i="4"/>
  <c r="J33" i="4"/>
  <c r="K33" i="4"/>
  <c r="L33" i="4"/>
  <c r="M33" i="4"/>
  <c r="N33" i="4"/>
  <c r="O33" i="4"/>
  <c r="P33" i="4"/>
  <c r="Q33" i="4"/>
  <c r="R33" i="4"/>
  <c r="S33" i="4"/>
  <c r="T33" i="4"/>
  <c r="U33" i="4"/>
  <c r="V33" i="4"/>
  <c r="B34" i="4"/>
  <c r="C34" i="4"/>
  <c r="D34" i="4"/>
  <c r="E34" i="4"/>
  <c r="F34" i="4"/>
  <c r="G34" i="4"/>
  <c r="H34" i="4"/>
  <c r="I34" i="4"/>
  <c r="J34" i="4"/>
  <c r="K34" i="4"/>
  <c r="L34" i="4"/>
  <c r="M34" i="4"/>
  <c r="N34" i="4"/>
  <c r="O34" i="4"/>
  <c r="P34" i="4"/>
  <c r="Q34" i="4"/>
  <c r="R34" i="4"/>
  <c r="B35" i="4"/>
  <c r="C35" i="4"/>
  <c r="D35" i="4"/>
  <c r="E35" i="4"/>
  <c r="F35" i="4"/>
  <c r="G35" i="4"/>
  <c r="H35" i="4"/>
  <c r="I35" i="4"/>
  <c r="J35" i="4"/>
  <c r="K35" i="4"/>
  <c r="L35" i="4"/>
  <c r="M35" i="4"/>
  <c r="N35" i="4"/>
  <c r="O35" i="4"/>
  <c r="P35" i="4"/>
  <c r="Q35" i="4"/>
  <c r="R35" i="4"/>
  <c r="S35" i="4"/>
  <c r="B36" i="4"/>
  <c r="C36" i="4"/>
  <c r="D36" i="4"/>
  <c r="E36" i="4"/>
  <c r="F36" i="4"/>
  <c r="G36" i="4"/>
  <c r="H36" i="4"/>
  <c r="I36" i="4"/>
  <c r="J36" i="4"/>
  <c r="K36" i="4"/>
  <c r="L36" i="4"/>
  <c r="M36" i="4"/>
  <c r="N36" i="4"/>
  <c r="O36" i="4"/>
  <c r="P36" i="4"/>
  <c r="Q36" i="4"/>
  <c r="R36" i="4"/>
  <c r="S36" i="4"/>
  <c r="B37" i="4"/>
  <c r="C37" i="4"/>
  <c r="D37" i="4"/>
  <c r="E37" i="4"/>
  <c r="F37" i="4"/>
  <c r="G37" i="4"/>
  <c r="H37" i="4"/>
  <c r="I37" i="4"/>
  <c r="J37" i="4"/>
  <c r="K37" i="4"/>
  <c r="L37" i="4"/>
  <c r="M37" i="4"/>
  <c r="N37" i="4"/>
  <c r="O37" i="4"/>
  <c r="P37" i="4"/>
  <c r="Q37" i="4"/>
  <c r="R37" i="4"/>
  <c r="S37" i="4"/>
  <c r="B38" i="4"/>
  <c r="C38" i="4"/>
  <c r="D38" i="4"/>
  <c r="E38" i="4"/>
  <c r="F38" i="4"/>
  <c r="G38" i="4"/>
  <c r="H38" i="4"/>
  <c r="I38" i="4"/>
  <c r="J38" i="4"/>
  <c r="K38" i="4"/>
  <c r="L38" i="4"/>
  <c r="M38" i="4"/>
  <c r="N38" i="4"/>
  <c r="O38" i="4"/>
  <c r="P38" i="4"/>
  <c r="Q38" i="4"/>
  <c r="R38" i="4"/>
  <c r="B39" i="4"/>
  <c r="C39" i="4"/>
  <c r="D39" i="4"/>
  <c r="E39" i="4"/>
  <c r="F39" i="4"/>
  <c r="G39" i="4"/>
  <c r="H39" i="4"/>
  <c r="I39" i="4"/>
  <c r="J39" i="4"/>
  <c r="K39" i="4"/>
  <c r="L39" i="4"/>
  <c r="M39" i="4"/>
  <c r="N39" i="4"/>
  <c r="O39" i="4"/>
  <c r="P39" i="4"/>
  <c r="Q39" i="4"/>
  <c r="R39" i="4"/>
  <c r="S39" i="4"/>
  <c r="B40" i="4"/>
  <c r="C40" i="4"/>
  <c r="D40" i="4"/>
  <c r="E40" i="4"/>
  <c r="F40" i="4"/>
  <c r="G40" i="4"/>
  <c r="H40" i="4"/>
  <c r="I40" i="4"/>
  <c r="J40" i="4"/>
  <c r="K40" i="4"/>
  <c r="L40" i="4"/>
  <c r="M40" i="4"/>
  <c r="N40" i="4"/>
  <c r="O40" i="4"/>
  <c r="P40" i="4"/>
  <c r="Q40" i="4"/>
  <c r="R40" i="4"/>
  <c r="S40" i="4"/>
  <c r="T40" i="4"/>
  <c r="B41" i="4"/>
  <c r="C41" i="4"/>
  <c r="D41" i="4"/>
  <c r="E41" i="4"/>
  <c r="F41" i="4"/>
  <c r="G41" i="4"/>
  <c r="H41" i="4"/>
  <c r="I41" i="4"/>
  <c r="J41" i="4"/>
  <c r="K41" i="4"/>
  <c r="L41" i="4"/>
  <c r="M41" i="4"/>
  <c r="N41" i="4"/>
  <c r="O41" i="4"/>
  <c r="P41" i="4"/>
  <c r="Q41" i="4"/>
  <c r="R41" i="4"/>
  <c r="S41" i="4"/>
  <c r="T41" i="4"/>
  <c r="U41" i="4"/>
  <c r="B42" i="4"/>
  <c r="C42" i="4"/>
  <c r="D42" i="4"/>
  <c r="E42" i="4"/>
  <c r="F42" i="4"/>
  <c r="G42" i="4"/>
  <c r="H42" i="4"/>
  <c r="I42" i="4"/>
  <c r="J42" i="4"/>
  <c r="K42" i="4"/>
  <c r="L42" i="4"/>
  <c r="M42" i="4"/>
  <c r="N42" i="4"/>
  <c r="O42" i="4"/>
  <c r="P42" i="4"/>
  <c r="Q42" i="4"/>
  <c r="R42" i="4"/>
  <c r="S42" i="4"/>
  <c r="T42" i="4"/>
  <c r="U42" i="4"/>
  <c r="V42" i="4"/>
  <c r="W42" i="4"/>
  <c r="AD42" i="4"/>
  <c r="B43" i="4"/>
  <c r="C43" i="4"/>
  <c r="D43" i="4"/>
  <c r="E43" i="4"/>
  <c r="F43" i="4"/>
  <c r="G43" i="4"/>
  <c r="H43" i="4"/>
  <c r="I43" i="4"/>
  <c r="J43" i="4"/>
  <c r="K43" i="4"/>
  <c r="L43" i="4"/>
  <c r="M43" i="4"/>
  <c r="N43" i="4"/>
  <c r="O43" i="4"/>
  <c r="P43" i="4"/>
  <c r="Q43" i="4"/>
  <c r="R43" i="4"/>
  <c r="S43" i="4"/>
  <c r="V43" i="4"/>
  <c r="W43" i="4"/>
  <c r="AD43" i="4"/>
  <c r="AD44" i="4" s="1"/>
  <c r="X44" i="4"/>
  <c r="Y44" i="4"/>
  <c r="Z44" i="4"/>
  <c r="AA44" i="4"/>
  <c r="AB44" i="4"/>
  <c r="AC44" i="4"/>
  <c r="B50" i="4"/>
  <c r="C50"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B51" i="4"/>
  <c r="C51"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AE51" i="4"/>
  <c r="B52" i="4"/>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B53" i="4"/>
  <c r="C53"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B54" i="4"/>
  <c r="C54"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B55" i="4"/>
  <c r="C55"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B56" i="4"/>
  <c r="C56" i="4"/>
  <c r="D56" i="4"/>
  <c r="E56" i="4"/>
  <c r="F56" i="4"/>
  <c r="G56" i="4"/>
  <c r="H56" i="4"/>
  <c r="I56" i="4"/>
  <c r="J56" i="4"/>
  <c r="K56" i="4"/>
  <c r="L56" i="4"/>
  <c r="M56" i="4"/>
  <c r="N56" i="4"/>
  <c r="O56" i="4"/>
  <c r="P56" i="4"/>
  <c r="Q56" i="4"/>
  <c r="R56" i="4"/>
  <c r="S56" i="4"/>
  <c r="T56" i="4"/>
  <c r="U56" i="4"/>
  <c r="V56" i="4"/>
  <c r="W56" i="4"/>
  <c r="X56" i="4"/>
  <c r="Y56" i="4"/>
  <c r="Z56" i="4"/>
  <c r="AA56" i="4"/>
  <c r="AB56" i="4"/>
  <c r="AC56" i="4"/>
  <c r="B57" i="4"/>
  <c r="C57"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B58" i="4"/>
  <c r="C58"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B59" i="4"/>
  <c r="C59"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B60" i="4"/>
  <c r="C60" i="4"/>
  <c r="D60" i="4"/>
  <c r="E60" i="4"/>
  <c r="F60" i="4"/>
  <c r="G60" i="4"/>
  <c r="H60" i="4"/>
  <c r="I60" i="4"/>
  <c r="J60" i="4"/>
  <c r="K60" i="4"/>
  <c r="L60" i="4"/>
  <c r="M60" i="4"/>
  <c r="N60" i="4"/>
  <c r="O60" i="4"/>
  <c r="P60" i="4"/>
  <c r="Q60" i="4"/>
  <c r="R60" i="4"/>
  <c r="S60" i="4"/>
  <c r="T60" i="4"/>
  <c r="U60" i="4"/>
  <c r="V60" i="4"/>
  <c r="W60" i="4"/>
  <c r="X60" i="4"/>
  <c r="Y60" i="4"/>
  <c r="Z60" i="4"/>
  <c r="AA60" i="4"/>
  <c r="AB60" i="4"/>
  <c r="AC60" i="4"/>
  <c r="AD60" i="4"/>
  <c r="B61" i="4"/>
  <c r="C61"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C22" i="3"/>
  <c r="D22" i="3"/>
  <c r="E22" i="3"/>
  <c r="F22" i="3"/>
  <c r="G22" i="3"/>
  <c r="H22" i="3"/>
  <c r="I22" i="3"/>
  <c r="J22" i="3"/>
  <c r="K22" i="3"/>
  <c r="L22" i="3"/>
  <c r="M22" i="3"/>
  <c r="N22" i="3"/>
  <c r="O22" i="3"/>
  <c r="P22" i="3"/>
  <c r="Q22" i="3"/>
  <c r="R22" i="3"/>
  <c r="S22" i="3"/>
  <c r="T22" i="3"/>
  <c r="U22" i="3"/>
  <c r="V22" i="3"/>
  <c r="W22" i="3"/>
  <c r="X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CT7"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B24" i="5"/>
  <c r="CC24" i="5"/>
  <c r="CD24" i="5"/>
  <c r="CE24" i="5"/>
  <c r="CF24" i="5"/>
  <c r="CG24" i="5"/>
  <c r="CH24" i="5"/>
  <c r="CI24"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O25" i="5"/>
  <c r="BP25" i="5"/>
  <c r="BQ25" i="5"/>
  <c r="BR25" i="5"/>
  <c r="BS25" i="5"/>
  <c r="BT25" i="5"/>
  <c r="BU25" i="5"/>
  <c r="BV25" i="5"/>
  <c r="BW25" i="5"/>
  <c r="BX25" i="5"/>
  <c r="BY25" i="5"/>
  <c r="BZ25" i="5"/>
  <c r="CA25" i="5"/>
  <c r="CB25" i="5"/>
  <c r="CC25" i="5"/>
  <c r="CD25" i="5"/>
  <c r="CE25" i="5"/>
  <c r="CF25" i="5"/>
  <c r="CG25" i="5"/>
  <c r="CH25" i="5"/>
  <c r="CI25"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B46"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Y46" i="5"/>
  <c r="BZ46" i="5"/>
  <c r="CA46" i="5"/>
  <c r="CB46" i="5"/>
  <c r="CC46" i="5"/>
  <c r="CD46" i="5"/>
  <c r="CE46" i="5"/>
  <c r="CF46" i="5"/>
  <c r="CG46" i="5"/>
  <c r="CH46"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BP50" i="5"/>
  <c r="BQ50" i="5"/>
  <c r="BR50" i="5"/>
  <c r="BS50" i="5"/>
  <c r="BT50" i="5"/>
  <c r="BU50" i="5"/>
  <c r="BV50" i="5"/>
  <c r="BW50" i="5"/>
  <c r="BX50" i="5"/>
  <c r="BY50" i="5"/>
  <c r="BZ50" i="5"/>
  <c r="CA50" i="5"/>
  <c r="CB50" i="5"/>
  <c r="CC50" i="5"/>
  <c r="CD50" i="5"/>
  <c r="CE50" i="5"/>
  <c r="CF50" i="5"/>
  <c r="CG50" i="5"/>
  <c r="CH50" i="5"/>
  <c r="CI50" i="5"/>
  <c r="B51"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BN51" i="5"/>
  <c r="BO51" i="5"/>
  <c r="BP51" i="5"/>
  <c r="BQ51" i="5"/>
  <c r="BR51" i="5"/>
  <c r="BS51" i="5"/>
  <c r="BT51" i="5"/>
  <c r="BU51" i="5"/>
  <c r="BV51" i="5"/>
  <c r="BW51" i="5"/>
  <c r="BX51" i="5"/>
  <c r="BY51" i="5"/>
  <c r="BZ51" i="5"/>
  <c r="CA51" i="5"/>
  <c r="CB51" i="5"/>
  <c r="CC51" i="5"/>
  <c r="CD51" i="5"/>
  <c r="CE51" i="5"/>
  <c r="CF51" i="5"/>
  <c r="CG51" i="5"/>
  <c r="CH51" i="5"/>
  <c r="CI51" i="5"/>
  <c r="B52"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BO52" i="5"/>
  <c r="BP52" i="5"/>
  <c r="BQ52" i="5"/>
  <c r="BR52" i="5"/>
  <c r="BS52" i="5"/>
  <c r="BT52" i="5"/>
  <c r="BU52" i="5"/>
  <c r="BV52" i="5"/>
  <c r="BW52" i="5"/>
  <c r="BX52" i="5"/>
  <c r="BY52" i="5"/>
  <c r="BZ52" i="5"/>
  <c r="CA52" i="5"/>
  <c r="CB52" i="5"/>
  <c r="CC52" i="5"/>
  <c r="CD52" i="5"/>
  <c r="CE52" i="5"/>
  <c r="CF52" i="5"/>
  <c r="CG52" i="5"/>
  <c r="CH52" i="5"/>
  <c r="B60"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Y60" i="5"/>
  <c r="BZ60" i="5"/>
  <c r="CA60" i="5"/>
  <c r="CB60" i="5"/>
  <c r="CC60" i="5"/>
  <c r="CD60" i="5"/>
  <c r="CE60" i="5"/>
  <c r="CF60" i="5"/>
  <c r="CG60" i="5"/>
  <c r="CH60" i="5"/>
  <c r="B61"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BO61" i="5"/>
  <c r="BP61" i="5"/>
  <c r="BQ61" i="5"/>
  <c r="BR61" i="5"/>
  <c r="BS61" i="5"/>
  <c r="BT61" i="5"/>
  <c r="BU61" i="5"/>
  <c r="BV61" i="5"/>
  <c r="BW61" i="5"/>
  <c r="BX61" i="5"/>
  <c r="BY61" i="5"/>
  <c r="BZ61" i="5"/>
  <c r="CA61" i="5"/>
  <c r="CB61" i="5"/>
  <c r="CC61" i="5"/>
  <c r="CD61" i="5"/>
  <c r="CE61" i="5"/>
  <c r="CF61" i="5"/>
  <c r="CG61" i="5"/>
  <c r="CH61" i="5"/>
  <c r="I173" i="5"/>
  <c r="J173" i="5"/>
  <c r="K173" i="5"/>
  <c r="L173" i="5"/>
  <c r="M173" i="5"/>
  <c r="I174" i="5"/>
  <c r="J174" i="5"/>
  <c r="K174" i="5"/>
  <c r="L174" i="5"/>
  <c r="M174" i="5"/>
  <c r="I175" i="5"/>
  <c r="J175" i="5"/>
  <c r="K175" i="5"/>
  <c r="L175" i="5"/>
  <c r="M175" i="5"/>
  <c r="I176" i="5"/>
  <c r="J176" i="5"/>
  <c r="K176" i="5"/>
  <c r="L176" i="5"/>
  <c r="M176" i="5"/>
  <c r="I177" i="5"/>
  <c r="J177" i="5"/>
  <c r="K177" i="5"/>
  <c r="L177" i="5"/>
  <c r="M177" i="5"/>
  <c r="I178" i="5"/>
  <c r="J178" i="5"/>
  <c r="K178" i="5"/>
  <c r="L178" i="5"/>
  <c r="M178" i="5"/>
  <c r="I179" i="5"/>
  <c r="J179" i="5"/>
  <c r="K179" i="5"/>
  <c r="L179" i="5"/>
  <c r="M179" i="5"/>
  <c r="I180" i="5"/>
  <c r="J180" i="5"/>
  <c r="K180" i="5"/>
  <c r="L180" i="5"/>
  <c r="M180" i="5"/>
  <c r="I181" i="5"/>
  <c r="J181" i="5"/>
  <c r="K181" i="5"/>
  <c r="L181" i="5"/>
  <c r="M181" i="5"/>
  <c r="I182" i="5"/>
  <c r="J182" i="5"/>
  <c r="K182" i="5"/>
  <c r="L182" i="5"/>
  <c r="M182" i="5"/>
  <c r="I183" i="5"/>
  <c r="K183" i="5"/>
  <c r="L183" i="5"/>
  <c r="M183" i="5"/>
  <c r="I184" i="5"/>
  <c r="K184" i="5"/>
  <c r="L184" i="5"/>
  <c r="M184" i="5"/>
  <c r="I185" i="5"/>
  <c r="K185" i="5"/>
  <c r="L185" i="5"/>
  <c r="M185" i="5"/>
  <c r="I186" i="5"/>
  <c r="K186" i="5"/>
  <c r="L186" i="5"/>
  <c r="M186" i="5"/>
  <c r="N186" i="5"/>
  <c r="K187" i="5"/>
  <c r="L187" i="5"/>
  <c r="M187" i="5"/>
  <c r="K188" i="5"/>
  <c r="L188" i="5"/>
  <c r="M188" i="5"/>
  <c r="H191" i="5"/>
  <c r="CR8"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B36"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CG36"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U37" i="2"/>
  <c r="BV37" i="2"/>
  <c r="BW37" i="2"/>
  <c r="BX37" i="2"/>
  <c r="BY37" i="2"/>
  <c r="BZ37" i="2"/>
  <c r="CA37" i="2"/>
  <c r="CB37" i="2"/>
  <c r="CC37" i="2"/>
  <c r="CD37" i="2"/>
  <c r="CE37" i="2"/>
  <c r="CF37" i="2"/>
  <c r="CR51"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CF63"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BT64" i="2"/>
  <c r="BU64" i="2"/>
  <c r="BV64" i="2"/>
  <c r="BW64" i="2"/>
  <c r="BX64" i="2"/>
  <c r="BY64" i="2"/>
  <c r="BZ64" i="2"/>
  <c r="CA64" i="2"/>
  <c r="CB64" i="2"/>
  <c r="CC64" i="2"/>
  <c r="CD64" i="2"/>
  <c r="CE64" i="2"/>
  <c r="CF64"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BT88" i="2"/>
  <c r="BU88" i="2"/>
  <c r="BV88" i="2"/>
  <c r="BW88" i="2"/>
  <c r="BX88" i="2"/>
  <c r="BY88" i="2"/>
  <c r="BZ88" i="2"/>
  <c r="CA88" i="2"/>
  <c r="CB88" i="2"/>
  <c r="CC88" i="2"/>
  <c r="CD88" i="2"/>
  <c r="CE88" i="2"/>
  <c r="CF88"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BT89" i="2"/>
  <c r="BU89" i="2"/>
  <c r="BV89" i="2"/>
  <c r="BW89" i="2"/>
  <c r="BX89" i="2"/>
  <c r="BY89" i="2"/>
  <c r="BZ89" i="2"/>
  <c r="CA89" i="2"/>
  <c r="CB89" i="2"/>
  <c r="CC89" i="2"/>
  <c r="CD89" i="2"/>
  <c r="CE89" i="2"/>
  <c r="CF89"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BT101" i="2"/>
  <c r="BU101" i="2"/>
  <c r="BV101" i="2"/>
  <c r="BW101" i="2"/>
  <c r="BX101" i="2"/>
  <c r="BY101" i="2"/>
  <c r="BZ101" i="2"/>
  <c r="CA101" i="2"/>
  <c r="CB101" i="2"/>
  <c r="CC101" i="2"/>
  <c r="CD101" i="2"/>
  <c r="CE101" i="2"/>
  <c r="CF101" i="2"/>
  <c r="CG101"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BP102" i="2"/>
  <c r="BQ102" i="2"/>
  <c r="BR102" i="2"/>
  <c r="BS102" i="2"/>
  <c r="BT102" i="2"/>
  <c r="BU102" i="2"/>
  <c r="BV102" i="2"/>
  <c r="BW102" i="2"/>
  <c r="BX102" i="2"/>
  <c r="BY102" i="2"/>
  <c r="BZ102" i="2"/>
  <c r="CA102" i="2"/>
  <c r="CB102" i="2"/>
  <c r="CC102" i="2"/>
  <c r="CD102" i="2"/>
  <c r="CE102" i="2"/>
  <c r="CF102" i="2"/>
  <c r="CG102"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BT103" i="2"/>
  <c r="BU103" i="2"/>
  <c r="BV103" i="2"/>
  <c r="BW103" i="2"/>
  <c r="BX103" i="2"/>
  <c r="BY103" i="2"/>
  <c r="BZ103" i="2"/>
  <c r="CA103" i="2"/>
  <c r="CB103" i="2"/>
  <c r="CC103" i="2"/>
  <c r="CD103" i="2"/>
  <c r="CE103" i="2"/>
  <c r="CF103" i="2"/>
  <c r="CG103"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BT104" i="2"/>
  <c r="BU104" i="2"/>
  <c r="BV104" i="2"/>
  <c r="BW104" i="2"/>
  <c r="BX104" i="2"/>
  <c r="BY104" i="2"/>
  <c r="BZ104" i="2"/>
  <c r="CA104" i="2"/>
  <c r="CB104" i="2"/>
  <c r="CC104" i="2"/>
  <c r="CD104" i="2"/>
  <c r="CE104" i="2"/>
  <c r="CF104" i="2"/>
  <c r="CG104"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BP105" i="2"/>
  <c r="BQ105" i="2"/>
  <c r="BR105" i="2"/>
  <c r="BS105" i="2"/>
  <c r="BT105" i="2"/>
  <c r="BU105" i="2"/>
  <c r="BV105" i="2"/>
  <c r="BW105" i="2"/>
  <c r="BX105" i="2"/>
  <c r="BY105" i="2"/>
  <c r="BZ105" i="2"/>
  <c r="CA105" i="2"/>
  <c r="CB105" i="2"/>
  <c r="CC105" i="2"/>
  <c r="CD105" i="2"/>
  <c r="CE105" i="2"/>
  <c r="CF105" i="2"/>
  <c r="CG105"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BP106" i="2"/>
  <c r="BQ106" i="2"/>
  <c r="BR106" i="2"/>
  <c r="BS106" i="2"/>
  <c r="BT106" i="2"/>
  <c r="BU106" i="2"/>
  <c r="BV106" i="2"/>
  <c r="BW106" i="2"/>
  <c r="BX106" i="2"/>
  <c r="BY106" i="2"/>
  <c r="BZ106" i="2"/>
  <c r="CA106" i="2"/>
  <c r="CB106" i="2"/>
  <c r="CC106" i="2"/>
  <c r="CD106" i="2"/>
  <c r="CE106" i="2"/>
  <c r="CF106" i="2"/>
  <c r="CG106"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BP107" i="2"/>
  <c r="BQ107" i="2"/>
  <c r="BR107" i="2"/>
  <c r="BS107" i="2"/>
  <c r="BT107" i="2"/>
  <c r="BU107" i="2"/>
  <c r="BV107" i="2"/>
  <c r="BW107" i="2"/>
  <c r="BX107" i="2"/>
  <c r="BY107" i="2"/>
  <c r="BZ107" i="2"/>
  <c r="CA107" i="2"/>
  <c r="CB107" i="2"/>
  <c r="CC107" i="2"/>
  <c r="CD107" i="2"/>
  <c r="CE107" i="2"/>
  <c r="CF107"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BP108" i="2"/>
  <c r="BQ108" i="2"/>
  <c r="BR108" i="2"/>
  <c r="BS108" i="2"/>
  <c r="BT108" i="2"/>
  <c r="BU108" i="2"/>
  <c r="BV108" i="2"/>
  <c r="BW108" i="2"/>
  <c r="BX108" i="2"/>
  <c r="BY108" i="2"/>
  <c r="BZ108" i="2"/>
  <c r="CA108" i="2"/>
  <c r="CB108" i="2"/>
  <c r="CC108" i="2"/>
  <c r="CD108" i="2"/>
  <c r="CE108" i="2"/>
  <c r="CF108"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BT109" i="2"/>
  <c r="BU109" i="2"/>
  <c r="BV109" i="2"/>
  <c r="BW109" i="2"/>
  <c r="BX109" i="2"/>
  <c r="BY109" i="2"/>
  <c r="BZ109" i="2"/>
  <c r="CA109" i="2"/>
  <c r="CB109" i="2"/>
  <c r="CC109" i="2"/>
  <c r="CD109" i="2"/>
  <c r="CE109" i="2"/>
  <c r="CF109"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BP110" i="2"/>
  <c r="BQ110" i="2"/>
  <c r="BR110" i="2"/>
  <c r="BS110" i="2"/>
  <c r="BT110" i="2"/>
  <c r="BU110" i="2"/>
  <c r="BV110" i="2"/>
  <c r="BW110" i="2"/>
  <c r="BX110" i="2"/>
  <c r="BY110" i="2"/>
  <c r="BZ110" i="2"/>
  <c r="CA110" i="2"/>
  <c r="CB110" i="2"/>
  <c r="CC110" i="2"/>
  <c r="CD110" i="2"/>
  <c r="CE110" i="2"/>
  <c r="CF110"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BT111" i="2"/>
  <c r="BU111" i="2"/>
  <c r="BV111" i="2"/>
  <c r="BW111" i="2"/>
  <c r="BX111" i="2"/>
  <c r="BY111" i="2"/>
  <c r="BZ111" i="2"/>
  <c r="CA111" i="2"/>
  <c r="CB111" i="2"/>
  <c r="CC111" i="2"/>
  <c r="CD111" i="2"/>
  <c r="CE111" i="2"/>
  <c r="CF111"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BP112" i="2"/>
  <c r="BQ112" i="2"/>
  <c r="BR112" i="2"/>
  <c r="BS112" i="2"/>
  <c r="BT112" i="2"/>
  <c r="BU112" i="2"/>
  <c r="BV112" i="2"/>
  <c r="BW112" i="2"/>
  <c r="BX112" i="2"/>
  <c r="BY112" i="2"/>
  <c r="BZ112" i="2"/>
  <c r="CA112" i="2"/>
  <c r="CB112" i="2"/>
  <c r="CC112" i="2"/>
  <c r="CD112" i="2"/>
  <c r="CE112" i="2"/>
  <c r="CF112" i="2"/>
  <c r="CX7" i="1"/>
  <c r="CX8" i="1"/>
  <c r="CX9" i="1"/>
  <c r="CI18" i="1"/>
  <c r="CW18" i="1"/>
  <c r="B36"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CI36" i="1"/>
  <c r="B37" i="1"/>
  <c r="C37"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CB37" i="1"/>
  <c r="CC37" i="1"/>
  <c r="CD37" i="1"/>
  <c r="CE37" i="1"/>
  <c r="CG37" i="1"/>
  <c r="CH37" i="1"/>
  <c r="CI37"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B39"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B40"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B41"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BM41" i="1"/>
  <c r="BN41" i="1"/>
  <c r="BO41" i="1"/>
  <c r="BP41" i="1"/>
  <c r="BQ41" i="1"/>
  <c r="BR41" i="1"/>
  <c r="BS41" i="1"/>
  <c r="BT41" i="1"/>
  <c r="BU41" i="1"/>
  <c r="BV41" i="1"/>
  <c r="BW41" i="1"/>
  <c r="BX41" i="1"/>
  <c r="BY41" i="1"/>
  <c r="BZ41" i="1"/>
  <c r="CA41" i="1"/>
  <c r="CB41" i="1"/>
  <c r="CC41" i="1"/>
  <c r="CD41" i="1"/>
  <c r="CE41" i="1"/>
  <c r="CF41" i="1"/>
  <c r="CG41" i="1"/>
  <c r="CH41" i="1"/>
  <c r="CI41" i="1"/>
  <c r="B42" i="1"/>
  <c r="C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BM42" i="1"/>
  <c r="BN42" i="1"/>
  <c r="BO42" i="1"/>
  <c r="BP42" i="1"/>
  <c r="BQ42" i="1"/>
  <c r="BR42" i="1"/>
  <c r="BS42" i="1"/>
  <c r="BT42" i="1"/>
  <c r="BU42" i="1"/>
  <c r="BV42" i="1"/>
  <c r="BW42" i="1"/>
  <c r="BX42" i="1"/>
  <c r="BY42" i="1"/>
  <c r="BZ42" i="1"/>
  <c r="CA42" i="1"/>
  <c r="CB42" i="1"/>
  <c r="CC42" i="1"/>
  <c r="CD42" i="1"/>
  <c r="CE42" i="1"/>
  <c r="CF42" i="1"/>
  <c r="CG42" i="1"/>
  <c r="CH42" i="1"/>
  <c r="B43" i="1"/>
  <c r="C43"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BM43" i="1"/>
  <c r="BN43" i="1"/>
  <c r="BO43" i="1"/>
  <c r="BP43" i="1"/>
  <c r="BQ43" i="1"/>
  <c r="BR43" i="1"/>
  <c r="BS43" i="1"/>
  <c r="BT43" i="1"/>
  <c r="BU43" i="1"/>
  <c r="BV43" i="1"/>
  <c r="BW43" i="1"/>
  <c r="BX43" i="1"/>
  <c r="BY43" i="1"/>
  <c r="BZ43" i="1"/>
  <c r="CA43" i="1"/>
  <c r="CB43" i="1"/>
  <c r="CC43" i="1"/>
  <c r="CD43" i="1"/>
  <c r="CE43" i="1"/>
  <c r="CF43" i="1"/>
  <c r="CG43" i="1"/>
  <c r="CH43" i="1"/>
  <c r="B44" i="1"/>
  <c r="C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B45"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B46"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B47" i="1"/>
  <c r="C47"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E47" i="5"/>
  <c r="F64" i="5"/>
  <c r="F67" i="5"/>
  <c r="F72" i="5"/>
  <c r="E62" i="5"/>
  <c r="F38" i="5"/>
  <c r="F68" i="5"/>
  <c r="F76" i="5"/>
  <c r="E63" i="5"/>
  <c r="F66" i="5"/>
  <c r="F74" i="5"/>
  <c r="F75" i="5"/>
  <c r="E53" i="5"/>
  <c r="F73" i="5"/>
  <c r="F65" i="5"/>
  <c r="E19" i="5"/>
  <c r="E69" i="5"/>
  <c r="I63" i="5"/>
  <c r="J66" i="5"/>
  <c r="J74" i="5"/>
  <c r="J75" i="5"/>
  <c r="J64" i="5"/>
  <c r="J65" i="5"/>
  <c r="J72" i="5"/>
  <c r="I69" i="5"/>
  <c r="I47" i="5"/>
  <c r="J38" i="5"/>
  <c r="J73" i="5"/>
  <c r="J76" i="5"/>
  <c r="I62" i="5"/>
  <c r="I53" i="5"/>
  <c r="J68" i="5"/>
  <c r="I19" i="5"/>
  <c r="J67" i="5"/>
  <c r="M47" i="5"/>
  <c r="M53" i="5"/>
  <c r="N73" i="5"/>
  <c r="N72" i="5"/>
  <c r="M62" i="5"/>
  <c r="N65" i="5"/>
  <c r="N68" i="5"/>
  <c r="N76" i="5"/>
  <c r="M63" i="5"/>
  <c r="N38" i="5"/>
  <c r="N74" i="5"/>
  <c r="M69" i="5"/>
  <c r="N75" i="5"/>
  <c r="N64" i="5"/>
  <c r="N66" i="5"/>
  <c r="M19" i="5"/>
  <c r="N67" i="5"/>
  <c r="Q53" i="5"/>
  <c r="R65" i="5"/>
  <c r="R68" i="5"/>
  <c r="Q69" i="5"/>
  <c r="Q63" i="5"/>
  <c r="R66" i="5"/>
  <c r="R74" i="5"/>
  <c r="R75" i="5"/>
  <c r="Q47" i="5"/>
  <c r="R64" i="5"/>
  <c r="R67" i="5"/>
  <c r="R72" i="5"/>
  <c r="R76" i="5"/>
  <c r="Q62" i="5"/>
  <c r="R38" i="5"/>
  <c r="Q19" i="5"/>
  <c r="R73" i="5"/>
  <c r="U47" i="5"/>
  <c r="V64" i="5"/>
  <c r="V73" i="5"/>
  <c r="V72" i="5"/>
  <c r="U62" i="5"/>
  <c r="V38" i="5"/>
  <c r="V67" i="5"/>
  <c r="V76" i="5"/>
  <c r="U63" i="5"/>
  <c r="V66" i="5"/>
  <c r="V68" i="5"/>
  <c r="V75" i="5"/>
  <c r="V74" i="5"/>
  <c r="U69" i="5"/>
  <c r="U53" i="5"/>
  <c r="U19" i="5"/>
  <c r="V65" i="5"/>
  <c r="Y63" i="5"/>
  <c r="Z65" i="5"/>
  <c r="Z74" i="5"/>
  <c r="Z67" i="5"/>
  <c r="Z64" i="5"/>
  <c r="Z73" i="5"/>
  <c r="Z72" i="5"/>
  <c r="Y69" i="5"/>
  <c r="Y47" i="5"/>
  <c r="Z38" i="5"/>
  <c r="Y53" i="5"/>
  <c r="Z76" i="5"/>
  <c r="Z68" i="5"/>
  <c r="Z75" i="5"/>
  <c r="Y62" i="5"/>
  <c r="Y19" i="5"/>
  <c r="Z66" i="5"/>
  <c r="AC47" i="5"/>
  <c r="AC53" i="5"/>
  <c r="AD73" i="5"/>
  <c r="AD72" i="5"/>
  <c r="AC62" i="5"/>
  <c r="AD38" i="5"/>
  <c r="AD68" i="5"/>
  <c r="AD76" i="5"/>
  <c r="AC63" i="5"/>
  <c r="AD65" i="5"/>
  <c r="AD74" i="5"/>
  <c r="AC69" i="5"/>
  <c r="AD66" i="5"/>
  <c r="AD67" i="5"/>
  <c r="AD75" i="5"/>
  <c r="AC19" i="5"/>
  <c r="AD64" i="5"/>
  <c r="AG53" i="5"/>
  <c r="AH66" i="5"/>
  <c r="AH68" i="5"/>
  <c r="AH75" i="5"/>
  <c r="AG63" i="5"/>
  <c r="AH65" i="5"/>
  <c r="AH74" i="5"/>
  <c r="AG69" i="5"/>
  <c r="AG47" i="5"/>
  <c r="AH64" i="5"/>
  <c r="AH67" i="5"/>
  <c r="AH72" i="5"/>
  <c r="AH73" i="5"/>
  <c r="AH76" i="5"/>
  <c r="AH38" i="5"/>
  <c r="AG19" i="5"/>
  <c r="AG62" i="5"/>
  <c r="AK47" i="5"/>
  <c r="AL64" i="5"/>
  <c r="AL73" i="5"/>
  <c r="AL72" i="5"/>
  <c r="AK62" i="5"/>
  <c r="AL38" i="5"/>
  <c r="AL67" i="5"/>
  <c r="AL76" i="5"/>
  <c r="AK63" i="5"/>
  <c r="AL65" i="5"/>
  <c r="AL68" i="5"/>
  <c r="AK69" i="5"/>
  <c r="AL66" i="5"/>
  <c r="AL74" i="5"/>
  <c r="AK53" i="5"/>
  <c r="AK19" i="5"/>
  <c r="AL75" i="5"/>
  <c r="AO63" i="5"/>
  <c r="AO53" i="5"/>
  <c r="AP74" i="5"/>
  <c r="AP67" i="5"/>
  <c r="AP64" i="5"/>
  <c r="AP65" i="5"/>
  <c r="AP72" i="5"/>
  <c r="AO69" i="5"/>
  <c r="AO47" i="5"/>
  <c r="AP38" i="5"/>
  <c r="AP73" i="5"/>
  <c r="AP76" i="5"/>
  <c r="AP66" i="5"/>
  <c r="AP68" i="5"/>
  <c r="AO62" i="5"/>
  <c r="AP75" i="5"/>
  <c r="AO19" i="5"/>
  <c r="AS47" i="5"/>
  <c r="AS53" i="5"/>
  <c r="AT73" i="5"/>
  <c r="AT72" i="5"/>
  <c r="AS62" i="5"/>
  <c r="AT38" i="5"/>
  <c r="AT68" i="5"/>
  <c r="AT76" i="5"/>
  <c r="AS63" i="5"/>
  <c r="AT65" i="5"/>
  <c r="AT74" i="5"/>
  <c r="AS69" i="5"/>
  <c r="AT64" i="5"/>
  <c r="AT66" i="5"/>
  <c r="AT75" i="5"/>
  <c r="AS19" i="5"/>
  <c r="AT67" i="5"/>
  <c r="AW53" i="5"/>
  <c r="AX66" i="5"/>
  <c r="AX68" i="5"/>
  <c r="AW69" i="5"/>
  <c r="AW63" i="5"/>
  <c r="AX65" i="5"/>
  <c r="AX74" i="5"/>
  <c r="AX75" i="5"/>
  <c r="AW47" i="5"/>
  <c r="AX64" i="5"/>
  <c r="AX67" i="5"/>
  <c r="AX72" i="5"/>
  <c r="AW62" i="5"/>
  <c r="AX38" i="5"/>
  <c r="AX73" i="5"/>
  <c r="AW19" i="5"/>
  <c r="AX76" i="5"/>
  <c r="BA47" i="5"/>
  <c r="BB64" i="5"/>
  <c r="BA62" i="5"/>
  <c r="BB38" i="5"/>
  <c r="BB67" i="5"/>
  <c r="BB76" i="5"/>
  <c r="BA63" i="5"/>
  <c r="BB65" i="5"/>
  <c r="BB68" i="5"/>
  <c r="BA69" i="5"/>
  <c r="BB74" i="5"/>
  <c r="BA53" i="5"/>
  <c r="BB72" i="5"/>
  <c r="BB73" i="5"/>
  <c r="BB75" i="5"/>
  <c r="BA19" i="5"/>
  <c r="BB66" i="5"/>
  <c r="BF64" i="5"/>
  <c r="BF65" i="5"/>
  <c r="BF72" i="5"/>
  <c r="BE69" i="5"/>
  <c r="BE47" i="5"/>
  <c r="BE53" i="5"/>
  <c r="BF73" i="5"/>
  <c r="BF76" i="5"/>
  <c r="BE62" i="5"/>
  <c r="BF68" i="5"/>
  <c r="BE63" i="5"/>
  <c r="BF74" i="5"/>
  <c r="BF66" i="5"/>
  <c r="BF75" i="5"/>
  <c r="BF67" i="5"/>
  <c r="BE19" i="5"/>
  <c r="BF38" i="5"/>
  <c r="BI62" i="5"/>
  <c r="BJ38" i="5"/>
  <c r="BJ68" i="5"/>
  <c r="BJ76" i="5"/>
  <c r="BI63" i="5"/>
  <c r="BJ65" i="5"/>
  <c r="BJ74" i="5"/>
  <c r="BI69" i="5"/>
  <c r="BJ66" i="5"/>
  <c r="BJ75" i="5"/>
  <c r="BI47" i="5"/>
  <c r="BJ73" i="5"/>
  <c r="BI53" i="5"/>
  <c r="BJ67" i="5"/>
  <c r="BJ72" i="5"/>
  <c r="BI19" i="5"/>
  <c r="BJ64" i="5"/>
  <c r="BM63" i="5"/>
  <c r="BN65" i="5"/>
  <c r="BN74" i="5"/>
  <c r="BM69" i="5"/>
  <c r="BM47" i="5"/>
  <c r="BN64" i="5"/>
  <c r="BN67" i="5"/>
  <c r="BN72" i="5"/>
  <c r="BN38" i="5"/>
  <c r="BN76" i="5"/>
  <c r="BN66" i="5"/>
  <c r="BN75" i="5"/>
  <c r="BM53" i="5"/>
  <c r="BN73" i="5"/>
  <c r="BN68" i="5"/>
  <c r="BM19" i="5"/>
  <c r="BM62" i="5"/>
  <c r="BQ62" i="5"/>
  <c r="BR38" i="5"/>
  <c r="BR68" i="5"/>
  <c r="BR75" i="5"/>
  <c r="BQ63" i="5"/>
  <c r="BR65" i="5"/>
  <c r="BR74" i="5"/>
  <c r="BR76" i="5"/>
  <c r="BQ53" i="5"/>
  <c r="BR72" i="5"/>
  <c r="BR64" i="5"/>
  <c r="BR67" i="5"/>
  <c r="BQ47" i="5"/>
  <c r="BR66" i="5"/>
  <c r="BR73" i="5"/>
  <c r="BQ19" i="5"/>
  <c r="BQ69" i="5"/>
  <c r="BV64" i="5"/>
  <c r="BV66" i="5"/>
  <c r="BV74" i="5"/>
  <c r="BV76" i="5"/>
  <c r="BU47" i="5"/>
  <c r="BV65" i="5"/>
  <c r="BV73" i="5"/>
  <c r="BV72" i="5"/>
  <c r="BU62" i="5"/>
  <c r="BV67" i="5"/>
  <c r="BU63" i="5"/>
  <c r="BV68" i="5"/>
  <c r="BU69" i="5"/>
  <c r="BV38" i="5"/>
  <c r="BU53" i="5"/>
  <c r="BU19" i="5"/>
  <c r="BV75" i="5"/>
  <c r="BY63" i="5"/>
  <c r="BZ38" i="5"/>
  <c r="BZ73" i="5"/>
  <c r="BY69" i="5"/>
  <c r="BZ64" i="5"/>
  <c r="BZ66" i="5"/>
  <c r="BZ68" i="5"/>
  <c r="BZ75" i="5"/>
  <c r="BZ65" i="5"/>
  <c r="BZ76" i="5"/>
  <c r="BY47" i="5"/>
  <c r="BZ67" i="5"/>
  <c r="BZ72" i="5"/>
  <c r="BY53" i="5"/>
  <c r="BY62" i="5"/>
  <c r="BY19" i="5"/>
  <c r="BZ74" i="5"/>
  <c r="CC53" i="5"/>
  <c r="CD38" i="5"/>
  <c r="CD73" i="5"/>
  <c r="CC69" i="5"/>
  <c r="CC63" i="5"/>
  <c r="CD66" i="5"/>
  <c r="CD68" i="5"/>
  <c r="CD76" i="5"/>
  <c r="CC62" i="5"/>
  <c r="CD72" i="5"/>
  <c r="CD65" i="5"/>
  <c r="CC47" i="5"/>
  <c r="CD67" i="5"/>
  <c r="CD75" i="5"/>
  <c r="CD64" i="5"/>
  <c r="CC19" i="5"/>
  <c r="CD74" i="5"/>
  <c r="CG47" i="5"/>
  <c r="CG62" i="5"/>
  <c r="CH67" i="5"/>
  <c r="CH72" i="5"/>
  <c r="CG69" i="5"/>
  <c r="CG63" i="5"/>
  <c r="CH38" i="5"/>
  <c r="CH73" i="5"/>
  <c r="CH75" i="5"/>
  <c r="CH64" i="5"/>
  <c r="CH74" i="5"/>
  <c r="CH66" i="5"/>
  <c r="CH76" i="5"/>
  <c r="CH65" i="5"/>
  <c r="CG53" i="5"/>
  <c r="CG19" i="5"/>
  <c r="CH68" i="5"/>
  <c r="BT64" i="5"/>
  <c r="BS69" i="5"/>
  <c r="BT67" i="5"/>
  <c r="BT73" i="5"/>
  <c r="BS63" i="5"/>
  <c r="BT75" i="5"/>
  <c r="BT68" i="5"/>
  <c r="BS47" i="5"/>
  <c r="BT38" i="5"/>
  <c r="BS62" i="5"/>
  <c r="BT74" i="5"/>
  <c r="BT66" i="5"/>
  <c r="BT65" i="5"/>
  <c r="BS53" i="5"/>
  <c r="BT72" i="5"/>
  <c r="BS19" i="5"/>
  <c r="BT76" i="5"/>
  <c r="C62" i="5"/>
  <c r="D67" i="5"/>
  <c r="D75" i="5"/>
  <c r="D74" i="5"/>
  <c r="D65" i="5"/>
  <c r="C63" i="5"/>
  <c r="D72" i="5"/>
  <c r="D73" i="5"/>
  <c r="C53" i="5"/>
  <c r="C69" i="5"/>
  <c r="C47" i="5"/>
  <c r="D76" i="5"/>
  <c r="D64" i="5"/>
  <c r="D68" i="5"/>
  <c r="D38" i="5"/>
  <c r="C19" i="5"/>
  <c r="D66" i="5"/>
  <c r="G47" i="5"/>
  <c r="H67" i="5"/>
  <c r="H72" i="5"/>
  <c r="H74" i="5"/>
  <c r="G53" i="5"/>
  <c r="H65" i="5"/>
  <c r="H66" i="5"/>
  <c r="H76" i="5"/>
  <c r="G63" i="5"/>
  <c r="H68" i="5"/>
  <c r="G62" i="5"/>
  <c r="G69" i="5"/>
  <c r="H73" i="5"/>
  <c r="H75" i="5"/>
  <c r="H64" i="5"/>
  <c r="G19" i="5"/>
  <c r="H38" i="5"/>
  <c r="K62" i="5"/>
  <c r="L67" i="5"/>
  <c r="K69" i="5"/>
  <c r="L68" i="5"/>
  <c r="L65" i="5"/>
  <c r="K63" i="5"/>
  <c r="L75" i="5"/>
  <c r="L74" i="5"/>
  <c r="L64" i="5"/>
  <c r="L76" i="5"/>
  <c r="L66" i="5"/>
  <c r="L73" i="5"/>
  <c r="K53" i="5"/>
  <c r="L38" i="5"/>
  <c r="L72" i="5"/>
  <c r="K19" i="5"/>
  <c r="K47" i="5"/>
  <c r="P64" i="5"/>
  <c r="O69" i="5"/>
  <c r="P72" i="5"/>
  <c r="P73" i="5"/>
  <c r="O53" i="5"/>
  <c r="P67" i="5"/>
  <c r="P75" i="5"/>
  <c r="P76" i="5"/>
  <c r="P65" i="5"/>
  <c r="P38" i="5"/>
  <c r="O47" i="5"/>
  <c r="P68" i="5"/>
  <c r="P66" i="5"/>
  <c r="P74" i="5"/>
  <c r="O62" i="5"/>
  <c r="O63" i="5"/>
  <c r="O19" i="5"/>
  <c r="S62" i="5"/>
  <c r="T67" i="5"/>
  <c r="T75" i="5"/>
  <c r="T74" i="5"/>
  <c r="T65" i="5"/>
  <c r="S63" i="5"/>
  <c r="T72" i="5"/>
  <c r="T73" i="5"/>
  <c r="S53" i="5"/>
  <c r="S69" i="5"/>
  <c r="S47" i="5"/>
  <c r="T76" i="5"/>
  <c r="T64" i="5"/>
  <c r="T68" i="5"/>
  <c r="T66" i="5"/>
  <c r="S19" i="5"/>
  <c r="T38" i="5"/>
  <c r="X65" i="5"/>
  <c r="X66" i="5"/>
  <c r="X76" i="5"/>
  <c r="X73" i="5"/>
  <c r="W53" i="5"/>
  <c r="X64" i="5"/>
  <c r="W69" i="5"/>
  <c r="X38" i="5"/>
  <c r="X67" i="5"/>
  <c r="X74" i="5"/>
  <c r="W62" i="5"/>
  <c r="X75" i="5"/>
  <c r="W47" i="5"/>
  <c r="X72" i="5"/>
  <c r="W63" i="5"/>
  <c r="W19" i="5"/>
  <c r="X68" i="5"/>
  <c r="AB64" i="5"/>
  <c r="AB66" i="5"/>
  <c r="AB72" i="5"/>
  <c r="AB73" i="5"/>
  <c r="AA53" i="5"/>
  <c r="AB65" i="5"/>
  <c r="AB38" i="5"/>
  <c r="AB76" i="5"/>
  <c r="AA63" i="5"/>
  <c r="AB74" i="5"/>
  <c r="AA62" i="5"/>
  <c r="AA69" i="5"/>
  <c r="AA47" i="5"/>
  <c r="AB75" i="5"/>
  <c r="AB67" i="5"/>
  <c r="AA19" i="5"/>
  <c r="AB68" i="5"/>
  <c r="AE62" i="5"/>
  <c r="AF66" i="5"/>
  <c r="AF38" i="5"/>
  <c r="AF74" i="5"/>
  <c r="AF64" i="5"/>
  <c r="AE69" i="5"/>
  <c r="AF72" i="5"/>
  <c r="AE63" i="5"/>
  <c r="AF67" i="5"/>
  <c r="AF68" i="5"/>
  <c r="AF75" i="5"/>
  <c r="AF73" i="5"/>
  <c r="AE53" i="5"/>
  <c r="AF65" i="5"/>
  <c r="AE47" i="5"/>
  <c r="AE19" i="5"/>
  <c r="AF76" i="5"/>
  <c r="AJ64" i="5"/>
  <c r="AJ66" i="5"/>
  <c r="AJ76" i="5"/>
  <c r="AJ38" i="5"/>
  <c r="AI53" i="5"/>
  <c r="AJ65" i="5"/>
  <c r="AI69" i="5"/>
  <c r="AJ68" i="5"/>
  <c r="AI47" i="5"/>
  <c r="AJ72" i="5"/>
  <c r="AJ67" i="5"/>
  <c r="AJ74" i="5"/>
  <c r="AI63" i="5"/>
  <c r="AJ73" i="5"/>
  <c r="AI62" i="5"/>
  <c r="AJ75" i="5"/>
  <c r="AI19" i="5"/>
  <c r="AM62" i="5"/>
  <c r="AN67" i="5"/>
  <c r="AN72" i="5"/>
  <c r="AM47" i="5"/>
  <c r="AN66" i="5"/>
  <c r="AN76" i="5"/>
  <c r="AM53" i="5"/>
  <c r="AN75" i="5"/>
  <c r="AN73" i="5"/>
  <c r="AN64" i="5"/>
  <c r="AN38" i="5"/>
  <c r="AN65" i="5"/>
  <c r="AM63" i="5"/>
  <c r="AN68" i="5"/>
  <c r="AN74" i="5"/>
  <c r="AM69" i="5"/>
  <c r="AM19" i="5"/>
  <c r="AQ47" i="5"/>
  <c r="AQ63" i="5"/>
  <c r="AR75" i="5"/>
  <c r="AR74" i="5"/>
  <c r="AR64" i="5"/>
  <c r="AR66" i="5"/>
  <c r="AR72" i="5"/>
  <c r="AR73" i="5"/>
  <c r="AQ53" i="5"/>
  <c r="AR65" i="5"/>
  <c r="AR38" i="5"/>
  <c r="AR76" i="5"/>
  <c r="AR68" i="5"/>
  <c r="AQ62" i="5"/>
  <c r="AR67" i="5"/>
  <c r="AQ19" i="5"/>
  <c r="AQ69" i="5"/>
  <c r="AU53" i="5"/>
  <c r="AU47" i="5"/>
  <c r="AV38" i="5"/>
  <c r="AV65" i="5"/>
  <c r="AU62" i="5"/>
  <c r="AV66" i="5"/>
  <c r="AV72" i="5"/>
  <c r="AV68" i="5"/>
  <c r="AV64" i="5"/>
  <c r="AU69" i="5"/>
  <c r="AV76" i="5"/>
  <c r="AV74" i="5"/>
  <c r="AU63" i="5"/>
  <c r="AV73" i="5"/>
  <c r="AV67" i="5"/>
  <c r="AU19" i="5"/>
  <c r="AV75" i="5"/>
  <c r="AY47" i="5"/>
  <c r="AY63" i="5"/>
  <c r="AZ72" i="5"/>
  <c r="AZ38" i="5"/>
  <c r="AZ64" i="5"/>
  <c r="AZ66" i="5"/>
  <c r="AZ76" i="5"/>
  <c r="AZ73" i="5"/>
  <c r="AY53" i="5"/>
  <c r="AZ65" i="5"/>
  <c r="AY69" i="5"/>
  <c r="AZ68" i="5"/>
  <c r="AZ75" i="5"/>
  <c r="AZ74" i="5"/>
  <c r="AY62" i="5"/>
  <c r="AY19" i="5"/>
  <c r="AZ67" i="5"/>
  <c r="BC53" i="5"/>
  <c r="BC63" i="5"/>
  <c r="BC69" i="5"/>
  <c r="BD38" i="5"/>
  <c r="BC62" i="5"/>
  <c r="BD67" i="5"/>
  <c r="BD75" i="5"/>
  <c r="BD68" i="5"/>
  <c r="BC47" i="5"/>
  <c r="BD66" i="5"/>
  <c r="BD72" i="5"/>
  <c r="BD74" i="5"/>
  <c r="BD65" i="5"/>
  <c r="BD76" i="5"/>
  <c r="BD73" i="5"/>
  <c r="BD64" i="5"/>
  <c r="BC19" i="5"/>
  <c r="BG53" i="5"/>
  <c r="BH65" i="5"/>
  <c r="BH38" i="5"/>
  <c r="BH68" i="5"/>
  <c r="BG62" i="5"/>
  <c r="BH67" i="5"/>
  <c r="BG69" i="5"/>
  <c r="BH74" i="5"/>
  <c r="BG47" i="5"/>
  <c r="BG63" i="5"/>
  <c r="BH75" i="5"/>
  <c r="BH76" i="5"/>
  <c r="BH66" i="5"/>
  <c r="BH72" i="5"/>
  <c r="BH73" i="5"/>
  <c r="BG19" i="5"/>
  <c r="BH64" i="5"/>
  <c r="BL64" i="5"/>
  <c r="BK69" i="5"/>
  <c r="BL72" i="5"/>
  <c r="BL76" i="5"/>
  <c r="BL67" i="5"/>
  <c r="BL75" i="5"/>
  <c r="BK47" i="5"/>
  <c r="BL73" i="5"/>
  <c r="BK53" i="5"/>
  <c r="BL66" i="5"/>
  <c r="BL65" i="5"/>
  <c r="BL68" i="5"/>
  <c r="BK63" i="5"/>
  <c r="BL38" i="5"/>
  <c r="BL74" i="5"/>
  <c r="BK19" i="5"/>
  <c r="BK62" i="5"/>
  <c r="BO53" i="5"/>
  <c r="BP65" i="5"/>
  <c r="BP75" i="5"/>
  <c r="BP74" i="5"/>
  <c r="BO47" i="5"/>
  <c r="BO63" i="5"/>
  <c r="BP67" i="5"/>
  <c r="BP73" i="5"/>
  <c r="BO62" i="5"/>
  <c r="BP66" i="5"/>
  <c r="BP72" i="5"/>
  <c r="BP38" i="5"/>
  <c r="BP64" i="5"/>
  <c r="BO69" i="5"/>
  <c r="BP68" i="5"/>
  <c r="BO19" i="5"/>
  <c r="BP76" i="5"/>
  <c r="BW62" i="5"/>
  <c r="BX66" i="5"/>
  <c r="BX72" i="5"/>
  <c r="BX76" i="5"/>
  <c r="BX64" i="5"/>
  <c r="BX38" i="5"/>
  <c r="BX68" i="5"/>
  <c r="BX73" i="5"/>
  <c r="BW53" i="5"/>
  <c r="BW63" i="5"/>
  <c r="BW69" i="5"/>
  <c r="BX74" i="5"/>
  <c r="BW47" i="5"/>
  <c r="BX65" i="5"/>
  <c r="BX75" i="5"/>
  <c r="BW19" i="5"/>
  <c r="BX67" i="5"/>
  <c r="CA53" i="5"/>
  <c r="CA47" i="5"/>
  <c r="CA63" i="5"/>
  <c r="CB74" i="5"/>
  <c r="CB67" i="5"/>
  <c r="CA62" i="5"/>
  <c r="CB66" i="5"/>
  <c r="CB38" i="5"/>
  <c r="CB76" i="5"/>
  <c r="CB64" i="5"/>
  <c r="CA69" i="5"/>
  <c r="CB72" i="5"/>
  <c r="CB73" i="5"/>
  <c r="CB65" i="5"/>
  <c r="CB75" i="5"/>
  <c r="CA19" i="5"/>
  <c r="CB68" i="5"/>
  <c r="CF64" i="5"/>
  <c r="CE69" i="5"/>
  <c r="CF74" i="5"/>
  <c r="CE53" i="5"/>
  <c r="CF65" i="5"/>
  <c r="CF75" i="5"/>
  <c r="CF73" i="5"/>
  <c r="CF38" i="5"/>
  <c r="CE62" i="5"/>
  <c r="CE63" i="5"/>
  <c r="CF72" i="5"/>
  <c r="CF76" i="5"/>
  <c r="CF67" i="5"/>
  <c r="CE47" i="5"/>
  <c r="CF66" i="5"/>
  <c r="CE19" i="5"/>
  <c r="CF68" i="5"/>
  <c r="C67" i="5"/>
  <c r="C66" i="5"/>
  <c r="C74" i="5"/>
  <c r="C65" i="5"/>
  <c r="C72" i="5"/>
  <c r="B69" i="5"/>
  <c r="C76" i="5"/>
  <c r="C73" i="5"/>
  <c r="C64" i="5"/>
  <c r="C75" i="5"/>
  <c r="C38" i="5"/>
  <c r="C68" i="5"/>
  <c r="F62" i="5"/>
  <c r="G65" i="5"/>
  <c r="G66" i="5"/>
  <c r="F69" i="5"/>
  <c r="F47" i="5"/>
  <c r="G64" i="5"/>
  <c r="G72" i="5"/>
  <c r="G75" i="5"/>
  <c r="G38" i="5"/>
  <c r="G74" i="5"/>
  <c r="G67" i="5"/>
  <c r="G68" i="5"/>
  <c r="F53" i="5"/>
  <c r="G76" i="5"/>
  <c r="G73" i="5"/>
  <c r="F19" i="5"/>
  <c r="F63" i="5"/>
  <c r="J53" i="5"/>
  <c r="K67" i="5"/>
  <c r="K73" i="5"/>
  <c r="K64" i="5"/>
  <c r="J63" i="5"/>
  <c r="K72" i="5"/>
  <c r="J69" i="5"/>
  <c r="K74" i="5"/>
  <c r="K65" i="5"/>
  <c r="K75" i="5"/>
  <c r="K38" i="5"/>
  <c r="K68" i="5"/>
  <c r="J62" i="5"/>
  <c r="K76" i="5"/>
  <c r="J47" i="5"/>
  <c r="J19" i="5"/>
  <c r="K66" i="5"/>
  <c r="N62" i="5"/>
  <c r="O65" i="5"/>
  <c r="O72" i="5"/>
  <c r="O75" i="5"/>
  <c r="N47" i="5"/>
  <c r="O38" i="5"/>
  <c r="O76" i="5"/>
  <c r="O74" i="5"/>
  <c r="N53" i="5"/>
  <c r="O73" i="5"/>
  <c r="N63" i="5"/>
  <c r="N69" i="5"/>
  <c r="O64" i="5"/>
  <c r="O66" i="5"/>
  <c r="O67" i="5"/>
  <c r="N19" i="5"/>
  <c r="O68" i="5"/>
  <c r="R53" i="5"/>
  <c r="S38" i="5"/>
  <c r="S73" i="5"/>
  <c r="S68" i="5"/>
  <c r="R63" i="5"/>
  <c r="S67" i="5"/>
  <c r="S66" i="5"/>
  <c r="R62" i="5"/>
  <c r="S72" i="5"/>
  <c r="R47" i="5"/>
  <c r="S76" i="5"/>
  <c r="S74" i="5"/>
  <c r="S65" i="5"/>
  <c r="R69" i="5"/>
  <c r="S64" i="5"/>
  <c r="R19" i="5"/>
  <c r="S75" i="5"/>
  <c r="V62" i="5"/>
  <c r="W65" i="5"/>
  <c r="W66" i="5"/>
  <c r="V69" i="5"/>
  <c r="V47" i="5"/>
  <c r="W64" i="5"/>
  <c r="W72" i="5"/>
  <c r="W75" i="5"/>
  <c r="W38" i="5"/>
  <c r="W68" i="5"/>
  <c r="W67" i="5"/>
  <c r="W74" i="5"/>
  <c r="V53" i="5"/>
  <c r="W76" i="5"/>
  <c r="V63" i="5"/>
  <c r="V19" i="5"/>
  <c r="W73" i="5"/>
  <c r="Z53" i="5"/>
  <c r="AA67" i="5"/>
  <c r="AA73" i="5"/>
  <c r="AA68" i="5"/>
  <c r="Z63" i="5"/>
  <c r="AA72" i="5"/>
  <c r="AA64" i="5"/>
  <c r="AA74" i="5"/>
  <c r="AA65" i="5"/>
  <c r="Z69" i="5"/>
  <c r="AA38" i="5"/>
  <c r="AA75" i="5"/>
  <c r="Z62" i="5"/>
  <c r="AA76" i="5"/>
  <c r="AA66" i="5"/>
  <c r="Z19" i="5"/>
  <c r="Z47" i="5"/>
  <c r="AD62" i="5"/>
  <c r="AE65" i="5"/>
  <c r="AE72" i="5"/>
  <c r="AE75" i="5"/>
  <c r="AD47" i="5"/>
  <c r="AE38" i="5"/>
  <c r="AE76" i="5"/>
  <c r="AE66" i="5"/>
  <c r="AD53" i="5"/>
  <c r="AE73" i="5"/>
  <c r="AD63" i="5"/>
  <c r="AD69" i="5"/>
  <c r="AE64" i="5"/>
  <c r="AE74" i="5"/>
  <c r="AE67" i="5"/>
  <c r="AD19" i="5"/>
  <c r="AE68" i="5"/>
  <c r="AH53" i="5"/>
  <c r="AI38" i="5"/>
  <c r="AI73" i="5"/>
  <c r="AI68" i="5"/>
  <c r="AH63" i="5"/>
  <c r="AI67" i="5"/>
  <c r="AI66" i="5"/>
  <c r="AI74" i="5"/>
  <c r="AH62" i="5"/>
  <c r="AI72" i="5"/>
  <c r="AH47" i="5"/>
  <c r="AI76" i="5"/>
  <c r="AI65" i="5"/>
  <c r="AH69" i="5"/>
  <c r="AI75" i="5"/>
  <c r="AH19" i="5"/>
  <c r="AI64" i="5"/>
  <c r="AL62" i="5"/>
  <c r="AM65" i="5"/>
  <c r="AM66" i="5"/>
  <c r="AL69" i="5"/>
  <c r="AL47" i="5"/>
  <c r="AM64" i="5"/>
  <c r="AM72" i="5"/>
  <c r="AM75" i="5"/>
  <c r="AM38" i="5"/>
  <c r="AM68" i="5"/>
  <c r="AM67" i="5"/>
  <c r="AM74" i="5"/>
  <c r="AL53" i="5"/>
  <c r="AM76" i="5"/>
  <c r="AL63" i="5"/>
  <c r="AL19" i="5"/>
  <c r="AM73" i="5"/>
  <c r="AP53" i="5"/>
  <c r="AQ67" i="5"/>
  <c r="AQ66" i="5"/>
  <c r="AQ74" i="5"/>
  <c r="AP63" i="5"/>
  <c r="AQ64" i="5"/>
  <c r="AQ73" i="5"/>
  <c r="AQ68" i="5"/>
  <c r="AQ65" i="5"/>
  <c r="AP69" i="5"/>
  <c r="AQ38" i="5"/>
  <c r="AQ75" i="5"/>
  <c r="AP62" i="5"/>
  <c r="AQ72" i="5"/>
  <c r="AQ76" i="5"/>
  <c r="AP19" i="5"/>
  <c r="AP47" i="5"/>
  <c r="AT62" i="5"/>
  <c r="AU65" i="5"/>
  <c r="AU72" i="5"/>
  <c r="AU75" i="5"/>
  <c r="AT47" i="5"/>
  <c r="AU38" i="5"/>
  <c r="AU76" i="5"/>
  <c r="AU74" i="5"/>
  <c r="AT53" i="5"/>
  <c r="AU73" i="5"/>
  <c r="AT63" i="5"/>
  <c r="AT69" i="5"/>
  <c r="AU64" i="5"/>
  <c r="AU66" i="5"/>
  <c r="AU67" i="5"/>
  <c r="AT19" i="5"/>
  <c r="AU68" i="5"/>
  <c r="AX63" i="5"/>
  <c r="AY67" i="5"/>
  <c r="AY66" i="5"/>
  <c r="AY74" i="5"/>
  <c r="AX62" i="5"/>
  <c r="AY64" i="5"/>
  <c r="AY73" i="5"/>
  <c r="AX47" i="5"/>
  <c r="AY38" i="5"/>
  <c r="AX69" i="5"/>
  <c r="AX53" i="5"/>
  <c r="AY72" i="5"/>
  <c r="AY75" i="5"/>
  <c r="AY65" i="5"/>
  <c r="AY76" i="5"/>
  <c r="AX19" i="5"/>
  <c r="AY68" i="5"/>
  <c r="BB47" i="5"/>
  <c r="BC64" i="5"/>
  <c r="BC72" i="5"/>
  <c r="BB63" i="5"/>
  <c r="BC66" i="5"/>
  <c r="BC75" i="5"/>
  <c r="BC65" i="5"/>
  <c r="BC76" i="5"/>
  <c r="BC68" i="5"/>
  <c r="BB62" i="5"/>
  <c r="BC38" i="5"/>
  <c r="BC73" i="5"/>
  <c r="BC74" i="5"/>
  <c r="BC67" i="5"/>
  <c r="BB69" i="5"/>
  <c r="BB53" i="5"/>
  <c r="BB19" i="5"/>
  <c r="BF63" i="5"/>
  <c r="BG72" i="5"/>
  <c r="BF69" i="5"/>
  <c r="BG74" i="5"/>
  <c r="BF62" i="5"/>
  <c r="BG65" i="5"/>
  <c r="BG64" i="5"/>
  <c r="BG75" i="5"/>
  <c r="BF47" i="5"/>
  <c r="BG38" i="5"/>
  <c r="BG66" i="5"/>
  <c r="BG68" i="5"/>
  <c r="BG67" i="5"/>
  <c r="BG73" i="5"/>
  <c r="BF53" i="5"/>
  <c r="BF19" i="5"/>
  <c r="BG76" i="5"/>
  <c r="BJ47" i="5"/>
  <c r="BK38" i="5"/>
  <c r="BK73" i="5"/>
  <c r="BK66" i="5"/>
  <c r="BJ53" i="5"/>
  <c r="BK64" i="5"/>
  <c r="BJ69" i="5"/>
  <c r="BK76" i="5"/>
  <c r="BJ63" i="5"/>
  <c r="BK67" i="5"/>
  <c r="BK75" i="5"/>
  <c r="BK68" i="5"/>
  <c r="BK65" i="5"/>
  <c r="BK72" i="5"/>
  <c r="BK74" i="5"/>
  <c r="BJ19" i="5"/>
  <c r="BJ62" i="5"/>
  <c r="BO65" i="5"/>
  <c r="BO72" i="5"/>
  <c r="BN69" i="5"/>
  <c r="BO74" i="5"/>
  <c r="BN47" i="5"/>
  <c r="BO64" i="5"/>
  <c r="BO73" i="5"/>
  <c r="BO75" i="5"/>
  <c r="BN53" i="5"/>
  <c r="BO38" i="5"/>
  <c r="BN62" i="5"/>
  <c r="BO68" i="5"/>
  <c r="BN63" i="5"/>
  <c r="BO67" i="5"/>
  <c r="BO66" i="5"/>
  <c r="BN19" i="5"/>
  <c r="BO76" i="5"/>
  <c r="BR63" i="5"/>
  <c r="BS67" i="5"/>
  <c r="BR69" i="5"/>
  <c r="BS68" i="5"/>
  <c r="BR47" i="5"/>
  <c r="BS65" i="5"/>
  <c r="BS66" i="5"/>
  <c r="BS75" i="5"/>
  <c r="BR53" i="5"/>
  <c r="BS64" i="5"/>
  <c r="BS72" i="5"/>
  <c r="BS76" i="5"/>
  <c r="BR62" i="5"/>
  <c r="BS38" i="5"/>
  <c r="BS74" i="5"/>
  <c r="BR19" i="5"/>
  <c r="BS73" i="5"/>
  <c r="BV53" i="5"/>
  <c r="BW38" i="5"/>
  <c r="BW73" i="5"/>
  <c r="BW64" i="5"/>
  <c r="BV62" i="5"/>
  <c r="BW67" i="5"/>
  <c r="BV69" i="5"/>
  <c r="BW68" i="5"/>
  <c r="BV63" i="5"/>
  <c r="BW72" i="5"/>
  <c r="BW75" i="5"/>
  <c r="BW74" i="5"/>
  <c r="BV47" i="5"/>
  <c r="BW65" i="5"/>
  <c r="BW76" i="5"/>
  <c r="BV19" i="5"/>
  <c r="BW66" i="5"/>
  <c r="BZ63" i="5"/>
  <c r="CA72" i="5"/>
  <c r="CA75" i="5"/>
  <c r="BZ47" i="5"/>
  <c r="CA65" i="5"/>
  <c r="CA67" i="5"/>
  <c r="CA74" i="5"/>
  <c r="CA68" i="5"/>
  <c r="BZ53" i="5"/>
  <c r="CA38" i="5"/>
  <c r="CA73" i="5"/>
  <c r="CA76" i="5"/>
  <c r="CA66" i="5"/>
  <c r="BZ62" i="5"/>
  <c r="CA64" i="5"/>
  <c r="BZ19" i="5"/>
  <c r="BZ69" i="5"/>
  <c r="CD62" i="5"/>
  <c r="CE38" i="5"/>
  <c r="CE66" i="5"/>
  <c r="CE76" i="5"/>
  <c r="CD63" i="5"/>
  <c r="CE72" i="5"/>
  <c r="CD69" i="5"/>
  <c r="CD47" i="5"/>
  <c r="CE64" i="5"/>
  <c r="CE67" i="5"/>
  <c r="CE75" i="5"/>
  <c r="CE74" i="5"/>
  <c r="CE68" i="5"/>
  <c r="CD53" i="5"/>
  <c r="CE65" i="5"/>
  <c r="CD19" i="5"/>
  <c r="CE73" i="5"/>
  <c r="CH53" i="5"/>
  <c r="CI64" i="5"/>
  <c r="CI67" i="5"/>
  <c r="CI76" i="5"/>
  <c r="CH62" i="5"/>
  <c r="CI38" i="5"/>
  <c r="CI73" i="5"/>
  <c r="CH63" i="5"/>
  <c r="CI66" i="5"/>
  <c r="CH69" i="5"/>
  <c r="CI75" i="5"/>
  <c r="CH47" i="5"/>
  <c r="CI74" i="5"/>
  <c r="CI72" i="5"/>
  <c r="CH19" i="5"/>
  <c r="CI65" i="5"/>
  <c r="D53" i="5"/>
  <c r="D63" i="5"/>
  <c r="E68" i="5"/>
  <c r="E73" i="5"/>
  <c r="D47" i="5"/>
  <c r="E66" i="5"/>
  <c r="E74" i="5"/>
  <c r="E76" i="5"/>
  <c r="E64" i="5"/>
  <c r="E67" i="5"/>
  <c r="D69" i="5"/>
  <c r="D62" i="5"/>
  <c r="E75" i="5"/>
  <c r="E72" i="5"/>
  <c r="E65" i="5"/>
  <c r="D19" i="5"/>
  <c r="E38" i="5"/>
  <c r="I64" i="5"/>
  <c r="I66" i="5"/>
  <c r="I74" i="5"/>
  <c r="I72" i="5"/>
  <c r="I65" i="5"/>
  <c r="I67" i="5"/>
  <c r="H69" i="5"/>
  <c r="I76" i="5"/>
  <c r="H53" i="5"/>
  <c r="H62" i="5"/>
  <c r="I38" i="5"/>
  <c r="I75" i="5"/>
  <c r="I68" i="5"/>
  <c r="I73" i="5"/>
  <c r="H63" i="5"/>
  <c r="H47" i="5"/>
  <c r="H19" i="5"/>
  <c r="L53" i="5"/>
  <c r="M65" i="5"/>
  <c r="M38" i="5"/>
  <c r="M75" i="5"/>
  <c r="L47" i="5"/>
  <c r="L63" i="5"/>
  <c r="M68" i="5"/>
  <c r="M73" i="5"/>
  <c r="L62" i="5"/>
  <c r="M66" i="5"/>
  <c r="M74" i="5"/>
  <c r="M72" i="5"/>
  <c r="M67" i="5"/>
  <c r="L69" i="5"/>
  <c r="M64" i="5"/>
  <c r="L19" i="5"/>
  <c r="M76" i="5"/>
  <c r="Q64" i="5"/>
  <c r="Q66" i="5"/>
  <c r="Q74" i="5"/>
  <c r="Q72" i="5"/>
  <c r="P62" i="5"/>
  <c r="Q67" i="5"/>
  <c r="P69" i="5"/>
  <c r="Q76" i="5"/>
  <c r="P53" i="5"/>
  <c r="Q65" i="5"/>
  <c r="Q38" i="5"/>
  <c r="Q75" i="5"/>
  <c r="P63" i="5"/>
  <c r="Q68" i="5"/>
  <c r="Q73" i="5"/>
  <c r="P19" i="5"/>
  <c r="P47" i="5"/>
  <c r="T53" i="5"/>
  <c r="T63" i="5"/>
  <c r="U38" i="5"/>
  <c r="U75" i="5"/>
  <c r="T47" i="5"/>
  <c r="U66" i="5"/>
  <c r="U68" i="5"/>
  <c r="U73" i="5"/>
  <c r="U64" i="5"/>
  <c r="U67" i="5"/>
  <c r="U74" i="5"/>
  <c r="U76" i="5"/>
  <c r="U65" i="5"/>
  <c r="T62" i="5"/>
  <c r="T69" i="5"/>
  <c r="T19" i="5"/>
  <c r="U72" i="5"/>
  <c r="X47" i="5"/>
  <c r="X63" i="5"/>
  <c r="Y68" i="5"/>
  <c r="Y73" i="5"/>
  <c r="Y64" i="5"/>
  <c r="Y66" i="5"/>
  <c r="Y74" i="5"/>
  <c r="Y72" i="5"/>
  <c r="Y67" i="5"/>
  <c r="Y76" i="5"/>
  <c r="X53" i="5"/>
  <c r="Y38" i="5"/>
  <c r="X62" i="5"/>
  <c r="Y65" i="5"/>
  <c r="X69" i="5"/>
  <c r="X19" i="5"/>
  <c r="Y75" i="5"/>
  <c r="AB62" i="5"/>
  <c r="AC66" i="5"/>
  <c r="AC74" i="5"/>
  <c r="AC76" i="5"/>
  <c r="AC64" i="5"/>
  <c r="AC67" i="5"/>
  <c r="AB69" i="5"/>
  <c r="AC65" i="5"/>
  <c r="AC75" i="5"/>
  <c r="AB63" i="5"/>
  <c r="AC73" i="5"/>
  <c r="AB47" i="5"/>
  <c r="AB53" i="5"/>
  <c r="AC38" i="5"/>
  <c r="AC72" i="5"/>
  <c r="AB19" i="5"/>
  <c r="AC68" i="5"/>
  <c r="AF47" i="5"/>
  <c r="AF63" i="5"/>
  <c r="AG68" i="5"/>
  <c r="AG73" i="5"/>
  <c r="AG64" i="5"/>
  <c r="AG66" i="5"/>
  <c r="AG74" i="5"/>
  <c r="AG72" i="5"/>
  <c r="AF62" i="5"/>
  <c r="AF69" i="5"/>
  <c r="AG65" i="5"/>
  <c r="AG75" i="5"/>
  <c r="AF53" i="5"/>
  <c r="AG67" i="5"/>
  <c r="AG76" i="5"/>
  <c r="AF19" i="5"/>
  <c r="AG38" i="5"/>
  <c r="AK65" i="5"/>
  <c r="AK67" i="5"/>
  <c r="AJ69" i="5"/>
  <c r="AK72" i="5"/>
  <c r="AJ53" i="5"/>
  <c r="AJ63" i="5"/>
  <c r="AK38" i="5"/>
  <c r="AK75" i="5"/>
  <c r="AJ47" i="5"/>
  <c r="AK68" i="5"/>
  <c r="AK64" i="5"/>
  <c r="AK74" i="5"/>
  <c r="AK76" i="5"/>
  <c r="AJ62" i="5"/>
  <c r="AK73" i="5"/>
  <c r="AJ19" i="5"/>
  <c r="AK66" i="5"/>
  <c r="AO65" i="5"/>
  <c r="AO67" i="5"/>
  <c r="AN69" i="5"/>
  <c r="AO76" i="5"/>
  <c r="AN53" i="5"/>
  <c r="AN62" i="5"/>
  <c r="AO38" i="5"/>
  <c r="AO75" i="5"/>
  <c r="AN63" i="5"/>
  <c r="AO73" i="5"/>
  <c r="AO66" i="5"/>
  <c r="AO72" i="5"/>
  <c r="AO74" i="5"/>
  <c r="AN47" i="5"/>
  <c r="AO68" i="5"/>
  <c r="AN19" i="5"/>
  <c r="AO64" i="5"/>
  <c r="AR53" i="5"/>
  <c r="AS65" i="5"/>
  <c r="AS38" i="5"/>
  <c r="AS75" i="5"/>
  <c r="AS76" i="5"/>
  <c r="AR47" i="5"/>
  <c r="AR63" i="5"/>
  <c r="AS68" i="5"/>
  <c r="AS73" i="5"/>
  <c r="AR62" i="5"/>
  <c r="AS64" i="5"/>
  <c r="AR69" i="5"/>
  <c r="AS67" i="5"/>
  <c r="AS74" i="5"/>
  <c r="AS66" i="5"/>
  <c r="AS72" i="5"/>
  <c r="AR19" i="5"/>
  <c r="AV62" i="5"/>
  <c r="AW67" i="5"/>
  <c r="AV69" i="5"/>
  <c r="AW72" i="5"/>
  <c r="AV53" i="5"/>
  <c r="AW65" i="5"/>
  <c r="AW38" i="5"/>
  <c r="AW75" i="5"/>
  <c r="AV47" i="5"/>
  <c r="AW64" i="5"/>
  <c r="AW74" i="5"/>
  <c r="AW66" i="5"/>
  <c r="AV63" i="5"/>
  <c r="AW73" i="5"/>
  <c r="AW76" i="5"/>
  <c r="AV19" i="5"/>
  <c r="AW68" i="5"/>
  <c r="AZ47" i="5"/>
  <c r="BA66" i="5"/>
  <c r="BA64" i="5"/>
  <c r="AZ62" i="5"/>
  <c r="BA74" i="5"/>
  <c r="BA76" i="5"/>
  <c r="AZ53" i="5"/>
  <c r="BA38" i="5"/>
  <c r="BA73" i="5"/>
  <c r="AZ63" i="5"/>
  <c r="BA67" i="5"/>
  <c r="BA65" i="5"/>
  <c r="BA68" i="5"/>
  <c r="BA72" i="5"/>
  <c r="AZ69" i="5"/>
  <c r="AZ19" i="5"/>
  <c r="BA75" i="5"/>
  <c r="BE64" i="5"/>
  <c r="BE66" i="5"/>
  <c r="BE74" i="5"/>
  <c r="BE72" i="5"/>
  <c r="BE73" i="5"/>
  <c r="BD62" i="5"/>
  <c r="BE68" i="5"/>
  <c r="BE76" i="5"/>
  <c r="BE67" i="5"/>
  <c r="BE65" i="5"/>
  <c r="BD53" i="5"/>
  <c r="BD63" i="5"/>
  <c r="BD69" i="5"/>
  <c r="BD47" i="5"/>
  <c r="BE75" i="5"/>
  <c r="BD19" i="5"/>
  <c r="BE38" i="5"/>
  <c r="BH53" i="5"/>
  <c r="BI65" i="5"/>
  <c r="BI38" i="5"/>
  <c r="BI75" i="5"/>
  <c r="BH69" i="5"/>
  <c r="BH62" i="5"/>
  <c r="BI67" i="5"/>
  <c r="BI73" i="5"/>
  <c r="BH63" i="5"/>
  <c r="BI72" i="5"/>
  <c r="BH47" i="5"/>
  <c r="BI64" i="5"/>
  <c r="BI68" i="5"/>
  <c r="BI76" i="5"/>
  <c r="BI74" i="5"/>
  <c r="BH19" i="5"/>
  <c r="BI66" i="5"/>
  <c r="BM64" i="5"/>
  <c r="BM66" i="5"/>
  <c r="BM74" i="5"/>
  <c r="BM72" i="5"/>
  <c r="BM76" i="5"/>
  <c r="BL53" i="5"/>
  <c r="BL63" i="5"/>
  <c r="BL69" i="5"/>
  <c r="BM38" i="5"/>
  <c r="BM68" i="5"/>
  <c r="BL47" i="5"/>
  <c r="BM67" i="5"/>
  <c r="BM75" i="5"/>
  <c r="BL62" i="5"/>
  <c r="BM73" i="5"/>
  <c r="BL19" i="5"/>
  <c r="BM65" i="5"/>
  <c r="BP62" i="5"/>
  <c r="BQ66" i="5"/>
  <c r="BQ74" i="5"/>
  <c r="BQ72" i="5"/>
  <c r="BP47" i="5"/>
  <c r="BQ67" i="5"/>
  <c r="BQ75" i="5"/>
  <c r="BQ68" i="5"/>
  <c r="BP63" i="5"/>
  <c r="BQ64" i="5"/>
  <c r="BQ38" i="5"/>
  <c r="BQ73" i="5"/>
  <c r="BQ65" i="5"/>
  <c r="BQ76" i="5"/>
  <c r="BP53" i="5"/>
  <c r="BP19" i="5"/>
  <c r="BP69" i="5"/>
  <c r="BT53" i="5"/>
  <c r="BT63" i="5"/>
  <c r="BU66" i="5"/>
  <c r="BU68" i="5"/>
  <c r="BU73" i="5"/>
  <c r="BU64" i="5"/>
  <c r="BT69" i="5"/>
  <c r="BT62" i="5"/>
  <c r="BU75" i="5"/>
  <c r="BT47" i="5"/>
  <c r="BU65" i="5"/>
  <c r="BU74" i="5"/>
  <c r="BU72" i="5"/>
  <c r="BU38" i="5"/>
  <c r="BU76" i="5"/>
  <c r="BU67" i="5"/>
  <c r="BT19" i="5"/>
  <c r="BY64" i="5"/>
  <c r="BX63" i="5"/>
  <c r="BY68" i="5"/>
  <c r="BY65" i="5"/>
  <c r="BY72" i="5"/>
  <c r="BX47" i="5"/>
  <c r="BY73" i="5"/>
  <c r="BY38" i="5"/>
  <c r="BY76" i="5"/>
  <c r="BX53" i="5"/>
  <c r="BX62" i="5"/>
  <c r="BY74" i="5"/>
  <c r="BY67" i="5"/>
  <c r="BY66" i="5"/>
  <c r="BX69" i="5"/>
  <c r="BX19" i="5"/>
  <c r="BY75" i="5"/>
  <c r="CC66" i="5"/>
  <c r="CB47" i="5"/>
  <c r="CB62" i="5"/>
  <c r="CC74" i="5"/>
  <c r="CC73" i="5"/>
  <c r="CB63" i="5"/>
  <c r="CC75" i="5"/>
  <c r="CC67" i="5"/>
  <c r="CC64" i="5"/>
  <c r="CC38" i="5"/>
  <c r="CB69" i="5"/>
  <c r="CC72" i="5"/>
  <c r="CC65" i="5"/>
  <c r="CB53" i="5"/>
  <c r="CC68" i="5"/>
  <c r="CB19" i="5"/>
  <c r="CC76" i="5"/>
  <c r="CG68" i="5"/>
  <c r="CF53" i="5"/>
  <c r="CG66" i="5"/>
  <c r="CG74" i="5"/>
  <c r="CG67" i="5"/>
  <c r="CG72" i="5"/>
  <c r="CG64" i="5"/>
  <c r="CF69" i="5"/>
  <c r="CF63" i="5"/>
  <c r="CG75" i="5"/>
  <c r="CF47" i="5"/>
  <c r="CG38" i="5"/>
  <c r="CG65" i="5"/>
  <c r="CG73" i="5"/>
  <c r="CF62" i="5"/>
  <c r="CG76" i="5"/>
  <c r="CF19" i="5"/>
  <c r="B47" i="5"/>
  <c r="B62" i="5"/>
  <c r="B19" i="5"/>
  <c r="B63" i="5"/>
  <c r="AS19" i="1"/>
  <c r="AR18" i="1"/>
  <c r="AX18" i="1"/>
  <c r="AY19" i="1"/>
  <c r="CF19" i="1"/>
  <c r="CE18" i="1"/>
  <c r="BH19" i="1"/>
  <c r="BG18" i="1"/>
  <c r="AJ19" i="1"/>
  <c r="AI18" i="1"/>
  <c r="T19" i="1"/>
  <c r="S18" i="1"/>
  <c r="CD19" i="1"/>
  <c r="CC18" i="1"/>
  <c r="BN19" i="1"/>
  <c r="BM18" i="1"/>
  <c r="AX19" i="1"/>
  <c r="AW18" i="1"/>
  <c r="AH19" i="1"/>
  <c r="AG18" i="1"/>
  <c r="R19" i="1"/>
  <c r="Q18" i="1"/>
  <c r="N19" i="1"/>
  <c r="M18" i="1"/>
  <c r="CF18" i="1"/>
  <c r="CG19" i="1"/>
  <c r="BX18" i="1"/>
  <c r="BY19" i="1"/>
  <c r="BP18" i="1"/>
  <c r="BQ19" i="1"/>
  <c r="BH18" i="1"/>
  <c r="BI19" i="1"/>
  <c r="AZ18" i="1"/>
  <c r="BA19" i="1"/>
  <c r="AJ18" i="1"/>
  <c r="AK19" i="1"/>
  <c r="AB18" i="1"/>
  <c r="AC19" i="1"/>
  <c r="T18" i="1"/>
  <c r="U19" i="1"/>
  <c r="L18" i="1"/>
  <c r="M19" i="1"/>
  <c r="D18" i="1"/>
  <c r="E19" i="1"/>
  <c r="B18" i="1"/>
  <c r="C19" i="1"/>
  <c r="K19" i="1"/>
  <c r="J18" i="1"/>
  <c r="S19" i="1"/>
  <c r="R18" i="1"/>
  <c r="AA19" i="1"/>
  <c r="Z18" i="1"/>
  <c r="AI19" i="1"/>
  <c r="AH18" i="1"/>
  <c r="AQ19" i="1"/>
  <c r="AP18" i="1"/>
  <c r="BG19" i="1"/>
  <c r="BF18" i="1"/>
  <c r="BO19" i="1"/>
  <c r="BN18" i="1"/>
  <c r="BW19" i="1"/>
  <c r="BV18" i="1"/>
  <c r="CE19" i="1"/>
  <c r="CD18" i="1"/>
  <c r="BW18" i="1"/>
  <c r="BX19" i="1"/>
  <c r="BO18" i="1"/>
  <c r="BP19" i="1"/>
  <c r="AY18" i="1"/>
  <c r="AZ19" i="1"/>
  <c r="AQ18" i="1"/>
  <c r="AR19" i="1"/>
  <c r="AA18" i="1"/>
  <c r="AB19" i="1"/>
  <c r="K18" i="1"/>
  <c r="L19" i="1"/>
  <c r="C18" i="1"/>
  <c r="D19" i="1"/>
  <c r="BU18" i="1"/>
  <c r="BV19" i="1"/>
  <c r="BE18" i="1"/>
  <c r="BF19" i="1"/>
  <c r="AO18" i="1"/>
  <c r="AP19" i="1"/>
  <c r="Y18" i="1"/>
  <c r="Z19" i="1"/>
  <c r="I18" i="1"/>
  <c r="J19" i="1"/>
  <c r="BU19" i="1"/>
  <c r="BT18" i="1"/>
  <c r="BM19" i="1"/>
  <c r="BL18" i="1"/>
  <c r="BE19" i="1"/>
  <c r="BD18" i="1"/>
  <c r="AW19" i="1"/>
  <c r="AV18" i="1"/>
  <c r="AO19" i="1"/>
  <c r="AN18" i="1"/>
  <c r="AG19" i="1"/>
  <c r="AF18" i="1"/>
  <c r="Q19" i="1"/>
  <c r="P18" i="1"/>
  <c r="F18" i="1"/>
  <c r="G19" i="1"/>
  <c r="V18" i="1"/>
  <c r="W19" i="1"/>
  <c r="AD18" i="1"/>
  <c r="AE19" i="1"/>
  <c r="AT18" i="1"/>
  <c r="AU19" i="1"/>
  <c r="BB18" i="1"/>
  <c r="BC19" i="1"/>
  <c r="BR18" i="1"/>
  <c r="BS19" i="1"/>
  <c r="CH18" i="1"/>
  <c r="CI19" i="1"/>
  <c r="CB19" i="1"/>
  <c r="CA18" i="1"/>
  <c r="BL19" i="1"/>
  <c r="BK18" i="1"/>
  <c r="AV19" i="1"/>
  <c r="AU18" i="1"/>
  <c r="AN19" i="1"/>
  <c r="AM18" i="1"/>
  <c r="X19" i="1"/>
  <c r="W18" i="1"/>
  <c r="H19" i="1"/>
  <c r="G18" i="1"/>
  <c r="BZ19" i="1"/>
  <c r="BY18" i="1"/>
  <c r="BR19" i="1"/>
  <c r="BQ18" i="1"/>
  <c r="BB19" i="1"/>
  <c r="BA18" i="1"/>
  <c r="AL19" i="1"/>
  <c r="AK18" i="1"/>
  <c r="CC19" i="1"/>
  <c r="CB18" i="1"/>
  <c r="Y19" i="1"/>
  <c r="X18" i="1"/>
  <c r="I19" i="1"/>
  <c r="H18" i="1"/>
  <c r="N18" i="1"/>
  <c r="O19" i="1"/>
  <c r="AL18" i="1"/>
  <c r="AM19" i="1"/>
  <c r="BJ18" i="1"/>
  <c r="BK19" i="1"/>
  <c r="BZ18" i="1"/>
  <c r="CA19" i="1"/>
  <c r="BT19" i="1"/>
  <c r="BS18" i="1"/>
  <c r="BD19" i="1"/>
  <c r="BC18" i="1"/>
  <c r="AF19" i="1"/>
  <c r="AE18" i="1"/>
  <c r="P19" i="1"/>
  <c r="O18" i="1"/>
  <c r="CH19" i="1"/>
  <c r="CG18" i="1"/>
  <c r="BJ19" i="1"/>
  <c r="BI18" i="1"/>
  <c r="AT19" i="1"/>
  <c r="AS18" i="1"/>
  <c r="V19" i="1"/>
  <c r="U18" i="1"/>
  <c r="AC18" i="1"/>
  <c r="AD19" i="1"/>
  <c r="E18" i="1"/>
  <c r="F19" i="1"/>
  <c r="CX12" i="1"/>
  <c r="CU42" i="9"/>
  <c r="CU19" i="5"/>
  <c r="CU32" i="5" l="1"/>
  <c r="CV32" i="5"/>
  <c r="CS25" i="5"/>
  <c r="CV25" i="5" s="1"/>
  <c r="CP21" i="5"/>
  <c r="CH21" i="5"/>
  <c r="BZ21" i="5"/>
  <c r="BR21" i="5"/>
  <c r="BJ21" i="5"/>
  <c r="BB21" i="5"/>
  <c r="AT21" i="5"/>
  <c r="AL21" i="5"/>
  <c r="AD21" i="5"/>
  <c r="V21" i="5"/>
  <c r="N21" i="5"/>
  <c r="F21" i="5"/>
  <c r="AZ21" i="5"/>
  <c r="AJ21" i="5"/>
  <c r="T21" i="5"/>
  <c r="D21" i="5"/>
  <c r="CO21" i="5"/>
  <c r="CG21" i="5"/>
  <c r="BY21" i="5"/>
  <c r="BQ21" i="5"/>
  <c r="BI21" i="5"/>
  <c r="BA21" i="5"/>
  <c r="AS21" i="5"/>
  <c r="AK21" i="5"/>
  <c r="AC21" i="5"/>
  <c r="U21" i="5"/>
  <c r="M21" i="5"/>
  <c r="E21" i="5"/>
  <c r="BH21" i="5"/>
  <c r="AR21" i="5"/>
  <c r="AB21" i="5"/>
  <c r="L21" i="5"/>
  <c r="CN21" i="5"/>
  <c r="CF21" i="5"/>
  <c r="BX21" i="5"/>
  <c r="BP21" i="5"/>
  <c r="CM21" i="5"/>
  <c r="CE21" i="5"/>
  <c r="BW21" i="5"/>
  <c r="BO21" i="5"/>
  <c r="BG21" i="5"/>
  <c r="AY21" i="5"/>
  <c r="AQ21" i="5"/>
  <c r="AI21" i="5"/>
  <c r="AA21" i="5"/>
  <c r="S21" i="5"/>
  <c r="K21" i="5"/>
  <c r="C21" i="5"/>
  <c r="CQ21" i="5"/>
  <c r="BK21" i="5"/>
  <c r="AE21" i="5"/>
  <c r="CL21" i="5"/>
  <c r="CD21" i="5"/>
  <c r="BV21" i="5"/>
  <c r="BN21" i="5"/>
  <c r="BF21" i="5"/>
  <c r="AX21" i="5"/>
  <c r="AP21" i="5"/>
  <c r="AH21" i="5"/>
  <c r="Z21" i="5"/>
  <c r="R21" i="5"/>
  <c r="J21" i="5"/>
  <c r="B21" i="5"/>
  <c r="CI21" i="5"/>
  <c r="BC21" i="5"/>
  <c r="W21" i="5"/>
  <c r="CK21" i="5"/>
  <c r="CC21" i="5"/>
  <c r="BU21" i="5"/>
  <c r="BM21" i="5"/>
  <c r="BE21" i="5"/>
  <c r="AW21" i="5"/>
  <c r="AO21" i="5"/>
  <c r="AG21" i="5"/>
  <c r="Y21" i="5"/>
  <c r="Q21" i="5"/>
  <c r="I21" i="5"/>
  <c r="BS21" i="5"/>
  <c r="AM21" i="5"/>
  <c r="G21" i="5"/>
  <c r="CJ21" i="5"/>
  <c r="CB21" i="5"/>
  <c r="BT21" i="5"/>
  <c r="BL21" i="5"/>
  <c r="BD21" i="5"/>
  <c r="AV21" i="5"/>
  <c r="AN21" i="5"/>
  <c r="AF21" i="5"/>
  <c r="X21" i="5"/>
  <c r="P21" i="5"/>
  <c r="H21" i="5"/>
  <c r="CA21" i="5"/>
  <c r="AU21" i="5"/>
  <c r="O21" i="5"/>
  <c r="CL22" i="5"/>
  <c r="CD22" i="5"/>
  <c r="BV22" i="5"/>
  <c r="CK22" i="5"/>
  <c r="CC22" i="5"/>
  <c r="BU22" i="5"/>
  <c r="CJ22" i="5"/>
  <c r="CB22" i="5"/>
  <c r="BT22" i="5"/>
  <c r="CQ22" i="5"/>
  <c r="CI22" i="5"/>
  <c r="CA22" i="5"/>
  <c r="BS22" i="5"/>
  <c r="CP22" i="5"/>
  <c r="CH22" i="5"/>
  <c r="BZ22" i="5"/>
  <c r="BR22" i="5"/>
  <c r="CM22" i="5"/>
  <c r="CO22" i="5"/>
  <c r="CG22" i="5"/>
  <c r="BY22" i="5"/>
  <c r="BQ22" i="5"/>
  <c r="BW22" i="5"/>
  <c r="CN22" i="5"/>
  <c r="CF22" i="5"/>
  <c r="BX22" i="5"/>
  <c r="BP22" i="5"/>
  <c r="CE22" i="5"/>
  <c r="CV38" i="5"/>
  <c r="CU38" i="5"/>
  <c r="CL20" i="5"/>
  <c r="CS45" i="1"/>
  <c r="CT19" i="1"/>
  <c r="CS39" i="1"/>
  <c r="CS36" i="1"/>
  <c r="CS43" i="1"/>
  <c r="CS46" i="1"/>
  <c r="CS40" i="1"/>
  <c r="CS37" i="1"/>
  <c r="CS19" i="1"/>
  <c r="CS44" i="1"/>
  <c r="CS41" i="1"/>
  <c r="CS47" i="1"/>
  <c r="CS42" i="1"/>
  <c r="CS38" i="1"/>
  <c r="CU62" i="5"/>
  <c r="CU76" i="5"/>
  <c r="CU61" i="5"/>
  <c r="CU51" i="5"/>
  <c r="CU25" i="5"/>
  <c r="CU47" i="5"/>
  <c r="CU69" i="5"/>
  <c r="CU29" i="5"/>
  <c r="CU72" i="5"/>
  <c r="CU52" i="5"/>
  <c r="CU46" i="5"/>
  <c r="CU26" i="5"/>
  <c r="CU70" i="5"/>
  <c r="CU53" i="5"/>
  <c r="CU73" i="5"/>
  <c r="CU68" i="5"/>
  <c r="CU65" i="5"/>
  <c r="CU77" i="5"/>
  <c r="CU74" i="5"/>
  <c r="CU30" i="5"/>
  <c r="CU27" i="5"/>
  <c r="CU75" i="5"/>
  <c r="CU66" i="5"/>
  <c r="CU60" i="5"/>
  <c r="CU50" i="5"/>
  <c r="CU63" i="5"/>
  <c r="CU64" i="5"/>
  <c r="CU67" i="5"/>
  <c r="CU28" i="5"/>
  <c r="CU24" i="5"/>
  <c r="CJ26" i="10"/>
  <c r="CS77" i="5"/>
  <c r="CS53" i="5"/>
  <c r="CS66" i="5"/>
  <c r="CS32" i="5"/>
  <c r="CS74" i="5"/>
  <c r="CS61" i="5"/>
  <c r="CS51" i="5"/>
  <c r="CS62" i="5"/>
  <c r="CS72" i="5"/>
  <c r="CS29" i="5"/>
  <c r="CS68" i="5"/>
  <c r="CS65" i="5"/>
  <c r="CS52" i="5"/>
  <c r="CS46" i="5"/>
  <c r="CS26" i="5"/>
  <c r="CS70" i="5"/>
  <c r="CS69" i="5"/>
  <c r="CS38" i="5"/>
  <c r="CS64" i="5"/>
  <c r="CS76" i="5"/>
  <c r="CS30" i="5"/>
  <c r="CS27" i="5"/>
  <c r="CS47" i="5"/>
  <c r="CS63" i="5"/>
  <c r="CS67" i="5"/>
  <c r="CS73" i="5"/>
  <c r="CS60" i="5"/>
  <c r="CS75" i="5"/>
  <c r="CS50" i="5"/>
  <c r="CS28" i="5"/>
  <c r="CS24" i="5"/>
  <c r="CK44" i="9"/>
  <c r="CC44" i="9"/>
  <c r="BU44" i="9"/>
  <c r="BM44" i="9"/>
  <c r="BE44" i="9"/>
  <c r="AW44" i="9"/>
  <c r="AO44" i="9"/>
  <c r="AG44" i="9"/>
  <c r="Y44" i="9"/>
  <c r="Q44" i="9"/>
  <c r="I44" i="9"/>
  <c r="G44" i="9"/>
  <c r="BG44" i="9"/>
  <c r="K44" i="9"/>
  <c r="AX44" i="9"/>
  <c r="J44" i="9"/>
  <c r="CJ44" i="9"/>
  <c r="CB44" i="9"/>
  <c r="BT44" i="9"/>
  <c r="BL44" i="9"/>
  <c r="BD44" i="9"/>
  <c r="AV44" i="9"/>
  <c r="AN44" i="9"/>
  <c r="AF44" i="9"/>
  <c r="X44" i="9"/>
  <c r="P44" i="9"/>
  <c r="H44" i="9"/>
  <c r="O44" i="9"/>
  <c r="BO44" i="9"/>
  <c r="AA44" i="9"/>
  <c r="BF44" i="9"/>
  <c r="CI44" i="9"/>
  <c r="CA44" i="9"/>
  <c r="BS44" i="9"/>
  <c r="BK44" i="9"/>
  <c r="BC44" i="9"/>
  <c r="AU44" i="9"/>
  <c r="AM44" i="9"/>
  <c r="AE44" i="9"/>
  <c r="W44" i="9"/>
  <c r="S44" i="9"/>
  <c r="BN44" i="9"/>
  <c r="R44" i="9"/>
  <c r="CP44" i="9"/>
  <c r="CH44" i="9"/>
  <c r="BZ44" i="9"/>
  <c r="BR44" i="9"/>
  <c r="BJ44" i="9"/>
  <c r="BB44" i="9"/>
  <c r="AT44" i="9"/>
  <c r="AL44" i="9"/>
  <c r="AD44" i="9"/>
  <c r="V44" i="9"/>
  <c r="N44" i="9"/>
  <c r="F44" i="9"/>
  <c r="CE44" i="9"/>
  <c r="AQ44" i="9"/>
  <c r="CL44" i="9"/>
  <c r="AP44" i="9"/>
  <c r="CO44" i="9"/>
  <c r="CG44" i="9"/>
  <c r="BY44" i="9"/>
  <c r="BQ44" i="9"/>
  <c r="BI44" i="9"/>
  <c r="BA44" i="9"/>
  <c r="AS44" i="9"/>
  <c r="AK44" i="9"/>
  <c r="AC44" i="9"/>
  <c r="U44" i="9"/>
  <c r="M44" i="9"/>
  <c r="E44" i="9"/>
  <c r="BW44" i="9"/>
  <c r="AI44" i="9"/>
  <c r="CD44" i="9"/>
  <c r="AH44" i="9"/>
  <c r="CN44" i="9"/>
  <c r="CF44" i="9"/>
  <c r="BX44" i="9"/>
  <c r="BP44" i="9"/>
  <c r="BH44" i="9"/>
  <c r="AZ44" i="9"/>
  <c r="AR44" i="9"/>
  <c r="AJ44" i="9"/>
  <c r="AB44" i="9"/>
  <c r="T44" i="9"/>
  <c r="L44" i="9"/>
  <c r="D44" i="9"/>
  <c r="CM44" i="9"/>
  <c r="AY44" i="9"/>
  <c r="C44" i="9"/>
  <c r="BV44" i="9"/>
  <c r="Z44" i="9"/>
  <c r="AU18" i="4"/>
  <c r="AO16" i="3"/>
  <c r="U21" i="13"/>
  <c r="AA21" i="8"/>
  <c r="S21" i="8"/>
  <c r="K21" i="8"/>
  <c r="C21" i="8"/>
  <c r="E21" i="8"/>
  <c r="T21" i="8"/>
  <c r="Z21" i="8"/>
  <c r="R21" i="8"/>
  <c r="J21" i="8"/>
  <c r="Y21" i="8"/>
  <c r="Q21" i="8"/>
  <c r="I21" i="8"/>
  <c r="AB21" i="8"/>
  <c r="X21" i="8"/>
  <c r="P21" i="8"/>
  <c r="H21" i="8"/>
  <c r="W21" i="8"/>
  <c r="O21" i="8"/>
  <c r="G21" i="8"/>
  <c r="M21" i="8"/>
  <c r="D21" i="8"/>
  <c r="V21" i="8"/>
  <c r="N21" i="8"/>
  <c r="F21" i="8"/>
  <c r="U21" i="8"/>
  <c r="L21" i="8"/>
  <c r="CQ37" i="2"/>
  <c r="CQ36" i="2"/>
  <c r="AT18" i="4"/>
  <c r="AC21" i="4"/>
  <c r="O22" i="4"/>
  <c r="W22" i="4"/>
  <c r="S22" i="4"/>
  <c r="AI22" i="4"/>
  <c r="M22" i="4"/>
  <c r="AF22" i="4"/>
  <c r="AG22" i="4"/>
  <c r="AH22" i="4"/>
  <c r="T22" i="4"/>
  <c r="AB22" i="4"/>
  <c r="P22" i="4"/>
  <c r="Q22" i="4"/>
  <c r="AA22" i="4"/>
  <c r="R22" i="4"/>
  <c r="AD22" i="4"/>
  <c r="Z22" i="4"/>
  <c r="AJ22" i="4"/>
  <c r="AC22" i="4"/>
  <c r="X22" i="4"/>
  <c r="AK22" i="4"/>
  <c r="N22" i="4"/>
  <c r="V22" i="4"/>
  <c r="U22" i="4"/>
  <c r="AE22" i="4"/>
  <c r="Y22" i="4"/>
  <c r="L22" i="4"/>
  <c r="CR105" i="2"/>
  <c r="CR112" i="2"/>
  <c r="CR110" i="2"/>
  <c r="CR108" i="2"/>
  <c r="CR103" i="2"/>
  <c r="CR106" i="2"/>
  <c r="CR104" i="2"/>
  <c r="CR111" i="2"/>
  <c r="CR109" i="2"/>
  <c r="CR107" i="2"/>
  <c r="CR102" i="2"/>
  <c r="CK23" i="2"/>
  <c r="BG23" i="2"/>
  <c r="BP23" i="2"/>
  <c r="CG23" i="2"/>
  <c r="CH23" i="2"/>
  <c r="BD23" i="2"/>
  <c r="BM23" i="2"/>
  <c r="BT23" i="2"/>
  <c r="AX23" i="2"/>
  <c r="BO23" i="2"/>
  <c r="BX23" i="2"/>
  <c r="AU23" i="2"/>
  <c r="BL23" i="2"/>
  <c r="BU23" i="2"/>
  <c r="BC23" i="2"/>
  <c r="AW23" i="2"/>
  <c r="AV23" i="2"/>
  <c r="BF23" i="2"/>
  <c r="BW23" i="2"/>
  <c r="CF23" i="2"/>
  <c r="AS23" i="2"/>
  <c r="CC23" i="2"/>
  <c r="BZ23" i="2"/>
  <c r="BN23" i="2"/>
  <c r="CE23" i="2"/>
  <c r="CN23" i="2"/>
  <c r="AT23" i="2"/>
  <c r="BK23" i="2"/>
  <c r="CB23" i="2"/>
  <c r="BB23" i="2"/>
  <c r="CJ23" i="2"/>
  <c r="CA23" i="2"/>
  <c r="BE23" i="2"/>
  <c r="BV23" i="2"/>
  <c r="CM23" i="2"/>
  <c r="BA23" i="2"/>
  <c r="BS23" i="2"/>
  <c r="AY23" i="2"/>
  <c r="CD23" i="2"/>
  <c r="AR23" i="2"/>
  <c r="BI23" i="2"/>
  <c r="BJ23" i="2"/>
  <c r="AQ23" i="2"/>
  <c r="BH23" i="2"/>
  <c r="CL23" i="2"/>
  <c r="AZ23" i="2"/>
  <c r="BQ23" i="2"/>
  <c r="BR23" i="2"/>
  <c r="CI23" i="2"/>
  <c r="BY23" i="2"/>
  <c r="CK20" i="5"/>
  <c r="CJ34" i="9"/>
  <c r="CB34" i="9"/>
  <c r="BT34" i="9"/>
  <c r="BL34" i="9"/>
  <c r="BD34" i="9"/>
  <c r="AV34" i="9"/>
  <c r="AN34" i="9"/>
  <c r="AF34" i="9"/>
  <c r="X34" i="9"/>
  <c r="P34" i="9"/>
  <c r="H34" i="9"/>
  <c r="CE34" i="9"/>
  <c r="AI34" i="9"/>
  <c r="BV34" i="9"/>
  <c r="Z34" i="9"/>
  <c r="CC34" i="9"/>
  <c r="AO34" i="9"/>
  <c r="CI34" i="9"/>
  <c r="CA34" i="9"/>
  <c r="BS34" i="9"/>
  <c r="BK34" i="9"/>
  <c r="BC34" i="9"/>
  <c r="AU34" i="9"/>
  <c r="AM34" i="9"/>
  <c r="AE34" i="9"/>
  <c r="W34" i="9"/>
  <c r="O34" i="9"/>
  <c r="G34" i="9"/>
  <c r="CM34" i="9"/>
  <c r="AY34" i="9"/>
  <c r="C34" i="9"/>
  <c r="BF34" i="9"/>
  <c r="AH34" i="9"/>
  <c r="BU34" i="9"/>
  <c r="Y34" i="9"/>
  <c r="CH34" i="9"/>
  <c r="BZ34" i="9"/>
  <c r="BR34" i="9"/>
  <c r="BJ34" i="9"/>
  <c r="BB34" i="9"/>
  <c r="AT34" i="9"/>
  <c r="AL34" i="9"/>
  <c r="AD34" i="9"/>
  <c r="V34" i="9"/>
  <c r="N34" i="9"/>
  <c r="F34" i="9"/>
  <c r="BO34" i="9"/>
  <c r="S34" i="9"/>
  <c r="CD34" i="9"/>
  <c r="AP34" i="9"/>
  <c r="J34" i="9"/>
  <c r="BM34" i="9"/>
  <c r="AG34" i="9"/>
  <c r="CO34" i="9"/>
  <c r="CG34" i="9"/>
  <c r="BY34" i="9"/>
  <c r="BQ34" i="9"/>
  <c r="BI34" i="9"/>
  <c r="BA34" i="9"/>
  <c r="AS34" i="9"/>
  <c r="AK34" i="9"/>
  <c r="AC34" i="9"/>
  <c r="U34" i="9"/>
  <c r="M34" i="9"/>
  <c r="E34" i="9"/>
  <c r="BG34" i="9"/>
  <c r="AA34" i="9"/>
  <c r="CL34" i="9"/>
  <c r="AX34" i="9"/>
  <c r="BE34" i="9"/>
  <c r="Q34" i="9"/>
  <c r="CN34" i="9"/>
  <c r="CF34" i="9"/>
  <c r="BX34" i="9"/>
  <c r="BP34" i="9"/>
  <c r="BH34" i="9"/>
  <c r="AZ34" i="9"/>
  <c r="AR34" i="9"/>
  <c r="AJ34" i="9"/>
  <c r="AB34" i="9"/>
  <c r="T34" i="9"/>
  <c r="L34" i="9"/>
  <c r="D34" i="9"/>
  <c r="BW34" i="9"/>
  <c r="AQ34" i="9"/>
  <c r="K34" i="9"/>
  <c r="BN34" i="9"/>
  <c r="R34" i="9"/>
  <c r="CK34" i="9"/>
  <c r="AW34" i="9"/>
  <c r="I34" i="9"/>
  <c r="CJ33" i="9"/>
  <c r="CM32" i="9"/>
  <c r="CE32" i="9"/>
  <c r="BW32" i="9"/>
  <c r="BO32" i="9"/>
  <c r="BG32" i="9"/>
  <c r="AY32" i="9"/>
  <c r="AQ32" i="9"/>
  <c r="AI32" i="9"/>
  <c r="AA32" i="9"/>
  <c r="S32" i="9"/>
  <c r="K32" i="9"/>
  <c r="C32" i="9"/>
  <c r="CH32" i="9"/>
  <c r="AT32" i="9"/>
  <c r="F32" i="9"/>
  <c r="BY32" i="9"/>
  <c r="AK32" i="9"/>
  <c r="CN32" i="9"/>
  <c r="AZ32" i="9"/>
  <c r="D32" i="9"/>
  <c r="CL32" i="9"/>
  <c r="CD32" i="9"/>
  <c r="BV32" i="9"/>
  <c r="BN32" i="9"/>
  <c r="BF32" i="9"/>
  <c r="AX32" i="9"/>
  <c r="AP32" i="9"/>
  <c r="AH32" i="9"/>
  <c r="Z32" i="9"/>
  <c r="R32" i="9"/>
  <c r="J32" i="9"/>
  <c r="BB32" i="9"/>
  <c r="N32" i="9"/>
  <c r="CG32" i="9"/>
  <c r="AS32" i="9"/>
  <c r="E32" i="9"/>
  <c r="BX32" i="9"/>
  <c r="AJ32" i="9"/>
  <c r="CK32" i="9"/>
  <c r="CC32" i="9"/>
  <c r="BU32" i="9"/>
  <c r="BM32" i="9"/>
  <c r="BE32" i="9"/>
  <c r="AW32" i="9"/>
  <c r="AO32" i="9"/>
  <c r="AG32" i="9"/>
  <c r="Y32" i="9"/>
  <c r="Q32" i="9"/>
  <c r="I32" i="9"/>
  <c r="BR32" i="9"/>
  <c r="AD32" i="9"/>
  <c r="BI32" i="9"/>
  <c r="U32" i="9"/>
  <c r="CF32" i="9"/>
  <c r="AR32" i="9"/>
  <c r="L32" i="9"/>
  <c r="CJ32" i="9"/>
  <c r="CB32" i="9"/>
  <c r="BT32" i="9"/>
  <c r="BL32" i="9"/>
  <c r="BD32" i="9"/>
  <c r="AV32" i="9"/>
  <c r="AN32" i="9"/>
  <c r="AF32" i="9"/>
  <c r="X32" i="9"/>
  <c r="P32" i="9"/>
  <c r="H32" i="9"/>
  <c r="BZ32" i="9"/>
  <c r="AL32" i="9"/>
  <c r="CO32" i="9"/>
  <c r="BA32" i="9"/>
  <c r="M32" i="9"/>
  <c r="BP32" i="9"/>
  <c r="AB32" i="9"/>
  <c r="CI32" i="9"/>
  <c r="CA32" i="9"/>
  <c r="BS32" i="9"/>
  <c r="BK32" i="9"/>
  <c r="BC32" i="9"/>
  <c r="AU32" i="9"/>
  <c r="AM32" i="9"/>
  <c r="AE32" i="9"/>
  <c r="W32" i="9"/>
  <c r="O32" i="9"/>
  <c r="G32" i="9"/>
  <c r="BJ32" i="9"/>
  <c r="V32" i="9"/>
  <c r="BQ32" i="9"/>
  <c r="AC32" i="9"/>
  <c r="BH32" i="9"/>
  <c r="T32" i="9"/>
  <c r="CG24" i="2"/>
  <c r="BY24" i="2"/>
  <c r="BQ24" i="2"/>
  <c r="BI24" i="2"/>
  <c r="CN24" i="2"/>
  <c r="CF24" i="2"/>
  <c r="BX24" i="2"/>
  <c r="BP24" i="2"/>
  <c r="BZ24" i="2"/>
  <c r="CM24" i="2"/>
  <c r="CE24" i="2"/>
  <c r="BW24" i="2"/>
  <c r="BO24" i="2"/>
  <c r="CH24" i="2"/>
  <c r="CL24" i="2"/>
  <c r="CD24" i="2"/>
  <c r="BV24" i="2"/>
  <c r="BN24" i="2"/>
  <c r="BR24" i="2"/>
  <c r="CK24" i="2"/>
  <c r="CC24" i="2"/>
  <c r="BU24" i="2"/>
  <c r="BM24" i="2"/>
  <c r="BJ24" i="2"/>
  <c r="CJ24" i="2"/>
  <c r="CB24" i="2"/>
  <c r="BT24" i="2"/>
  <c r="BL24" i="2"/>
  <c r="CI24" i="2"/>
  <c r="CA24" i="2"/>
  <c r="BS24" i="2"/>
  <c r="BK24" i="2"/>
  <c r="CB32" i="2"/>
  <c r="BL32" i="2"/>
  <c r="BD32" i="2"/>
  <c r="BA33" i="2"/>
  <c r="BY33" i="2"/>
  <c r="AZ33" i="2"/>
  <c r="BQ33" i="2"/>
  <c r="AY33" i="2"/>
  <c r="BP33" i="2"/>
  <c r="AT33" i="2"/>
  <c r="BJ33" i="2"/>
  <c r="AS33" i="2"/>
  <c r="BI33" i="2"/>
  <c r="AR33" i="2"/>
  <c r="BH33" i="2"/>
  <c r="AQ33" i="2"/>
  <c r="BB33" i="2"/>
  <c r="CL33" i="2"/>
  <c r="BG33" i="2"/>
  <c r="CG33" i="2"/>
  <c r="CA33" i="2"/>
  <c r="AW33" i="2"/>
  <c r="BF33" i="2"/>
  <c r="BO33" i="2"/>
  <c r="BR33" i="2"/>
  <c r="CI33" i="2"/>
  <c r="BE33" i="2"/>
  <c r="BN33" i="2"/>
  <c r="BX33" i="2"/>
  <c r="BW33" i="2"/>
  <c r="BZ33" i="2"/>
  <c r="AV33" i="2"/>
  <c r="BM33" i="2"/>
  <c r="BV33" i="2"/>
  <c r="CE33" i="2"/>
  <c r="CH33" i="2"/>
  <c r="BD33" i="2"/>
  <c r="BU33" i="2"/>
  <c r="CD33" i="2"/>
  <c r="CK33" i="2"/>
  <c r="CM33" i="2"/>
  <c r="AU33" i="2"/>
  <c r="BL33" i="2"/>
  <c r="CC33" i="2"/>
  <c r="CF33" i="2"/>
  <c r="BK33" i="2"/>
  <c r="CB33" i="2"/>
  <c r="BT33" i="2"/>
  <c r="CN33" i="2"/>
  <c r="BS33" i="2"/>
  <c r="CJ33" i="2"/>
  <c r="AX33" i="2"/>
  <c r="BC33" i="2"/>
  <c r="CI32" i="2"/>
  <c r="U21" i="2"/>
  <c r="CB21" i="2"/>
  <c r="P21" i="2"/>
  <c r="BN21" i="2"/>
  <c r="BS21" i="2"/>
  <c r="G21" i="2"/>
  <c r="I21" i="2"/>
  <c r="AD21" i="2"/>
  <c r="AI21" i="2"/>
  <c r="BY21" i="2"/>
  <c r="M21" i="2"/>
  <c r="BM21" i="2"/>
  <c r="Z21" i="2"/>
  <c r="BT21" i="2"/>
  <c r="H21" i="2"/>
  <c r="AP21" i="2"/>
  <c r="BK21" i="2"/>
  <c r="CH21" i="2"/>
  <c r="E21" i="2"/>
  <c r="V21" i="2"/>
  <c r="BL21" i="2"/>
  <c r="BX21" i="2"/>
  <c r="R21" i="2"/>
  <c r="BC21" i="2"/>
  <c r="BH21" i="2"/>
  <c r="BZ21" i="2"/>
  <c r="N21" i="2"/>
  <c r="CD21" i="2"/>
  <c r="BI21" i="2"/>
  <c r="CF21" i="2"/>
  <c r="AY21" i="2"/>
  <c r="W21" i="2"/>
  <c r="CC21" i="2"/>
  <c r="BV21" i="2"/>
  <c r="CL21" i="2"/>
  <c r="BO21" i="2"/>
  <c r="C21" i="2"/>
  <c r="BD21" i="2"/>
  <c r="AZ21" i="2"/>
  <c r="CK21" i="2"/>
  <c r="AU21" i="2"/>
  <c r="AJ21" i="2"/>
  <c r="BR21" i="2"/>
  <c r="F21" i="2"/>
  <c r="BF21" i="2"/>
  <c r="BA21" i="2"/>
  <c r="BP21" i="2"/>
  <c r="K21" i="2"/>
  <c r="CI21" i="2"/>
  <c r="BW21" i="2"/>
  <c r="CJ21" i="2"/>
  <c r="O21" i="2"/>
  <c r="AL21" i="2"/>
  <c r="AX21" i="2"/>
  <c r="AV21" i="2"/>
  <c r="AB21" i="2"/>
  <c r="BE21" i="2"/>
  <c r="AM21" i="2"/>
  <c r="L21" i="2"/>
  <c r="BJ21" i="2"/>
  <c r="CM21" i="2"/>
  <c r="AH21" i="2"/>
  <c r="AS21" i="2"/>
  <c r="AR21" i="2"/>
  <c r="AW21" i="2"/>
  <c r="AF21" i="2"/>
  <c r="AT21" i="2"/>
  <c r="BG21" i="2"/>
  <c r="CA21" i="2"/>
  <c r="CG21" i="2"/>
  <c r="BQ21" i="2"/>
  <c r="AN21" i="2"/>
  <c r="D21" i="2"/>
  <c r="Y21" i="2"/>
  <c r="AE21" i="2"/>
  <c r="AQ21" i="2"/>
  <c r="BB21" i="2"/>
  <c r="CE21" i="2"/>
  <c r="J21" i="2"/>
  <c r="AK21" i="2"/>
  <c r="T21" i="2"/>
  <c r="Q21" i="2"/>
  <c r="S21" i="2"/>
  <c r="BU21" i="2"/>
  <c r="AC21" i="2"/>
  <c r="X21" i="2"/>
  <c r="AO21" i="2"/>
  <c r="AA21" i="2"/>
  <c r="AG21" i="2"/>
  <c r="CE32" i="2"/>
  <c r="BW32" i="2"/>
  <c r="BO32" i="2"/>
  <c r="BG32" i="2"/>
  <c r="AY32" i="2"/>
  <c r="CD32" i="2"/>
  <c r="BV32" i="2"/>
  <c r="BN32" i="2"/>
  <c r="BF32" i="2"/>
  <c r="AX32" i="2"/>
  <c r="AB21" i="4"/>
  <c r="CJ43" i="9"/>
  <c r="CC32" i="2"/>
  <c r="BU32" i="2"/>
  <c r="BM32" i="2"/>
  <c r="BE32" i="2"/>
  <c r="AW32" i="2"/>
  <c r="CA32" i="2"/>
  <c r="BS32" i="2"/>
  <c r="BK32" i="2"/>
  <c r="BC32" i="2"/>
  <c r="AP52" i="4"/>
  <c r="B44" i="4"/>
  <c r="CH32" i="2"/>
  <c r="BZ32" i="2"/>
  <c r="BR32" i="2"/>
  <c r="BJ32" i="2"/>
  <c r="BB32" i="2"/>
  <c r="AF21" i="4"/>
  <c r="BT32" i="2"/>
  <c r="AV32" i="2"/>
  <c r="CG32" i="2"/>
  <c r="BY32" i="2"/>
  <c r="BQ32" i="2"/>
  <c r="BI32" i="2"/>
  <c r="BA32" i="2"/>
  <c r="AE21" i="4"/>
  <c r="CF32" i="2"/>
  <c r="BX32" i="2"/>
  <c r="BP32" i="2"/>
  <c r="BH32" i="2"/>
  <c r="AZ32" i="2"/>
  <c r="AD21" i="4"/>
  <c r="CW19" i="5"/>
  <c r="CV19" i="5"/>
  <c r="CR37" i="2"/>
  <c r="CT36" i="9"/>
  <c r="CR22" i="2"/>
  <c r="CR101" i="2"/>
  <c r="CI26" i="10"/>
  <c r="CI31" i="9"/>
  <c r="CI43" i="9"/>
  <c r="CI33" i="9"/>
  <c r="CH33" i="9"/>
  <c r="Y21" i="4"/>
  <c r="Z21" i="4"/>
  <c r="AA21" i="4"/>
  <c r="D21" i="13"/>
  <c r="CJ20" i="5"/>
  <c r="U21" i="4"/>
  <c r="W21" i="4"/>
  <c r="T21" i="4"/>
  <c r="S21" i="4"/>
  <c r="R21" i="4"/>
  <c r="X21" i="4"/>
  <c r="V21" i="4"/>
  <c r="Q21" i="4"/>
  <c r="C44" i="4"/>
  <c r="AP34" i="4"/>
  <c r="M29" i="6"/>
  <c r="AP61" i="4"/>
  <c r="AP59" i="4"/>
  <c r="M44" i="4"/>
  <c r="AP37" i="4"/>
  <c r="CH26" i="10"/>
  <c r="CH43" i="9"/>
  <c r="Y33" i="9"/>
  <c r="CH31" i="9"/>
  <c r="CI20" i="5"/>
  <c r="S44" i="4"/>
  <c r="D44" i="4"/>
  <c r="V44" i="4"/>
  <c r="AP40" i="4"/>
  <c r="N44" i="4"/>
  <c r="M34" i="6"/>
  <c r="E44" i="4"/>
  <c r="AP38" i="4"/>
  <c r="AP35" i="4"/>
  <c r="M31" i="6"/>
  <c r="AP58" i="4"/>
  <c r="AP56" i="4"/>
  <c r="AP50" i="4"/>
  <c r="Q44" i="4"/>
  <c r="P44" i="4"/>
  <c r="H44" i="4"/>
  <c r="M30" i="6"/>
  <c r="M28" i="6"/>
  <c r="CT28" i="10"/>
  <c r="AP54" i="4"/>
  <c r="O44" i="4"/>
  <c r="M26" i="6"/>
  <c r="M25" i="6"/>
  <c r="Z33" i="9"/>
  <c r="CT19" i="10"/>
  <c r="M27" i="6"/>
  <c r="W44" i="4"/>
  <c r="K44" i="4"/>
  <c r="AP42" i="4"/>
  <c r="M36" i="6"/>
  <c r="M35" i="6"/>
  <c r="M33" i="6"/>
  <c r="M32" i="6"/>
  <c r="CV19" i="10"/>
  <c r="CC20" i="5"/>
  <c r="BY20" i="5"/>
  <c r="BM20" i="5"/>
  <c r="AG20" i="5"/>
  <c r="Q20" i="5"/>
  <c r="CE20" i="5"/>
  <c r="AY20" i="5"/>
  <c r="AI20" i="5"/>
  <c r="S20" i="5"/>
  <c r="CF20" i="5"/>
  <c r="CV18" i="1"/>
  <c r="CU18" i="1"/>
  <c r="AP18" i="4"/>
  <c r="BM26" i="10"/>
  <c r="CG26" i="10"/>
  <c r="CG43" i="9"/>
  <c r="CF31" i="9"/>
  <c r="CF43" i="9"/>
  <c r="BP43" i="9"/>
  <c r="BH43" i="9"/>
  <c r="N43" i="9"/>
  <c r="CG33" i="9"/>
  <c r="BU33" i="9"/>
  <c r="AW33" i="9"/>
  <c r="AP33" i="9"/>
  <c r="AO33" i="9"/>
  <c r="CG31" i="9"/>
  <c r="BG43" i="9"/>
  <c r="AU43" i="9"/>
  <c r="BO20" i="5"/>
  <c r="AV20" i="5"/>
  <c r="P20" i="5"/>
  <c r="BF20" i="5"/>
  <c r="Z20" i="5"/>
  <c r="BI20" i="5"/>
  <c r="AS20" i="5"/>
  <c r="AC20" i="5"/>
  <c r="CA20" i="5"/>
  <c r="BK20" i="5"/>
  <c r="BG20" i="5"/>
  <c r="AU20" i="5"/>
  <c r="AE20" i="5"/>
  <c r="O20" i="5"/>
  <c r="CB20" i="5"/>
  <c r="AN20" i="5"/>
  <c r="AB20" i="5"/>
  <c r="L20" i="5"/>
  <c r="CH20" i="5"/>
  <c r="BR20" i="5"/>
  <c r="BB20" i="5"/>
  <c r="AL20" i="5"/>
  <c r="V20" i="5"/>
  <c r="BL20" i="5"/>
  <c r="AR20" i="5"/>
  <c r="AF20" i="5"/>
  <c r="J20" i="5"/>
  <c r="G20" i="5"/>
  <c r="BU20" i="5"/>
  <c r="BE20" i="5"/>
  <c r="AO20" i="5"/>
  <c r="Y20" i="5"/>
  <c r="I20" i="5"/>
  <c r="BW20" i="5"/>
  <c r="AQ20" i="5"/>
  <c r="AA20" i="5"/>
  <c r="K20" i="5"/>
  <c r="BT20" i="5"/>
  <c r="BD20" i="5"/>
  <c r="X20" i="5"/>
  <c r="T20" i="5"/>
  <c r="H20" i="5"/>
  <c r="CD20" i="5"/>
  <c r="BN20" i="5"/>
  <c r="AX20" i="5"/>
  <c r="AT20" i="5"/>
  <c r="AH20" i="5"/>
  <c r="R20" i="5"/>
  <c r="M20" i="5"/>
  <c r="BH20" i="5"/>
  <c r="BV20" i="5"/>
  <c r="AP20" i="5"/>
  <c r="CG20" i="5"/>
  <c r="BQ20" i="5"/>
  <c r="BA20" i="5"/>
  <c r="AW20" i="5"/>
  <c r="AK20" i="5"/>
  <c r="U20" i="5"/>
  <c r="BS20" i="5"/>
  <c r="BC20" i="5"/>
  <c r="AM20" i="5"/>
  <c r="W20" i="5"/>
  <c r="BP20" i="5"/>
  <c r="AZ20" i="5"/>
  <c r="AJ20" i="5"/>
  <c r="BX20" i="5"/>
  <c r="BZ20" i="5"/>
  <c r="BJ20" i="5"/>
  <c r="AD20" i="5"/>
  <c r="N20" i="5"/>
  <c r="CS37" i="2"/>
  <c r="CS36" i="2"/>
  <c r="CR89" i="2"/>
  <c r="CR64" i="2"/>
  <c r="CT42" i="9"/>
  <c r="BK26" i="10"/>
  <c r="R26" i="10"/>
  <c r="N26" i="10"/>
  <c r="J26" i="10"/>
  <c r="BJ26" i="10"/>
  <c r="CF26" i="10"/>
  <c r="CF33" i="9"/>
  <c r="BM33" i="9"/>
  <c r="BJ33" i="9"/>
  <c r="AS33" i="9"/>
  <c r="AL33" i="9"/>
  <c r="S33" i="9"/>
  <c r="AQ43" i="9"/>
  <c r="BN43" i="9"/>
  <c r="BC43" i="9"/>
  <c r="BF43" i="9"/>
  <c r="AW43" i="9"/>
  <c r="AR43" i="9"/>
  <c r="AE43" i="9"/>
  <c r="AF43" i="9"/>
  <c r="Y43" i="9"/>
  <c r="K43" i="9"/>
  <c r="H43" i="9"/>
  <c r="P24" i="13"/>
  <c r="L24" i="13"/>
  <c r="H24" i="13"/>
  <c r="D24" i="13"/>
  <c r="O23" i="13"/>
  <c r="E23" i="13"/>
  <c r="C16" i="13"/>
  <c r="E16" i="13"/>
  <c r="J21" i="13"/>
  <c r="D16" i="13"/>
  <c r="AP60" i="4"/>
  <c r="T44" i="4"/>
  <c r="L44" i="4"/>
  <c r="J44" i="4"/>
  <c r="T23" i="13"/>
  <c r="T24" i="13"/>
  <c r="M19" i="6"/>
  <c r="BE43" i="9"/>
  <c r="V33" i="9"/>
  <c r="AP36" i="4"/>
  <c r="G44" i="4"/>
  <c r="AP53" i="4"/>
  <c r="AP33" i="4"/>
  <c r="CT19" i="5"/>
  <c r="F44" i="4"/>
  <c r="AP32" i="4"/>
  <c r="AX26" i="10"/>
  <c r="AT26" i="10"/>
  <c r="AP26" i="10"/>
  <c r="AL26" i="10"/>
  <c r="AH26" i="10"/>
  <c r="AD26" i="10"/>
  <c r="P26" i="10"/>
  <c r="L26" i="10"/>
  <c r="AP51" i="4"/>
  <c r="I44" i="4"/>
  <c r="AP41" i="4"/>
  <c r="R44" i="4"/>
  <c r="R24" i="13"/>
  <c r="N24" i="13"/>
  <c r="I25" i="13"/>
  <c r="J24" i="13"/>
  <c r="F24" i="13"/>
  <c r="B25" i="13"/>
  <c r="N23" i="13"/>
  <c r="BS43" i="9"/>
  <c r="I43" i="9"/>
  <c r="CX18" i="1"/>
  <c r="AP55" i="4"/>
  <c r="AC33" i="9"/>
  <c r="AP57" i="4"/>
  <c r="BD43" i="9"/>
  <c r="AP43" i="4"/>
  <c r="AP39" i="4"/>
  <c r="U44" i="4"/>
  <c r="AZ26" i="10"/>
  <c r="AV26" i="10"/>
  <c r="AR26" i="10"/>
  <c r="AN26" i="10"/>
  <c r="AJ26" i="10"/>
  <c r="AF26" i="10"/>
  <c r="U24" i="13"/>
  <c r="Q24" i="13"/>
  <c r="M24" i="13"/>
  <c r="I24" i="13"/>
  <c r="E24" i="13"/>
  <c r="K23" i="13"/>
  <c r="G23" i="13"/>
  <c r="R23" i="13"/>
  <c r="AZ43" i="9"/>
  <c r="Q43" i="9"/>
  <c r="BP26" i="10"/>
  <c r="BA26" i="10"/>
  <c r="AW26" i="10"/>
  <c r="AS26" i="10"/>
  <c r="AO26" i="10"/>
  <c r="AK26" i="10"/>
  <c r="AG26" i="10"/>
  <c r="AC26" i="10"/>
  <c r="Y26" i="10"/>
  <c r="U26" i="10"/>
  <c r="Q26" i="10"/>
  <c r="M26" i="10"/>
  <c r="I26" i="10"/>
  <c r="L31" i="9"/>
  <c r="P31" i="9"/>
  <c r="T31" i="9"/>
  <c r="X31" i="9"/>
  <c r="AB31" i="9"/>
  <c r="AF31" i="9"/>
  <c r="AJ31" i="9"/>
  <c r="AN31" i="9"/>
  <c r="AR31" i="9"/>
  <c r="AV31" i="9"/>
  <c r="AZ31" i="9"/>
  <c r="BD31" i="9"/>
  <c r="BL31" i="9"/>
  <c r="BP31" i="9"/>
  <c r="BT31" i="9"/>
  <c r="BX31" i="9"/>
  <c r="CB31" i="9"/>
  <c r="S24" i="13"/>
  <c r="O24" i="13"/>
  <c r="K24" i="13"/>
  <c r="G24" i="13"/>
  <c r="C24" i="13"/>
  <c r="O25" i="13"/>
  <c r="AX43" i="9"/>
  <c r="BN26" i="10"/>
  <c r="AY26" i="10"/>
  <c r="AU26" i="10"/>
  <c r="AQ26" i="10"/>
  <c r="AM26" i="10"/>
  <c r="AI26" i="10"/>
  <c r="AE26" i="10"/>
  <c r="AA26" i="10"/>
  <c r="W26" i="10"/>
  <c r="S26" i="10"/>
  <c r="O26" i="10"/>
  <c r="K26" i="10"/>
  <c r="CE26" i="10"/>
  <c r="BO26" i="10"/>
  <c r="CC26" i="10"/>
  <c r="BB26" i="10"/>
  <c r="AB26" i="10"/>
  <c r="Z26" i="10"/>
  <c r="X26" i="10"/>
  <c r="V26" i="10"/>
  <c r="T26" i="10"/>
  <c r="H26" i="10"/>
  <c r="BZ26" i="10"/>
  <c r="BV26" i="10"/>
  <c r="CB26" i="10"/>
  <c r="BX43" i="9"/>
  <c r="AY33" i="9"/>
  <c r="AK33" i="9"/>
  <c r="T33" i="9"/>
  <c r="AY31" i="9"/>
  <c r="BC31" i="9"/>
  <c r="CE31" i="9"/>
  <c r="BR43" i="9"/>
  <c r="AN43" i="9"/>
  <c r="AB43" i="9"/>
  <c r="CE33" i="9"/>
  <c r="BZ33" i="9"/>
  <c r="BA31" i="9"/>
  <c r="CE43" i="9"/>
  <c r="BO43" i="9"/>
  <c r="BB43" i="9"/>
  <c r="AT43" i="9"/>
  <c r="CD33" i="9"/>
  <c r="P33" i="9"/>
  <c r="N33" i="9"/>
  <c r="BB31" i="9"/>
  <c r="R114" i="2"/>
  <c r="Q113" i="2"/>
  <c r="BP113" i="2"/>
  <c r="CH114" i="2"/>
  <c r="J25" i="13"/>
  <c r="Q26" i="13"/>
  <c r="E26" i="13"/>
  <c r="T16" i="13"/>
  <c r="H16" i="13"/>
  <c r="F25" i="13"/>
  <c r="L25" i="13"/>
  <c r="I23" i="13"/>
  <c r="D25" i="13"/>
  <c r="T21" i="13"/>
  <c r="S26" i="13"/>
  <c r="O26" i="13"/>
  <c r="K26" i="13"/>
  <c r="G26" i="13"/>
  <c r="P23" i="13"/>
  <c r="K21" i="13"/>
  <c r="R16" i="13"/>
  <c r="N16" i="13"/>
  <c r="J16" i="13"/>
  <c r="F16" i="13"/>
  <c r="N25" i="13"/>
  <c r="I21" i="13"/>
  <c r="P16" i="13"/>
  <c r="Q23" i="13"/>
  <c r="M23" i="13"/>
  <c r="S25" i="13"/>
  <c r="R25" i="13"/>
  <c r="K25" i="13"/>
  <c r="G25" i="13"/>
  <c r="D23" i="13"/>
  <c r="S21" i="13"/>
  <c r="R26" i="13"/>
  <c r="N26" i="13"/>
  <c r="J26" i="13"/>
  <c r="F26" i="13"/>
  <c r="Q16" i="13"/>
  <c r="M16" i="13"/>
  <c r="I16" i="13"/>
  <c r="M26" i="13"/>
  <c r="L16" i="13"/>
  <c r="R21" i="13"/>
  <c r="P25" i="13"/>
  <c r="N21" i="13"/>
  <c r="J23" i="13"/>
  <c r="F23" i="13"/>
  <c r="M21" i="13"/>
  <c r="P21" i="13"/>
  <c r="L26" i="13"/>
  <c r="S16" i="13"/>
  <c r="O16" i="13"/>
  <c r="K16" i="13"/>
  <c r="G16" i="13"/>
  <c r="V16" i="13"/>
  <c r="Y17" i="13" s="1"/>
  <c r="CF114" i="2"/>
  <c r="CB114" i="2"/>
  <c r="BX114" i="2"/>
  <c r="BT114" i="2"/>
  <c r="BP114" i="2"/>
  <c r="BL114" i="2"/>
  <c r="BH114" i="2"/>
  <c r="BD114" i="2"/>
  <c r="AZ114" i="2"/>
  <c r="AV114" i="2"/>
  <c r="AR114" i="2"/>
  <c r="AN114" i="2"/>
  <c r="AJ114" i="2"/>
  <c r="AF114" i="2"/>
  <c r="AB114" i="2"/>
  <c r="X114" i="2"/>
  <c r="T114" i="2"/>
  <c r="BS113" i="2"/>
  <c r="CE114" i="2"/>
  <c r="CA114" i="2"/>
  <c r="BW114" i="2"/>
  <c r="BS114" i="2"/>
  <c r="BO114" i="2"/>
  <c r="BK114" i="2"/>
  <c r="BG114" i="2"/>
  <c r="BC114" i="2"/>
  <c r="AY114" i="2"/>
  <c r="AU114" i="2"/>
  <c r="AQ114" i="2"/>
  <c r="AM114" i="2"/>
  <c r="AI114" i="2"/>
  <c r="AE114" i="2"/>
  <c r="AA114" i="2"/>
  <c r="W114" i="2"/>
  <c r="CD114" i="2"/>
  <c r="BZ114" i="2"/>
  <c r="BV114" i="2"/>
  <c r="BR114" i="2"/>
  <c r="BN114" i="2"/>
  <c r="BJ114" i="2"/>
  <c r="BF114" i="2"/>
  <c r="BB114" i="2"/>
  <c r="AX114" i="2"/>
  <c r="AT114" i="2"/>
  <c r="AP114" i="2"/>
  <c r="AL114" i="2"/>
  <c r="AH114" i="2"/>
  <c r="AD114" i="2"/>
  <c r="Z114" i="2"/>
  <c r="V114" i="2"/>
  <c r="S114" i="2"/>
  <c r="CH113" i="2"/>
  <c r="CG114" i="2"/>
  <c r="CC114" i="2"/>
  <c r="BY114" i="2"/>
  <c r="BU114" i="2"/>
  <c r="BQ114" i="2"/>
  <c r="BM114" i="2"/>
  <c r="BI114" i="2"/>
  <c r="BE114" i="2"/>
  <c r="BA114" i="2"/>
  <c r="AW114" i="2"/>
  <c r="AS114" i="2"/>
  <c r="AO114" i="2"/>
  <c r="AK114" i="2"/>
  <c r="AG114" i="2"/>
  <c r="AC114" i="2"/>
  <c r="Y114" i="2"/>
  <c r="U114" i="2"/>
  <c r="W113" i="2"/>
  <c r="BM113" i="2"/>
  <c r="BI113" i="2"/>
  <c r="BE113" i="2"/>
  <c r="Z113" i="2"/>
  <c r="V23" i="13"/>
  <c r="U16" i="13"/>
  <c r="U26" i="13"/>
  <c r="T26" i="13"/>
  <c r="BE33" i="9"/>
  <c r="BF33" i="9"/>
  <c r="BI33" i="9"/>
  <c r="CT19" i="9"/>
  <c r="CU19" i="9"/>
  <c r="BH31" i="9"/>
  <c r="BB33" i="9"/>
  <c r="BJ113" i="2"/>
  <c r="BZ113" i="2"/>
  <c r="AX113" i="2"/>
  <c r="T113" i="2"/>
  <c r="AL113" i="2"/>
  <c r="AH113" i="2"/>
  <c r="BK113" i="2"/>
  <c r="CF113" i="2"/>
  <c r="BT113" i="2"/>
  <c r="AS113" i="2"/>
  <c r="AG113" i="2"/>
  <c r="U113" i="2"/>
  <c r="CG113" i="2"/>
  <c r="CC113" i="2"/>
  <c r="BU113" i="2"/>
  <c r="BQ113" i="2"/>
  <c r="AO113" i="2"/>
  <c r="AC113" i="2"/>
  <c r="CR88" i="2"/>
  <c r="CR20" i="2"/>
  <c r="R113" i="2"/>
  <c r="AK113" i="2"/>
  <c r="AW113" i="2"/>
  <c r="Y113" i="2"/>
  <c r="BV113" i="2"/>
  <c r="BR113" i="2"/>
  <c r="BN113" i="2"/>
  <c r="AP113" i="2"/>
  <c r="V113" i="2"/>
  <c r="AY113" i="2"/>
  <c r="AM113" i="2"/>
  <c r="BX113" i="2"/>
  <c r="AR113" i="2"/>
  <c r="AN113" i="2"/>
  <c r="AJ113" i="2"/>
  <c r="CB113" i="2"/>
  <c r="BL113" i="2"/>
  <c r="BD113" i="2"/>
  <c r="AZ113" i="2"/>
  <c r="AV113" i="2"/>
  <c r="AF113" i="2"/>
  <c r="AB113" i="2"/>
  <c r="X113" i="2"/>
  <c r="CA113" i="2"/>
  <c r="AD113" i="2"/>
  <c r="CD113" i="2"/>
  <c r="AT113" i="2"/>
  <c r="BY113" i="2"/>
  <c r="BA113" i="2"/>
  <c r="BF113" i="2"/>
  <c r="BB113" i="2"/>
  <c r="CE113" i="2"/>
  <c r="AE113" i="2"/>
  <c r="S113" i="2"/>
  <c r="BW113" i="2"/>
  <c r="BO113" i="2"/>
  <c r="BG113" i="2"/>
  <c r="BC113" i="2"/>
  <c r="AU113" i="2"/>
  <c r="AQ113" i="2"/>
  <c r="AI113" i="2"/>
  <c r="AA113" i="2"/>
  <c r="CR63" i="2"/>
  <c r="CD26" i="10"/>
  <c r="BY26" i="10"/>
  <c r="BW26" i="10"/>
  <c r="BU26" i="10"/>
  <c r="BS26" i="10"/>
  <c r="BQ26" i="10"/>
  <c r="BL26" i="10"/>
  <c r="BI26" i="10"/>
  <c r="BG26" i="10"/>
  <c r="BE26" i="10"/>
  <c r="BC26" i="10"/>
  <c r="CA26" i="10"/>
  <c r="BX26" i="10"/>
  <c r="BT26" i="10"/>
  <c r="BR26" i="10"/>
  <c r="BH26" i="10"/>
  <c r="BF26" i="10"/>
  <c r="BD26" i="10"/>
  <c r="I33" i="9"/>
  <c r="T43" i="9"/>
  <c r="S43" i="9"/>
  <c r="J33" i="9"/>
  <c r="AD33" i="9"/>
  <c r="BV33" i="9"/>
  <c r="U43" i="9"/>
  <c r="CA43" i="9"/>
  <c r="BY43" i="9"/>
  <c r="BJ43" i="9"/>
  <c r="AM43" i="9"/>
  <c r="AO43" i="9"/>
  <c r="AP43" i="9"/>
  <c r="AG43" i="9"/>
  <c r="AH43" i="9"/>
  <c r="V43" i="9"/>
  <c r="P43" i="9"/>
  <c r="BW33" i="9"/>
  <c r="CC33" i="9"/>
  <c r="BS33" i="9"/>
  <c r="AV33" i="9"/>
  <c r="AR33" i="9"/>
  <c r="AU33" i="9"/>
  <c r="AX33" i="9"/>
  <c r="AJ33" i="9"/>
  <c r="AQ33" i="9"/>
  <c r="U33" i="9"/>
  <c r="X33" i="9"/>
  <c r="W33" i="9"/>
  <c r="H31" i="9"/>
  <c r="BI31" i="9"/>
  <c r="BY31" i="9"/>
  <c r="AJ43" i="9"/>
  <c r="X43" i="9"/>
  <c r="Z43" i="9"/>
  <c r="BZ43" i="9"/>
  <c r="BQ43" i="9"/>
  <c r="BM43" i="9"/>
  <c r="AY43" i="9"/>
  <c r="AV43" i="9"/>
  <c r="AS43" i="9"/>
  <c r="AK43" i="9"/>
  <c r="L43" i="9"/>
  <c r="O43" i="9"/>
  <c r="BO33" i="9"/>
  <c r="BX33" i="9"/>
  <c r="BN33" i="9"/>
  <c r="BT33" i="9"/>
  <c r="BP33" i="9"/>
  <c r="BA33" i="9"/>
  <c r="AZ33" i="9"/>
  <c r="AB33" i="9"/>
  <c r="AE33" i="9"/>
  <c r="AH33" i="9"/>
  <c r="AA33" i="9"/>
  <c r="M31" i="9"/>
  <c r="Q31" i="9"/>
  <c r="U31" i="9"/>
  <c r="Y31" i="9"/>
  <c r="AC31" i="9"/>
  <c r="AG31" i="9"/>
  <c r="AK31" i="9"/>
  <c r="AO31" i="9"/>
  <c r="AS31" i="9"/>
  <c r="AW31" i="9"/>
  <c r="BM31" i="9"/>
  <c r="CA33" i="9"/>
  <c r="BQ33" i="9"/>
  <c r="CV19" i="9"/>
  <c r="BC33" i="9"/>
  <c r="K33" i="9"/>
  <c r="O33" i="9"/>
  <c r="Q33" i="9"/>
  <c r="M33" i="9"/>
  <c r="L33" i="9"/>
  <c r="J31" i="9"/>
  <c r="N31" i="9"/>
  <c r="R31" i="9"/>
  <c r="V31" i="9"/>
  <c r="Z31" i="9"/>
  <c r="AD31" i="9"/>
  <c r="AH31" i="9"/>
  <c r="AL31" i="9"/>
  <c r="AP31" i="9"/>
  <c r="AT31" i="9"/>
  <c r="AX31" i="9"/>
  <c r="BF31" i="9"/>
  <c r="BJ31" i="9"/>
  <c r="BN31" i="9"/>
  <c r="BR31" i="9"/>
  <c r="BV31" i="9"/>
  <c r="BZ31" i="9"/>
  <c r="BQ31" i="9"/>
  <c r="CD43" i="9"/>
  <c r="BT43" i="9"/>
  <c r="H33" i="9"/>
  <c r="W43" i="9"/>
  <c r="AG33" i="9"/>
  <c r="BY33" i="9"/>
  <c r="R43" i="9"/>
  <c r="AT33" i="9"/>
  <c r="BR33" i="9"/>
  <c r="AD43" i="9"/>
  <c r="BW43" i="9"/>
  <c r="CC43" i="9"/>
  <c r="BL43" i="9"/>
  <c r="BV43" i="9"/>
  <c r="BU43" i="9"/>
  <c r="BI43" i="9"/>
  <c r="BA43" i="9"/>
  <c r="BK43" i="9"/>
  <c r="AL43" i="9"/>
  <c r="AI43" i="9"/>
  <c r="AA43" i="9"/>
  <c r="M43" i="9"/>
  <c r="AI33" i="9"/>
  <c r="CB33" i="9"/>
  <c r="BL33" i="9"/>
  <c r="BH33" i="9"/>
  <c r="BD33" i="9"/>
  <c r="BK33" i="9"/>
  <c r="BG33" i="9"/>
  <c r="AN33" i="9"/>
  <c r="AM33" i="9"/>
  <c r="AF33" i="9"/>
  <c r="R33" i="9"/>
  <c r="K31" i="9"/>
  <c r="O31" i="9"/>
  <c r="S31" i="9"/>
  <c r="W31" i="9"/>
  <c r="AA31" i="9"/>
  <c r="AE31" i="9"/>
  <c r="AI31" i="9"/>
  <c r="AM31" i="9"/>
  <c r="AQ31" i="9"/>
  <c r="AU31" i="9"/>
  <c r="BG31" i="9"/>
  <c r="BK31" i="9"/>
  <c r="BO31" i="9"/>
  <c r="BS31" i="9"/>
  <c r="BW31" i="9"/>
  <c r="CA31" i="9"/>
  <c r="BE31" i="9"/>
  <c r="BU31" i="9"/>
  <c r="J43" i="9"/>
  <c r="CB43" i="9"/>
  <c r="AC43" i="9"/>
  <c r="I31" i="9"/>
  <c r="CD31" i="9"/>
  <c r="G21" i="13"/>
  <c r="H26" i="13"/>
  <c r="M25" i="13"/>
  <c r="E21" i="13"/>
  <c r="H23" i="13"/>
  <c r="Q21" i="13"/>
  <c r="H25" i="13"/>
  <c r="C23" i="13"/>
  <c r="L21" i="13"/>
  <c r="I26" i="13"/>
  <c r="P26" i="13"/>
  <c r="Q25" i="13"/>
  <c r="S23" i="13"/>
  <c r="H21" i="13"/>
  <c r="C21" i="13"/>
  <c r="V26" i="13"/>
  <c r="V21" i="13"/>
  <c r="U23" i="13"/>
  <c r="D26" i="13"/>
  <c r="F21" i="13"/>
  <c r="L23" i="13"/>
  <c r="E25" i="13"/>
  <c r="T25" i="13"/>
  <c r="C25" i="13"/>
  <c r="O21" i="13"/>
  <c r="U25" i="13"/>
  <c r="C26" i="13"/>
  <c r="CR26" i="2"/>
  <c r="CR29" i="2"/>
  <c r="CR30" i="2"/>
  <c r="CR28" i="2"/>
  <c r="CC31" i="9"/>
  <c r="BH113" i="2"/>
  <c r="CN27" i="2" l="1"/>
  <c r="CQ114" i="2"/>
  <c r="CQ113" i="2"/>
  <c r="CS114" i="2"/>
  <c r="G18" i="13"/>
  <c r="M18" i="13"/>
  <c r="K18" i="13"/>
  <c r="O18" i="13"/>
  <c r="P18" i="13"/>
  <c r="Z18" i="13"/>
  <c r="T18" i="13"/>
  <c r="AB18" i="13"/>
  <c r="F18" i="13"/>
  <c r="S18" i="13"/>
  <c r="X18" i="13"/>
  <c r="D18" i="13"/>
  <c r="Q18" i="13"/>
  <c r="E18" i="13"/>
  <c r="U18" i="13"/>
  <c r="I18" i="13"/>
  <c r="L18" i="13"/>
  <c r="Y18" i="13"/>
  <c r="C18" i="13"/>
  <c r="W18" i="13"/>
  <c r="R18" i="13"/>
  <c r="AA18" i="13"/>
  <c r="J18" i="13"/>
  <c r="N18" i="13"/>
  <c r="H18" i="13"/>
  <c r="V18" i="13"/>
  <c r="R17" i="13"/>
  <c r="Q17" i="13"/>
  <c r="V22" i="13"/>
  <c r="N22" i="13"/>
  <c r="F22" i="13"/>
  <c r="W22" i="13"/>
  <c r="U22" i="13"/>
  <c r="M22" i="13"/>
  <c r="E22" i="13"/>
  <c r="AB22" i="13"/>
  <c r="T22" i="13"/>
  <c r="L22" i="13"/>
  <c r="D22" i="13"/>
  <c r="AA22" i="13"/>
  <c r="S22" i="13"/>
  <c r="K22" i="13"/>
  <c r="C22" i="13"/>
  <c r="Q22" i="13"/>
  <c r="G22" i="13"/>
  <c r="Z22" i="13"/>
  <c r="R22" i="13"/>
  <c r="J22" i="13"/>
  <c r="Y22" i="13"/>
  <c r="I22" i="13"/>
  <c r="X22" i="13"/>
  <c r="P22" i="13"/>
  <c r="H22" i="13"/>
  <c r="O22" i="13"/>
  <c r="L17" i="13"/>
  <c r="P17" i="13"/>
  <c r="AE17" i="13"/>
  <c r="K17" i="13"/>
  <c r="J17" i="13"/>
  <c r="T17" i="13"/>
  <c r="I17" i="13"/>
  <c r="W17" i="13"/>
  <c r="G17" i="13"/>
  <c r="N17" i="13"/>
  <c r="M17" i="13"/>
  <c r="X17" i="13"/>
  <c r="V17" i="13"/>
  <c r="U17" i="13"/>
  <c r="F17" i="13"/>
  <c r="H17" i="13"/>
  <c r="O17" i="13"/>
  <c r="S17" i="13"/>
  <c r="CL27" i="2"/>
  <c r="CM27" i="2"/>
  <c r="BI29" i="10"/>
  <c r="BN29" i="10"/>
  <c r="CF27" i="2"/>
  <c r="CK27" i="2"/>
  <c r="AP44" i="4"/>
  <c r="H27" i="2"/>
  <c r="I27" i="2"/>
  <c r="Y27" i="2"/>
  <c r="AO27" i="2"/>
  <c r="BE27" i="2"/>
  <c r="BU27" i="2"/>
  <c r="AR27" i="2"/>
  <c r="V27" i="2"/>
  <c r="AL27" i="2"/>
  <c r="BB27" i="2"/>
  <c r="BR27" i="2"/>
  <c r="AV27" i="2"/>
  <c r="C27" i="2"/>
  <c r="S27" i="2"/>
  <c r="AI27" i="2"/>
  <c r="AY27" i="2"/>
  <c r="BO27" i="2"/>
  <c r="CE27" i="2"/>
  <c r="AZ27" i="2"/>
  <c r="CJ27" i="2"/>
  <c r="CH27" i="2"/>
  <c r="CI27" i="2"/>
  <c r="L27" i="2"/>
  <c r="M27" i="2"/>
  <c r="AC27" i="2"/>
  <c r="AS27" i="2"/>
  <c r="BI27" i="2"/>
  <c r="BY27" i="2"/>
  <c r="BD27" i="2"/>
  <c r="J27" i="2"/>
  <c r="Z27" i="2"/>
  <c r="AP27" i="2"/>
  <c r="BF27" i="2"/>
  <c r="BV27" i="2"/>
  <c r="BH27" i="2"/>
  <c r="G27" i="2"/>
  <c r="W27" i="2"/>
  <c r="AM27" i="2"/>
  <c r="BC27" i="2"/>
  <c r="BS27" i="2"/>
  <c r="P27" i="2"/>
  <c r="BL27" i="2"/>
  <c r="F27" i="2"/>
  <c r="Q27" i="2"/>
  <c r="AG27" i="2"/>
  <c r="AW27" i="2"/>
  <c r="BM27" i="2"/>
  <c r="CC27" i="2"/>
  <c r="T27" i="2"/>
  <c r="BP27" i="2"/>
  <c r="N27" i="2"/>
  <c r="AD27" i="2"/>
  <c r="AT27" i="2"/>
  <c r="BJ27" i="2"/>
  <c r="BZ27" i="2"/>
  <c r="X27" i="2"/>
  <c r="BT27" i="2"/>
  <c r="K27" i="2"/>
  <c r="AA27" i="2"/>
  <c r="AQ27" i="2"/>
  <c r="BG27" i="2"/>
  <c r="BW27" i="2"/>
  <c r="AB27" i="2"/>
  <c r="BX27" i="2"/>
  <c r="AO44" i="4"/>
  <c r="D27" i="2"/>
  <c r="E27" i="2"/>
  <c r="U27" i="2"/>
  <c r="AK27" i="2"/>
  <c r="BA27" i="2"/>
  <c r="BQ27" i="2"/>
  <c r="CG27" i="2"/>
  <c r="AF27" i="2"/>
  <c r="R27" i="2"/>
  <c r="AH27" i="2"/>
  <c r="AX27" i="2"/>
  <c r="BN27" i="2"/>
  <c r="CD27" i="2"/>
  <c r="AJ27" i="2"/>
  <c r="O27" i="2"/>
  <c r="AE27" i="2"/>
  <c r="AU27" i="2"/>
  <c r="BK27" i="2"/>
  <c r="CA27" i="2"/>
  <c r="AN27" i="2"/>
  <c r="CB27" i="2"/>
  <c r="CR114" i="2"/>
  <c r="AE16" i="13"/>
  <c r="CS113" i="2"/>
  <c r="CR113" i="2"/>
  <c r="CQ92" i="2"/>
  <c r="CQ91" i="2"/>
  <c r="CQ88" i="2"/>
  <c r="CQ89" i="2"/>
  <c r="CQ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Agnew</author>
  </authors>
  <commentList>
    <comment ref="EI6" authorId="0" shapeId="0" xr:uid="{00000000-0006-0000-0100-000001000000}">
      <text>
        <r>
          <rPr>
            <b/>
            <sz val="9"/>
            <color indexed="81"/>
            <rFont val="Tahoma"/>
            <family val="2"/>
          </rPr>
          <t>Rob Agnew:</t>
        </r>
        <r>
          <rPr>
            <sz val="9"/>
            <color indexed="81"/>
            <rFont val="Tahoma"/>
            <family val="2"/>
          </rPr>
          <t xml:space="preserve">
May 1930 and 1931 totals suspiciously high. Especially when two years in a row</t>
        </r>
      </text>
    </comment>
    <comment ref="B10" authorId="0" shapeId="0" xr:uid="{00000000-0006-0000-0100-000002000000}">
      <text>
        <r>
          <rPr>
            <b/>
            <sz val="9"/>
            <color indexed="81"/>
            <rFont val="Tahoma"/>
            <family val="2"/>
          </rPr>
          <t>Rob Agnew:</t>
        </r>
        <r>
          <rPr>
            <sz val="9"/>
            <color indexed="81"/>
            <rFont val="Tahoma"/>
            <family val="2"/>
          </rPr>
          <t xml:space="preserve">
May 1930 and 1931 totals are the highest on record. I suspect their validity.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Agnew</author>
  </authors>
  <commentList>
    <comment ref="BI13" authorId="0" shapeId="0" xr:uid="{00000000-0006-0000-0200-000001000000}">
      <text>
        <r>
          <rPr>
            <b/>
            <sz val="9"/>
            <color indexed="81"/>
            <rFont val="Tahoma"/>
            <family val="2"/>
          </rPr>
          <t>Rob Agnew:</t>
        </r>
        <r>
          <rPr>
            <sz val="9"/>
            <color indexed="81"/>
            <rFont val="Tahoma"/>
            <family val="2"/>
          </rPr>
          <t xml:space="preserve">
Mt Pinatubo erupted 15/6/91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hrmrha</author>
  </authors>
  <commentList>
    <comment ref="AD32" authorId="0" shapeId="0" xr:uid="{00000000-0006-0000-0A00-000001000000}">
      <text>
        <r>
          <rPr>
            <sz val="9"/>
            <color indexed="81"/>
            <rFont val="Tahoma"/>
            <family val="2"/>
          </rPr>
          <t>Temps adjusted June 2014, after sensor calibration, as sensor had been reading 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Agnew</author>
  </authors>
  <commentList>
    <comment ref="BD15" authorId="0" shapeId="0" xr:uid="{00000000-0006-0000-0B00-000001000000}">
      <text>
        <r>
          <rPr>
            <b/>
            <sz val="9"/>
            <color indexed="81"/>
            <rFont val="Tahoma"/>
            <family val="2"/>
          </rPr>
          <t>Rob Agnew:</t>
        </r>
        <r>
          <rPr>
            <sz val="9"/>
            <color indexed="81"/>
            <rFont val="Tahoma"/>
            <family val="2"/>
          </rPr>
          <t xml:space="preserve">
average of the 10 years prior to these values being inserted</t>
        </r>
      </text>
    </comment>
  </commentList>
</comments>
</file>

<file path=xl/sharedStrings.xml><?xml version="1.0" encoding="utf-8"?>
<sst xmlns="http://schemas.openxmlformats.org/spreadsheetml/2006/main" count="1592" uniqueCount="395">
  <si>
    <t>Monthly</t>
  </si>
  <si>
    <t>Mean</t>
  </si>
  <si>
    <t>Jan</t>
  </si>
  <si>
    <t>Feb</t>
  </si>
  <si>
    <t>March</t>
  </si>
  <si>
    <t>April</t>
  </si>
  <si>
    <t>May</t>
  </si>
  <si>
    <t>June</t>
  </si>
  <si>
    <t>July</t>
  </si>
  <si>
    <t>Aug</t>
  </si>
  <si>
    <t>Sep</t>
  </si>
  <si>
    <t>Oct</t>
  </si>
  <si>
    <t>Nov</t>
  </si>
  <si>
    <t>Dec</t>
  </si>
  <si>
    <t>Total</t>
  </si>
  <si>
    <t>Year Mean</t>
  </si>
  <si>
    <t>Mean:Sep-Apr</t>
  </si>
  <si>
    <t>Total Monthly Radiation mj/m2</t>
  </si>
  <si>
    <t>Average Daily Radiation (mj/m2)</t>
  </si>
  <si>
    <t>Total Monthly Wind Run (km)</t>
  </si>
  <si>
    <t>LTA</t>
  </si>
  <si>
    <t>Blenheim - Total Monthly Rainfall (mm)</t>
  </si>
  <si>
    <t>Average Monthly Pan Evaporation (mm)</t>
  </si>
  <si>
    <t>Average Daily Pan Evaporation (mm)</t>
  </si>
  <si>
    <t>1948-80</t>
  </si>
  <si>
    <t>Total Monthly Penman Evapotranspiration (mm)</t>
  </si>
  <si>
    <t>Average Daily Penman Evapotranspiration (mm)</t>
  </si>
  <si>
    <t>Air Frost Numbers per month</t>
  </si>
  <si>
    <t>Blenheim - Average Daily Maximum Temperature (°C)</t>
  </si>
  <si>
    <t>Blenheim - Average Daily Minimum Temperature (°C)</t>
  </si>
  <si>
    <t>Height of anemometer</t>
  </si>
  <si>
    <t>88-98</t>
  </si>
  <si>
    <t>Missing</t>
  </si>
  <si>
    <t>Average Daily 10cm Soil Temperature (°C)- at 9am</t>
  </si>
  <si>
    <t>Average Daily 20cm Soil Temperature (°C)- at 9am</t>
  </si>
  <si>
    <t>Average Daily 30cm Soil Temperature (°C)- at 9am</t>
  </si>
  <si>
    <t>Average Daily 100cm Soil Temperature (°C)- at 9am</t>
  </si>
  <si>
    <t>= Number of days during month that recorded a grass minimum temperature of &lt;=-1.0°C</t>
  </si>
  <si>
    <t>= Number of days during month that recorded an air minimum temperature of &lt;0°C</t>
  </si>
  <si>
    <t>Blenheim - Average Daily Sunshine Hours</t>
  </si>
  <si>
    <t>1986-1995</t>
  </si>
  <si>
    <t>This was only recorded for the period shown 1988-1996</t>
  </si>
  <si>
    <t>Evaporation from a Class A Raised Evaporation Pan</t>
  </si>
  <si>
    <t xml:space="preserve">Data 1930-1985 from Blenheim weather station located in Parker Street. </t>
  </si>
  <si>
    <t>1986 onwards data from Marlborough Research Centre weather station on Grove Road</t>
  </si>
  <si>
    <t>Format / Column / Unhide</t>
  </si>
  <si>
    <t xml:space="preserve">On most sheets only the most recent years are displayed.  A large number of columns may be hidden from view. </t>
  </si>
  <si>
    <t>If you want to view all columns in the EXCEL files.</t>
  </si>
  <si>
    <t>Save the excel file onto your computer.</t>
  </si>
  <si>
    <t>This will then unhide all columns that are hidden</t>
  </si>
  <si>
    <t>The reason the columns are hidden is so that the summary on the right hand side can be seen and so that the current view can be printed on one page</t>
  </si>
  <si>
    <t>Jan-Sep</t>
  </si>
  <si>
    <t>Jan-Oct</t>
  </si>
  <si>
    <t>Jan-Nov</t>
  </si>
  <si>
    <t>Average Daily Windrun (km)</t>
  </si>
  <si>
    <t>Jan-Dec</t>
  </si>
  <si>
    <t xml:space="preserve">Data 1932-Aug 1985 from Blenheim weather station located in Parker Street. </t>
  </si>
  <si>
    <t xml:space="preserve">Ground Frost Numbers per month </t>
  </si>
  <si>
    <t>Victoria Raw - victoria.raw@plantandfood.co.nz</t>
  </si>
  <si>
    <t>Jan-Mar</t>
  </si>
  <si>
    <t>Average Monthly Soil Moisture (5 to 35 cm depth under mown grass)</t>
  </si>
  <si>
    <t>Jan-May</t>
  </si>
  <si>
    <t>Jan-Apr</t>
  </si>
  <si>
    <t>Rank</t>
  </si>
  <si>
    <t>Blenheim weather station data 1986 to present, collected at the Grovetown Park campus of the Marlborough Research Centre, on SH1 just north of Blenheim</t>
  </si>
  <si>
    <t>Highest</t>
  </si>
  <si>
    <t>Lowest</t>
  </si>
  <si>
    <t>% of</t>
  </si>
  <si>
    <t>Possible</t>
  </si>
  <si>
    <t>Hours</t>
  </si>
  <si>
    <t>Ground Frosts during July</t>
  </si>
  <si>
    <t>Ground Frosts during August</t>
  </si>
  <si>
    <t>Annual</t>
  </si>
  <si>
    <t>August</t>
  </si>
  <si>
    <t>Sept</t>
  </si>
  <si>
    <t>1932-1985</t>
  </si>
  <si>
    <t>1930-1985</t>
  </si>
  <si>
    <t>1947-1985</t>
  </si>
  <si>
    <t>Max</t>
  </si>
  <si>
    <t>Min</t>
  </si>
  <si>
    <t>Range</t>
  </si>
  <si>
    <t>Blenheim - Average Monthly Mean, Maximum and Minimum Temperatures and Average Monthly Range in Temperature</t>
  </si>
  <si>
    <t>Blenheim - Monthly Mean Temperature (°C)</t>
  </si>
  <si>
    <t>Blenheim - Average Daily Range in Temperature (°C)</t>
  </si>
  <si>
    <t>Jan-June</t>
  </si>
  <si>
    <t>Jan-July</t>
  </si>
  <si>
    <t>Jan-Aug</t>
  </si>
  <si>
    <t>Actual</t>
  </si>
  <si>
    <t>Trend</t>
  </si>
  <si>
    <t>Jun-Aug</t>
  </si>
  <si>
    <t>Winter</t>
  </si>
  <si>
    <t>Spring</t>
  </si>
  <si>
    <t>Summer</t>
  </si>
  <si>
    <t>Autumn</t>
  </si>
  <si>
    <t>Dec-Feb</t>
  </si>
  <si>
    <t>Mar-May</t>
  </si>
  <si>
    <t>Sep-Nov</t>
  </si>
  <si>
    <t>Mean:Dec-Feb</t>
  </si>
  <si>
    <t>Mean:Mar-May</t>
  </si>
  <si>
    <t>Mean:Jun-Aug</t>
  </si>
  <si>
    <t>Mean:Sep-Nov</t>
  </si>
  <si>
    <t>Season</t>
  </si>
  <si>
    <t xml:space="preserve">Data prior to 1986 was collected at the previous Blenheim weather station site in Parker Street (1930-1985). </t>
  </si>
  <si>
    <t xml:space="preserve">Each sheet summarises the particular meteorological parameter on a monthly and annual basis. </t>
  </si>
  <si>
    <t>These data are derived from the daily weather summaries that are also found on the Marlborough Research Centre website</t>
  </si>
  <si>
    <t>Funding for the collection and maintenance of this database on the Marlborough Research Centre website is provided by the Marlborough Research Centre Trust</t>
  </si>
  <si>
    <t>zeros</t>
  </si>
  <si>
    <t>All</t>
  </si>
  <si>
    <t>Ground Frosts during May</t>
  </si>
  <si>
    <t>Annual Ground Frosts</t>
  </si>
  <si>
    <t>Ground Frosts during June</t>
  </si>
  <si>
    <t>10year mean</t>
  </si>
  <si>
    <t>No data</t>
  </si>
  <si>
    <t>Winter Ground Frosts</t>
  </si>
  <si>
    <t>Jul-Sep</t>
  </si>
  <si>
    <t>Jul-Oct</t>
  </si>
  <si>
    <t>Mean:Jul-Jun</t>
  </si>
  <si>
    <t>Mean:Sep-Dec</t>
  </si>
  <si>
    <t>Soil Moisture value on 1st of month (5 to 35 cm depth under mown grass)</t>
  </si>
  <si>
    <t>Soil Moisture value on last day of month (5 to 35 cm depth under mown grass)</t>
  </si>
  <si>
    <t>Jul-Nov</t>
  </si>
  <si>
    <t>Year</t>
  </si>
  <si>
    <t>Jul-Dec</t>
  </si>
  <si>
    <t>Oct-Dec</t>
  </si>
  <si>
    <t>Jul-Jan</t>
  </si>
  <si>
    <t>Sep-Jan</t>
  </si>
  <si>
    <t>Oct-Jan</t>
  </si>
  <si>
    <t>Sep-Feb</t>
  </si>
  <si>
    <t>Jul-Feb</t>
  </si>
  <si>
    <t xml:space="preserve">Trend </t>
  </si>
  <si>
    <t>Oct-Feb</t>
  </si>
  <si>
    <t>Jan-Feb</t>
  </si>
  <si>
    <t>Jul-Apr</t>
  </si>
  <si>
    <t>Jul-May</t>
  </si>
  <si>
    <t>Jul-Jun</t>
  </si>
  <si>
    <t>Sep-Apr</t>
  </si>
  <si>
    <t>Sep-Apr Total</t>
  </si>
  <si>
    <t>Mean:Jan-Apr</t>
  </si>
  <si>
    <t>July-June</t>
  </si>
  <si>
    <t>Oct-Nov</t>
  </si>
  <si>
    <t>18 months</t>
  </si>
  <si>
    <t>Sep-Dec</t>
  </si>
  <si>
    <t>NIWA Agent Number in the CLIFLO database, for Blenheim weather station, 1986 to present is 12430. Network Number is G13495</t>
  </si>
  <si>
    <t>Latitude -41.4989</t>
  </si>
  <si>
    <t>Longitude 173.7629</t>
  </si>
  <si>
    <t>Height 10 m</t>
  </si>
  <si>
    <t>1980-1999</t>
  </si>
  <si>
    <t>Oct+Nov</t>
  </si>
  <si>
    <t>Oct/Nov</t>
  </si>
  <si>
    <t>Jan-Jun</t>
  </si>
  <si>
    <t>Mean:Jan-Jun</t>
  </si>
  <si>
    <t>Mean:Jul-Dec</t>
  </si>
  <si>
    <t>1986--1990</t>
  </si>
  <si>
    <t>1991-1995</t>
  </si>
  <si>
    <t>1996-2000</t>
  </si>
  <si>
    <t>2001-2005</t>
  </si>
  <si>
    <t>2006-2010</t>
  </si>
  <si>
    <t>1976-1980</t>
  </si>
  <si>
    <t>1981-1985</t>
  </si>
  <si>
    <t>1986-2000</t>
  </si>
  <si>
    <t>Blenheim - Absolute Monthly Maximum Temperature (°C)</t>
  </si>
  <si>
    <t>Blenheim - Absolute Monthly Minimum Temperature (°C)</t>
  </si>
  <si>
    <t>Abs. Min</t>
  </si>
  <si>
    <t>Abs. Max</t>
  </si>
  <si>
    <t>Year Maximum</t>
  </si>
  <si>
    <t>Year Minimum</t>
  </si>
  <si>
    <t>Jul-Dec18Months</t>
  </si>
  <si>
    <t>Rainfall totals ranked - Lowest to Highest</t>
  </si>
  <si>
    <t>Mean Month</t>
  </si>
  <si>
    <t>2011-2015</t>
  </si>
  <si>
    <t>Summer deviation from average</t>
  </si>
  <si>
    <t>February</t>
  </si>
  <si>
    <t>10year mean Jan</t>
  </si>
  <si>
    <t>Trend Jan</t>
  </si>
  <si>
    <t>10year mean Feb</t>
  </si>
  <si>
    <t>Trend Feb</t>
  </si>
  <si>
    <t>10year mean Mar</t>
  </si>
  <si>
    <t>Trend Mar</t>
  </si>
  <si>
    <t>10year mean Apr</t>
  </si>
  <si>
    <t>Trend Apr</t>
  </si>
  <si>
    <t>1986-95</t>
  </si>
  <si>
    <t>Height 10m</t>
  </si>
  <si>
    <t>Height 5m</t>
  </si>
  <si>
    <t>Absolute</t>
  </si>
  <si>
    <t>Mean Max</t>
  </si>
  <si>
    <t>Average Daily Wind Speed (km/hr) (derived from daily wind-run)</t>
  </si>
  <si>
    <t>Absolute Maximum Monthly Wind Speed (km/hr)</t>
  </si>
  <si>
    <t>Average Daily Maximum Wind Speed during the month (km/hr)</t>
  </si>
  <si>
    <t>January</t>
  </si>
  <si>
    <t>September</t>
  </si>
  <si>
    <t>October</t>
  </si>
  <si>
    <t>November</t>
  </si>
  <si>
    <t>December</t>
  </si>
  <si>
    <t>12 months</t>
  </si>
  <si>
    <t>3 months</t>
  </si>
  <si>
    <t>10 year moving mean</t>
  </si>
  <si>
    <t>Annual Total</t>
  </si>
  <si>
    <t>Seasons ranked warmest to coolest</t>
  </si>
  <si>
    <t>Growing season</t>
  </si>
  <si>
    <t>Autumn Ground Frosts</t>
  </si>
  <si>
    <t>1996-07</t>
  </si>
  <si>
    <t>6 months</t>
  </si>
  <si>
    <t>ranked warmest</t>
  </si>
  <si>
    <t>to coolest</t>
  </si>
  <si>
    <t>12 months July-June</t>
  </si>
  <si>
    <t>12 months Jan-Dec</t>
  </si>
  <si>
    <t>6 months Jan-Jun</t>
  </si>
  <si>
    <t>Blenheim - Days &gt;=30.0°C</t>
  </si>
  <si>
    <t>Summer (Dec-Feb)</t>
  </si>
  <si>
    <t>Total Days</t>
  </si>
  <si>
    <t>&gt;=30.0°C</t>
  </si>
  <si>
    <t>Mean Days</t>
  </si>
  <si>
    <t>Warmer than average</t>
  </si>
  <si>
    <t>e.g. Sun - Columns B = 1930 to BS = 1999 are hidden</t>
  </si>
  <si>
    <t>Put the cursor at the top of the page and highlight the first two columns shown. Eg Column A and Column BT</t>
  </si>
  <si>
    <t>Annual Maximum</t>
  </si>
  <si>
    <t>Average summer maximum</t>
  </si>
  <si>
    <t>10year summer mean</t>
  </si>
  <si>
    <t>Ground Frosts in October and Novemberr (1932-2019)</t>
  </si>
  <si>
    <t>Ground Frosts in October and Novermber (1980-2019)</t>
  </si>
  <si>
    <t>Jan-August</t>
  </si>
  <si>
    <t xml:space="preserve">Data 1932-1985 from Blenheim weather station located in Parker Street. </t>
  </si>
  <si>
    <t>1932 Onwards</t>
  </si>
  <si>
    <t>Dec-Jan</t>
  </si>
  <si>
    <t>10year Mean</t>
  </si>
  <si>
    <t>No.Rain Days</t>
  </si>
  <si>
    <t>1.0mm or more</t>
  </si>
  <si>
    <t>Dec-Mar</t>
  </si>
  <si>
    <t>lower than average monthly wind-run</t>
  </si>
  <si>
    <t>8 month growing season</t>
  </si>
  <si>
    <t>Maximum</t>
  </si>
  <si>
    <t>Minimum</t>
  </si>
  <si>
    <t>5 year moving mean</t>
  </si>
  <si>
    <t>Annual Moisture Deficit (Rainfall - Potential Evapotranspiration)</t>
  </si>
  <si>
    <t>10year mean June</t>
  </si>
  <si>
    <t>Trend June</t>
  </si>
  <si>
    <t xml:space="preserve">10year mean </t>
  </si>
  <si>
    <t>Annual average wind-run (km) for Blenheim (1996-2020)</t>
  </si>
  <si>
    <t>From March 1996 onwards the anemometer has been at 10 metres and automated;  The two can't be directly compared</t>
  </si>
  <si>
    <t xml:space="preserve">Prior to March 1996 the anemometer was at about 5 metres height and manually read. </t>
  </si>
  <si>
    <t>5m</t>
  </si>
  <si>
    <t>Mean:May-Aug</t>
  </si>
  <si>
    <t>January to December</t>
  </si>
  <si>
    <t>July to June</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</si>
  <si>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</si>
  <si>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</si>
  <si>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</si>
  <si>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</si>
  <si>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</si>
  <si>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</si>
  <si>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</si>
  <si>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</si>
  <si>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</si>
  <si>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</si>
  <si>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</si>
  <si>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</si>
  <si>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</si>
  <si>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</si>
  <si>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</si>
  <si>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</si>
  <si>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</si>
  <si>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</si>
  <si>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</si>
  <si>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</si>
  <si>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</si>
  <si>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</si>
  <si>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</si>
  <si>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</si>
  <si>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</si>
  <si>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Mean:Aug-Sep</t>
  </si>
  <si>
    <t>Aug-Sep 1986-2020</t>
  </si>
  <si>
    <t>Mean: Oct-Nov</t>
  </si>
  <si>
    <t>Oct-Nov 1986-2020</t>
  </si>
  <si>
    <t>Aug-Sep 1992-2020</t>
  </si>
  <si>
    <t>Mean air temperature August-September: 1992-2020</t>
  </si>
  <si>
    <t>Mean air temperature August-September: 1986-2020</t>
  </si>
  <si>
    <t>Mean air temperature October-November: 1986-2020</t>
  </si>
  <si>
    <t>Mean air temperature October-November: 1992-2020</t>
  </si>
  <si>
    <t>Oct-Nov 1992-2020</t>
  </si>
  <si>
    <t>Oct-Nov 2005-2020</t>
  </si>
  <si>
    <t>Average</t>
  </si>
  <si>
    <t>Average Relative Humidity at 9am (%)</t>
  </si>
  <si>
    <t>Average Relative Humidity for 24 hours 9am to 9am (%)</t>
  </si>
  <si>
    <t>Season mean (Sep-Apr)</t>
  </si>
  <si>
    <t>Seasonal trend</t>
  </si>
  <si>
    <t>Trend Nov</t>
  </si>
  <si>
    <t>Seasonal 30 cm soil temperatures in Blenheim</t>
  </si>
  <si>
    <t>Trend 1986-2020</t>
  </si>
  <si>
    <t>Trend 1992-2020</t>
  </si>
  <si>
    <t>Trend 2005-2020</t>
  </si>
  <si>
    <t>Trend Dec-Feb</t>
  </si>
  <si>
    <t>1933-2021</t>
  </si>
  <si>
    <t>leave out highly suspect</t>
  </si>
  <si>
    <t>2021-22</t>
  </si>
  <si>
    <t>Mean:Oct-Dec</t>
  </si>
  <si>
    <t>Mean:Nov-Dec</t>
  </si>
  <si>
    <t>Blenheim - Total Monthly Sunshine Hours</t>
  </si>
  <si>
    <t>Sep-April</t>
  </si>
  <si>
    <t>1933-1985</t>
  </si>
  <si>
    <t>1986-2022</t>
  </si>
  <si>
    <t>Trend 1933-1985</t>
  </si>
  <si>
    <t>Mean:Jun-Aug - Winter</t>
  </si>
  <si>
    <t>Mean:Sep-Nov - Spring</t>
  </si>
  <si>
    <t>Mean:Dec-Feb - Summer</t>
  </si>
  <si>
    <t>Mean:Mar-May - Autumn</t>
  </si>
  <si>
    <t>Sep 1973-2021</t>
  </si>
  <si>
    <t>Oct 1973-2021</t>
  </si>
  <si>
    <t>Nov 1973-2021</t>
  </si>
  <si>
    <t>Ground frosts in September</t>
  </si>
  <si>
    <t>Ground frosts in October</t>
  </si>
  <si>
    <t>Ground frosts in November</t>
  </si>
  <si>
    <t>Sep-Dec 10 year mean</t>
  </si>
  <si>
    <t>Sep-Dec trend</t>
  </si>
  <si>
    <t>Sep-Dec mean</t>
  </si>
  <si>
    <t>Growing</t>
  </si>
  <si>
    <t>1973-2022</t>
  </si>
  <si>
    <t>2022-23</t>
  </si>
  <si>
    <t>Nov loss</t>
  </si>
  <si>
    <t>Oct loss</t>
  </si>
  <si>
    <t>Dec loss</t>
  </si>
  <si>
    <t>Jan loss</t>
  </si>
  <si>
    <t>Feb loss</t>
  </si>
  <si>
    <t>Mar loss</t>
  </si>
  <si>
    <t>Apr loss</t>
  </si>
  <si>
    <t>May loss</t>
  </si>
  <si>
    <t>Jun loss</t>
  </si>
  <si>
    <t>Jul loss</t>
  </si>
  <si>
    <t>Aug loss</t>
  </si>
  <si>
    <t>Sep loss</t>
  </si>
  <si>
    <t>Soil Moisture difference between last day of month and first day of month (5 to 35 cm depth under mown grass)</t>
  </si>
  <si>
    <t>If negative the soil moisture has dropped during the month; positive means soil moisture has increased during the month</t>
  </si>
  <si>
    <t>Monthly Sunshine total sorted largest to smallest 1930-2023</t>
  </si>
  <si>
    <t>89-95</t>
  </si>
  <si>
    <t>Months with greater than 140 mm rain</t>
  </si>
  <si>
    <t>140 mm or more</t>
  </si>
  <si>
    <t>Annual Trend</t>
  </si>
  <si>
    <t>Trend 1996-2022</t>
  </si>
  <si>
    <t>May 30 cm soil temperatures in Blenheim</t>
  </si>
  <si>
    <t>Trend May</t>
  </si>
  <si>
    <t>Mean July-June</t>
  </si>
  <si>
    <t>1996-2023</t>
  </si>
  <si>
    <t>July 30 cm soil temperatures in Blenheim</t>
  </si>
  <si>
    <t>Trend July</t>
  </si>
  <si>
    <t>June 30 cm soil temperatures in Blenheim</t>
  </si>
  <si>
    <t>Jul-Aug</t>
  </si>
  <si>
    <t>Jun-Jul</t>
  </si>
  <si>
    <t>1933-2023</t>
  </si>
  <si>
    <t>Trend 1933-2023</t>
  </si>
  <si>
    <t>10 year mean July</t>
  </si>
  <si>
    <t>10 year mean</t>
  </si>
  <si>
    <t>2023 rainfall</t>
  </si>
  <si>
    <t>% of LTA</t>
  </si>
  <si>
    <t>Median</t>
  </si>
  <si>
    <t>Trend 1986-2023</t>
  </si>
  <si>
    <t>Blenheim Moisture Deficit (Rainfall minus Evapotranspiration)</t>
  </si>
  <si>
    <t>7-months</t>
  </si>
  <si>
    <t>Jun-Dec</t>
  </si>
  <si>
    <t>1986-2023</t>
  </si>
  <si>
    <t>1930-2023</t>
  </si>
  <si>
    <t>1947-2023</t>
  </si>
  <si>
    <t>1932-2023</t>
  </si>
  <si>
    <t>1990-2023</t>
  </si>
  <si>
    <t>2002-2023</t>
  </si>
  <si>
    <t>2023-24</t>
  </si>
  <si>
    <t>2003-2023</t>
  </si>
  <si>
    <t>2008-23</t>
  </si>
  <si>
    <t>2000-2023</t>
  </si>
  <si>
    <t>2001-2023</t>
  </si>
  <si>
    <t>2011-2023</t>
  </si>
  <si>
    <t>Nov-Jan</t>
  </si>
  <si>
    <t>3-months</t>
  </si>
  <si>
    <t>2-months</t>
  </si>
  <si>
    <t>8-months</t>
  </si>
  <si>
    <t>Jun-Jan</t>
  </si>
  <si>
    <t>Jun-Feb</t>
  </si>
  <si>
    <t>9-months</t>
  </si>
  <si>
    <t>Feb-Oct 9 months</t>
  </si>
  <si>
    <t>Mar-Nov 9 months</t>
  </si>
  <si>
    <t>Apr-Dec 9 months</t>
  </si>
  <si>
    <t>May-Jan 9 months</t>
  </si>
  <si>
    <t>Jun-Feb 9 months</t>
  </si>
  <si>
    <t>Jul-Mar 9 months</t>
  </si>
  <si>
    <t>Aug-Apr 9 months</t>
  </si>
  <si>
    <t>Sep-May 9 months</t>
  </si>
  <si>
    <t>Oct--Jun 9 months</t>
  </si>
  <si>
    <t>Jan-Sep 9 months</t>
  </si>
  <si>
    <t>Nov-Jul 9 months</t>
  </si>
  <si>
    <t>Dec-Aug 9 months</t>
  </si>
  <si>
    <t>Min 9 months</t>
  </si>
  <si>
    <t>Long-term annual rainfall 1930 - 2023 = 640.3 mm</t>
  </si>
  <si>
    <t>Months ranked warmest to coolest (Long term average 1986-2023)</t>
  </si>
  <si>
    <t>If you have any queries regarding the weather data you can contact:</t>
  </si>
  <si>
    <t>10-months</t>
  </si>
  <si>
    <t>Jun-Mar</t>
  </si>
  <si>
    <t>Jun-Mar 10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</si>
</sst>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8"/>
      <name val="AvantGarde"/>
    </font>
    <font>
      <b/>
      <sz val="8"/>
      <name val="AvantGarde"/>
    </font>
    <font>
      <b/>
      <sz val="10"/>
      <name val="AvantGarde"/>
      <family val="2"/>
    </font>
    <font>
      <b/>
      <sz val="10"/>
      <name val="Courier New"/>
      <family val="3"/>
    </font>
    <font>
      <b/>
      <sz val="10"/>
      <name val="AvantGarde"/>
      <family val="2"/>
    </font>
    <font>
      <sz val="10"/>
      <name val="AvantGarde"/>
      <family val="2"/>
    </font>
    <font>
      <b/>
      <sz val="7"/>
      <name val="AvantGarde"/>
      <family val="2"/>
    </font>
    <font>
      <b/>
      <sz val="10"/>
      <name val="Times New Roman"/>
      <family val="1"/>
    </font>
    <font>
      <b/>
      <sz val="8"/>
      <name val="Times New Roman"/>
      <family val="1"/>
    </font>
    <font>
      <b/>
      <sz val="9"/>
      <name val="AvantGarde"/>
      <family val="2"/>
    </font>
    <font>
      <b/>
      <sz val="10"/>
      <name val="Arial"/>
      <family val="2"/>
    </font>
    <font>
      <b/>
      <sz val="10"/>
      <name val="AvantGarde"/>
    </font>
    <font>
      <sz val="10"/>
      <name val="AvantGarde"/>
    </font>
    <font>
      <sz val="10"/>
      <name val="Times New Roman"/>
      <family val="1"/>
    </font>
    <font>
      <sz val="9"/>
      <color indexed="81"/>
      <name val="Tahoma"/>
      <family val="2"/>
    </font>
    <font>
      <b/>
      <sz val="9"/>
      <color indexed="81"/>
      <name val="Tahoma"/>
      <family val="2"/>
    </font>
    <font>
      <b/>
      <sz val="9"/>
      <name val="AvantGarde"/>
    </font>
    <font>
      <b/>
      <sz val="12"/>
      <name val="AvantGarde"/>
    </font>
    <font>
      <b/>
      <sz val="12"/>
      <name val="AvantGarde"/>
      <family val="2"/>
    </font>
    <font>
      <sz val="18"/>
      <name val="AvantGarde"/>
      <family val="2"/>
    </font>
    <font>
      <b/>
      <sz val="18"/>
      <name val="AvantGarde"/>
    </font>
    <font>
      <b/>
      <sz val="11"/>
      <color theme="1"/>
      <name val="Calibri"/>
      <family val="2"/>
      <scheme val="minor"/>
    </font>
    <font>
      <b/>
      <sz val="14"/>
      <name val="AvantGarde"/>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rgb="FFABABAB"/>
      </left>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103">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4" fillId="0" borderId="0" xfId="0" applyFont="1"/>
    <xf numFmtId="164" fontId="4" fillId="0" borderId="0" xfId="0" applyNumberFormat="1" applyFont="1"/>
    <xf numFmtId="0" fontId="4" fillId="0" borderId="0" xfId="0" applyFont="1" applyAlignment="1">
      <alignment horizontal="right"/>
    </xf>
    <xf numFmtId="0" fontId="5" fillId="0" borderId="0" xfId="0" applyFont="1"/>
    <xf numFmtId="164" fontId="1" fillId="0" borderId="0" xfId="0" applyNumberFormat="1" applyFont="1"/>
    <xf numFmtId="0" fontId="6" fillId="0" borderId="0" xfId="0" applyFont="1"/>
    <xf numFmtId="0" fontId="4" fillId="0" borderId="0" xfId="0" quotePrefix="1" applyFont="1"/>
    <xf numFmtId="0" fontId="7" fillId="0" borderId="0" xfId="0" applyFont="1"/>
    <xf numFmtId="0" fontId="8" fillId="0" borderId="0" xfId="0" applyFont="1"/>
    <xf numFmtId="164" fontId="7" fillId="0" borderId="0" xfId="0" applyNumberFormat="1" applyFont="1"/>
    <xf numFmtId="2" fontId="7" fillId="0" borderId="0" xfId="0" applyNumberFormat="1" applyFont="1"/>
    <xf numFmtId="0" fontId="7" fillId="0" borderId="0" xfId="0" quotePrefix="1" applyFont="1" applyAlignment="1">
      <alignment horizontal="right"/>
    </xf>
    <xf numFmtId="164" fontId="0" fillId="0" borderId="0" xfId="0" applyNumberFormat="1"/>
    <xf numFmtId="0" fontId="2" fillId="0" borderId="0" xfId="0" applyFont="1" applyAlignment="1">
      <alignment horizontal="right"/>
    </xf>
    <xf numFmtId="164" fontId="5" fillId="0" borderId="0" xfId="0" applyNumberFormat="1" applyFont="1"/>
    <xf numFmtId="1" fontId="4" fillId="0" borderId="0" xfId="0" applyNumberFormat="1" applyFont="1"/>
    <xf numFmtId="164" fontId="9" fillId="0" borderId="0" xfId="0" applyNumberFormat="1" applyFont="1"/>
    <xf numFmtId="0" fontId="10" fillId="0" borderId="0" xfId="0" applyFont="1"/>
    <xf numFmtId="0" fontId="4" fillId="0" borderId="0" xfId="0" applyFont="1" applyAlignment="1">
      <alignment horizontal="left"/>
    </xf>
    <xf numFmtId="2" fontId="4" fillId="0" borderId="0" xfId="0" applyNumberFormat="1" applyFont="1"/>
    <xf numFmtId="0" fontId="11" fillId="0" borderId="0" xfId="0" applyFont="1"/>
    <xf numFmtId="164" fontId="11" fillId="0" borderId="0" xfId="0" applyNumberFormat="1" applyFont="1"/>
    <xf numFmtId="2" fontId="5" fillId="0" borderId="0" xfId="0" applyNumberFormat="1" applyFont="1"/>
    <xf numFmtId="164" fontId="12" fillId="0" borderId="0" xfId="0" applyNumberFormat="1" applyFont="1"/>
    <xf numFmtId="2" fontId="0" fillId="0" borderId="0" xfId="0" applyNumberFormat="1"/>
    <xf numFmtId="0" fontId="12" fillId="0" borderId="0" xfId="0" applyFont="1"/>
    <xf numFmtId="1" fontId="5" fillId="0" borderId="0" xfId="0" applyNumberFormat="1" applyFont="1"/>
    <xf numFmtId="1" fontId="12" fillId="0" borderId="0" xfId="0" applyNumberFormat="1" applyFont="1"/>
    <xf numFmtId="0" fontId="13" fillId="0" borderId="0" xfId="0" applyFont="1"/>
    <xf numFmtId="1" fontId="2" fillId="0" borderId="0" xfId="0" applyNumberFormat="1" applyFont="1"/>
    <xf numFmtId="2" fontId="2" fillId="0" borderId="0" xfId="0" applyNumberFormat="1" applyFont="1"/>
    <xf numFmtId="2" fontId="1" fillId="0" borderId="0" xfId="0" applyNumberFormat="1" applyFont="1"/>
    <xf numFmtId="0" fontId="4" fillId="2" borderId="0" xfId="0" applyFont="1" applyFill="1"/>
    <xf numFmtId="0" fontId="1" fillId="0" borderId="0" xfId="0" applyFont="1"/>
    <xf numFmtId="1" fontId="0" fillId="0" borderId="0" xfId="0" applyNumberFormat="1"/>
    <xf numFmtId="1" fontId="3" fillId="0" borderId="0" xfId="0" applyNumberFormat="1" applyFont="1"/>
    <xf numFmtId="164" fontId="16" fillId="0" borderId="0" xfId="0" applyNumberFormat="1" applyFont="1"/>
    <xf numFmtId="2" fontId="12" fillId="0" borderId="0" xfId="0" applyNumberFormat="1" applyFont="1"/>
    <xf numFmtId="164" fontId="5" fillId="2" borderId="0" xfId="0" applyNumberFormat="1" applyFont="1" applyFill="1"/>
    <xf numFmtId="0" fontId="5" fillId="2" borderId="0" xfId="0" applyFont="1" applyFill="1"/>
    <xf numFmtId="0" fontId="0" fillId="2" borderId="0" xfId="0" applyFill="1"/>
    <xf numFmtId="2" fontId="11" fillId="0" borderId="0" xfId="0" applyNumberFormat="1" applyFont="1"/>
    <xf numFmtId="1" fontId="12" fillId="2" borderId="0" xfId="0" applyNumberFormat="1" applyFont="1" applyFill="1"/>
    <xf numFmtId="9" fontId="4" fillId="0" borderId="0" xfId="0" applyNumberFormat="1" applyFont="1"/>
    <xf numFmtId="2" fontId="5" fillId="2" borderId="0" xfId="0" applyNumberFormat="1" applyFont="1" applyFill="1"/>
    <xf numFmtId="1" fontId="5" fillId="2" borderId="0" xfId="0" applyNumberFormat="1" applyFont="1" applyFill="1"/>
    <xf numFmtId="0" fontId="12" fillId="3" borderId="0" xfId="0" applyFont="1" applyFill="1"/>
    <xf numFmtId="0" fontId="2" fillId="0" borderId="0" xfId="0" applyFont="1" applyAlignment="1">
      <alignment horizontal="left"/>
    </xf>
    <xf numFmtId="0" fontId="0" fillId="3" borderId="0" xfId="0" applyFill="1"/>
    <xf numFmtId="2" fontId="12" fillId="2" borderId="0" xfId="0" applyNumberFormat="1" applyFont="1" applyFill="1"/>
    <xf numFmtId="165" fontId="0" fillId="0" borderId="0" xfId="0" applyNumberFormat="1"/>
    <xf numFmtId="9" fontId="5" fillId="0" borderId="0" xfId="0" applyNumberFormat="1" applyFont="1"/>
    <xf numFmtId="1" fontId="11" fillId="0" borderId="0" xfId="0" applyNumberFormat="1" applyFont="1"/>
    <xf numFmtId="0" fontId="11" fillId="0" borderId="1" xfId="0" applyFont="1" applyBorder="1"/>
    <xf numFmtId="0" fontId="11" fillId="0" borderId="2" xfId="0" applyFont="1" applyBorder="1"/>
    <xf numFmtId="0" fontId="11" fillId="0" borderId="3" xfId="0" applyFont="1" applyBorder="1"/>
    <xf numFmtId="1" fontId="11" fillId="0" borderId="1" xfId="0" applyNumberFormat="1" applyFont="1" applyBorder="1"/>
    <xf numFmtId="1" fontId="11" fillId="0" borderId="2" xfId="0" applyNumberFormat="1" applyFont="1" applyBorder="1"/>
    <xf numFmtId="1" fontId="11" fillId="0" borderId="4" xfId="0" applyNumberFormat="1" applyFont="1" applyBorder="1"/>
    <xf numFmtId="1" fontId="11" fillId="0" borderId="5" xfId="0" applyNumberFormat="1" applyFont="1" applyBorder="1"/>
    <xf numFmtId="1" fontId="11" fillId="0" borderId="3" xfId="0" applyNumberFormat="1" applyFont="1" applyBorder="1"/>
    <xf numFmtId="1" fontId="11" fillId="0" borderId="6" xfId="0" applyNumberFormat="1" applyFont="1" applyBorder="1"/>
    <xf numFmtId="166" fontId="5" fillId="0" borderId="0" xfId="0" applyNumberFormat="1" applyFont="1"/>
    <xf numFmtId="0" fontId="4" fillId="3" borderId="0" xfId="0" applyFont="1" applyFill="1"/>
    <xf numFmtId="164" fontId="4" fillId="3" borderId="0" xfId="0" applyNumberFormat="1" applyFont="1" applyFill="1"/>
    <xf numFmtId="164" fontId="12" fillId="3" borderId="0" xfId="0" applyNumberFormat="1" applyFont="1" applyFill="1"/>
    <xf numFmtId="0" fontId="2" fillId="3" borderId="0" xfId="0" applyFont="1" applyFill="1"/>
    <xf numFmtId="0" fontId="4" fillId="4" borderId="0" xfId="0" applyFont="1" applyFill="1"/>
    <xf numFmtId="0" fontId="2" fillId="4" borderId="0" xfId="0" applyFont="1" applyFill="1"/>
    <xf numFmtId="164" fontId="4" fillId="4" borderId="0" xfId="0" applyNumberFormat="1" applyFont="1" applyFill="1"/>
    <xf numFmtId="166" fontId="2" fillId="0" borderId="0" xfId="0" applyNumberFormat="1" applyFont="1"/>
    <xf numFmtId="166" fontId="12" fillId="0" borderId="0" xfId="0" applyNumberFormat="1" applyFont="1"/>
    <xf numFmtId="0" fontId="4" fillId="5" borderId="0" xfId="0" applyFont="1" applyFill="1"/>
    <xf numFmtId="0" fontId="5" fillId="5" borderId="0" xfId="0" applyFont="1" applyFill="1"/>
    <xf numFmtId="1" fontId="4" fillId="5" borderId="0" xfId="0" applyNumberFormat="1" applyFont="1" applyFill="1"/>
    <xf numFmtId="164" fontId="4" fillId="5" borderId="0" xfId="0" applyNumberFormat="1" applyFont="1" applyFill="1"/>
    <xf numFmtId="0" fontId="11" fillId="2" borderId="0" xfId="0" applyFont="1" applyFill="1"/>
    <xf numFmtId="0" fontId="2" fillId="2" borderId="0" xfId="0" applyFont="1" applyFill="1"/>
    <xf numFmtId="0" fontId="17" fillId="0" borderId="0" xfId="0" applyFont="1"/>
    <xf numFmtId="164" fontId="18" fillId="0" borderId="0" xfId="0" applyNumberFormat="1" applyFont="1"/>
    <xf numFmtId="0" fontId="19" fillId="0" borderId="0" xfId="0" applyFont="1"/>
    <xf numFmtId="0" fontId="20" fillId="0" borderId="0" xfId="0" applyFont="1"/>
    <xf numFmtId="164" fontId="6" fillId="0" borderId="0" xfId="0" applyNumberFormat="1" applyFont="1"/>
    <xf numFmtId="164" fontId="2" fillId="4" borderId="0" xfId="0" applyNumberFormat="1" applyFont="1" applyFill="1"/>
    <xf numFmtId="2" fontId="21" fillId="0" borderId="0" xfId="0" applyNumberFormat="1" applyFont="1"/>
    <xf numFmtId="0" fontId="22" fillId="0" borderId="0" xfId="0" applyFont="1"/>
    <xf numFmtId="164" fontId="4" fillId="6" borderId="0" xfId="0" applyNumberFormat="1" applyFont="1" applyFill="1"/>
    <xf numFmtId="0" fontId="5" fillId="7" borderId="0" xfId="0" applyFont="1" applyFill="1"/>
    <xf numFmtId="2" fontId="5" fillId="7" borderId="0" xfId="0" applyNumberFormat="1" applyFont="1" applyFill="1"/>
    <xf numFmtId="0" fontId="0" fillId="0" borderId="0" xfId="0" applyAlignment="1">
      <alignment horizontal="left"/>
    </xf>
    <xf numFmtId="0" fontId="2" fillId="6" borderId="0" xfId="0" applyFont="1" applyFill="1"/>
    <xf numFmtId="164" fontId="2" fillId="6" borderId="0" xfId="0" applyNumberFormat="1" applyFont="1" applyFill="1"/>
    <xf numFmtId="2" fontId="11" fillId="0" borderId="6" xfId="0" applyNumberFormat="1" applyFont="1" applyBorder="1"/>
    <xf numFmtId="0" fontId="1" fillId="2" borderId="0" xfId="0" applyFont="1" applyFill="1"/>
    <xf numFmtId="2" fontId="11" fillId="2" borderId="0" xfId="0" applyNumberFormat="1" applyFont="1" applyFill="1"/>
    <xf numFmtId="1" fontId="11" fillId="2" borderId="0" xfId="0" applyNumberFormat="1" applyFont="1" applyFill="1"/>
    <xf numFmtId="0" fontId="11" fillId="0" borderId="0" xfId="0" applyFont="1" applyAlignment="1">
      <alignment horizontal="right"/>
    </xf>
    <xf numFmtId="164" fontId="3" fillId="2" borderId="0" xfId="0" applyNumberFormat="1" applyFont="1" applyFill="1"/>
  </cellXfs>
  <cellStyles count="1">
    <cellStyle name="Normal"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'Temp 1932-2023'!$A$27</c:f>
              <c:strCache>
                <c:ptCount val="1"/>
                <c:pt idx="0">
                  <c:v>Summer deviation from average</c:v>
                </c:pt>
              </c:strCache>
            </c:strRef>
          </c:tx>
          <c:spPr>
            <a:solidFill>
              <a:schemeClr val="accent1"/>
            </a:solidFill>
            <a:ln w="15875">
              <a:solidFill>
                <a:schemeClr val="accent1"/>
              </a:solidFill>
            </a:ln>
            <a:effectLst/>
          </c:spPr>
          <c:invertIfNegative val="0"/>
          <c:cat>
            <c:numRef>
              <c:f>'Temp 1932-2023'!$C$7:$CL$7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1932-2023'!$C$27:$CL$27</c:f>
              <c:numCache>
                <c:formatCode>0.00</c:formatCode>
                <c:ptCount val="18"/>
                <c:pt idx="0">
                  <c:v>-0.40642105263157546</c:v>
                </c:pt>
                <c:pt idx="1">
                  <c:v>0.4435789473684224</c:v>
                </c:pt>
                <c:pt idx="2">
                  <c:v>-0.57308771929824687</c:v>
                </c:pt>
                <c:pt idx="3">
                  <c:v>0.49357894736842312</c:v>
                </c:pt>
                <c:pt idx="4">
                  <c:v>-1.0064210526315769</c:v>
                </c:pt>
                <c:pt idx="5">
                  <c:v>0.3602456140350867</c:v>
                </c:pt>
                <c:pt idx="6">
                  <c:v>-0.20642105263157973</c:v>
                </c:pt>
                <c:pt idx="7">
                  <c:v>0.21024561403508812</c:v>
                </c:pt>
                <c:pt idx="8">
                  <c:v>0.62691228070175598</c:v>
                </c:pt>
                <c:pt idx="9">
                  <c:v>-0.83975438596491259</c:v>
                </c:pt>
                <c:pt idx="10">
                  <c:v>9.3578947368420984E-2</c:v>
                </c:pt>
                <c:pt idx="11">
                  <c:v>-2.3087719298246157E-2</c:v>
                </c:pt>
                <c:pt idx="12">
                  <c:v>0.17524561403508798</c:v>
                </c:pt>
                <c:pt idx="13">
                  <c:v>0.56024561403508955</c:v>
                </c:pt>
                <c:pt idx="14">
                  <c:v>7.0245614035091108E-2</c:v>
                </c:pt>
                <c:pt idx="15">
                  <c:v>1.6945789473684201</c:v>
                </c:pt>
                <c:pt idx="16">
                  <c:v>1.300245614035088</c:v>
                </c:pt>
                <c:pt idx="17">
                  <c:v>0.15224561403509185</c:v>
                </c:pt>
              </c:numCache>
            </c:numRef>
          </c:val>
          <c:extLst>
            <c:ext xmlns:c16="http://schemas.microsoft.com/office/drawing/2014/chart" uri="{C3380CC4-5D6E-409C-BE32-E72D297353CC}">
              <c16:uniqueId val="{00000000-8F8B-4AC9-A688-E28A71492126}"/>
            </c:ext>
          </c:extLst>
        </c:ser>
        <c:dLbls>
          <c:showLegendKey val="0"/>
          <c:showVal val="0"/>
          <c:showCatName val="0"/>
          <c:showSerName val="0"/>
          <c:showPercent val="0"/>
          <c:showBubbleSize val="0"/>
        </c:dLbls>
        <c:gapWidth val="219"/>
        <c:overlap val="-27"/>
        <c:axId val="996518384"/>
        <c:axId val="996512504"/>
      </c:barChart>
      <c:catAx>
        <c:axId val="996518384"/>
        <c:scaling>
          <c:orientation val="minMax"/>
        </c:scaling>
        <c:delete val="0"/>
        <c:axPos val="b"/>
        <c:numFmt formatCode="General" sourceLinked="1"/>
        <c:majorTickMark val="none"/>
        <c:minorTickMark val="none"/>
        <c:tickLblPos val="low"/>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6512504"/>
        <c:crosses val="autoZero"/>
        <c:auto val="1"/>
        <c:lblAlgn val="ctr"/>
        <c:lblOffset val="100"/>
        <c:tickLblSkip val="5"/>
        <c:noMultiLvlLbl val="0"/>
      </c:catAx>
      <c:valAx>
        <c:axId val="9965125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9651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'Rainfall &amp; No.Rain Days'!$A$8</c:f>
              <c:strCache>
                <c:ptCount val="1"/>
                <c:pt idx="0">
                  <c:v>Feb</c:v>
                </c:pt>
              </c:strCache>
            </c:strRef>
          </c:tx>
          <c:invertIfNegative val="0"/>
          <c:cat>
            <c:numRef>
              <c:f>'Rainfall &amp; No.Rain Days'!$AZ$6:$CL$6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'Rainfall &amp; No.Rain Days'!$AZ$8:$CL$8</c:f>
              <c:numCache>
                <c:formatCode>General</c:formatCode>
                <c:ptCount val="19"/>
                <c:pt idx="0">
                  <c:v>24</c:v>
                </c:pt>
                <c:pt idx="1">
                  <c:v>5.6</c:v>
                </c:pt>
                <c:pt idx="2">
                  <c:v>43.6</c:v>
                </c:pt>
                <c:pt idx="3" formatCode="0.0">
                  <c:v>21.8</c:v>
                </c:pt>
                <c:pt idx="4">
                  <c:v>123.8</c:v>
                </c:pt>
                <c:pt idx="5">
                  <c:v>27.6</c:v>
                </c:pt>
                <c:pt idx="6">
                  <c:v>34</c:v>
                </c:pt>
                <c:pt idx="7">
                  <c:v>9.8000000000000007</c:v>
                </c:pt>
                <c:pt idx="8">
                  <c:v>26</c:v>
                </c:pt>
                <c:pt idx="9">
                  <c:v>98.2</c:v>
                </c:pt>
                <c:pt idx="10">
                  <c:v>6.4</c:v>
                </c:pt>
                <c:pt idx="11">
                  <c:v>11.8</c:v>
                </c:pt>
                <c:pt idx="12">
                  <c:v>38</c:v>
                </c:pt>
                <c:pt idx="13">
                  <c:v>18.600000000000001</c:v>
                </c:pt>
                <c:pt idx="14">
                  <c:v>18</c:v>
                </c:pt>
                <c:pt idx="15">
                  <c:v>15.2</c:v>
                </c:pt>
                <c:pt idx="16">
                  <c:v>18</c:v>
                </c:pt>
                <c:pt idx="17">
                  <c:v>61.8</c:v>
                </c:pt>
                <c:pt idx="18">
                  <c:v>181.4</c:v>
                </c:pt>
              </c:numCache>
            </c:numRef>
          </c:val>
          <c:extLst>
            <c:ext xmlns:c16="http://schemas.microsoft.com/office/drawing/2014/chart" uri="{C3380CC4-5D6E-409C-BE32-E72D297353CC}">
              <c16:uniqueId val="{00000000-15FA-45EF-89B7-BE0BE60BA908}"/>
            </c:ext>
          </c:extLst>
        </c:ser>
        <c:dLbls>
          <c:showLegendKey val="0"/>
          <c:showVal val="0"/>
          <c:showCatName val="0"/>
          <c:showSerName val="0"/>
          <c:showPercent val="0"/>
          <c:showBubbleSize val="0"/>
        </c:dLbls>
        <c:gapWidth val="150"/>
        <c:axId val="996517208"/>
        <c:axId val="996519168"/>
      </c:barChart>
      <c:catAx>
        <c:axId val="996517208"/>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996519168"/>
        <c:crosses val="autoZero"/>
        <c:auto val="1"/>
        <c:lblAlgn val="ctr"/>
        <c:lblOffset val="100"/>
        <c:noMultiLvlLbl val="0"/>
      </c:catAx>
      <c:valAx>
        <c:axId val="996519168"/>
        <c:scaling>
          <c:orientation val="minMax"/>
          <c:max val="200"/>
          <c:min val="0"/>
        </c:scaling>
        <c:delete val="0"/>
        <c:axPos val="l"/>
        <c:majorGridlines/>
        <c:title>
          <c:tx>
            <c:rich>
              <a:bodyPr/>
              <a:lstStyle/>
              <a:p>
                <a:pPr>
                  <a:defRPr sz="1600" b="1"/>
                </a:pPr>
                <a:r>
                  <a:rPr lang="en-NZ" sz="1600" b="1"/>
                  <a:t>February rainfall (mm)</a:t>
                </a:r>
              </a:p>
            </c:rich>
          </c:tx>
          <c:overlay val="0"/>
        </c:title>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96517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'Rainfall &amp; No.Rain Days'!$A$8</c:f>
              <c:strCache>
                <c:ptCount val="1"/>
                <c:pt idx="0">
                  <c:v>Feb</c:v>
                </c:pt>
              </c:strCache>
            </c:strRef>
          </c:tx>
          <c:invertIfNegative val="0"/>
          <c:cat>
            <c:numRef>
              <c:f>'Rainfall &amp; No.Rain Days'!$BJ$6:$CL$6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'Rainfall &amp; No.Rain Days'!$BJ$9:$CL$9</c:f>
              <c:numCache>
                <c:formatCode>General</c:formatCode>
                <c:ptCount val="19"/>
                <c:pt idx="0">
                  <c:v>26</c:v>
                </c:pt>
                <c:pt idx="1">
                  <c:v>11.8</c:v>
                </c:pt>
                <c:pt idx="2">
                  <c:v>30.8</c:v>
                </c:pt>
                <c:pt idx="3" formatCode="0.0">
                  <c:v>22.2</c:v>
                </c:pt>
                <c:pt idx="4">
                  <c:v>12.6</c:v>
                </c:pt>
                <c:pt idx="5">
                  <c:v>76.8</c:v>
                </c:pt>
                <c:pt idx="6">
                  <c:v>39.4</c:v>
                </c:pt>
                <c:pt idx="7">
                  <c:v>11.8</c:v>
                </c:pt>
                <c:pt idx="8">
                  <c:v>51.2</c:v>
                </c:pt>
                <c:pt idx="9">
                  <c:v>10</c:v>
                </c:pt>
                <c:pt idx="10">
                  <c:v>32.799999999999997</c:v>
                </c:pt>
                <c:pt idx="11">
                  <c:v>30.6</c:v>
                </c:pt>
                <c:pt idx="12">
                  <c:v>58.6</c:v>
                </c:pt>
                <c:pt idx="13">
                  <c:v>22</c:v>
                </c:pt>
                <c:pt idx="14">
                  <c:v>26.6</c:v>
                </c:pt>
                <c:pt idx="15">
                  <c:v>37.4</c:v>
                </c:pt>
                <c:pt idx="16">
                  <c:v>46.8</c:v>
                </c:pt>
                <c:pt idx="17">
                  <c:v>47</c:v>
                </c:pt>
                <c:pt idx="18">
                  <c:v>53.6</c:v>
                </c:pt>
              </c:numCache>
            </c:numRef>
          </c:val>
          <c:extLst>
            <c:ext xmlns:c16="http://schemas.microsoft.com/office/drawing/2014/chart" uri="{C3380CC4-5D6E-409C-BE32-E72D297353CC}">
              <c16:uniqueId val="{00000000-1AD7-48F3-8B5B-C73CD39EEF86}"/>
            </c:ext>
          </c:extLst>
        </c:ser>
        <c:dLbls>
          <c:showLegendKey val="0"/>
          <c:showVal val="0"/>
          <c:showCatName val="0"/>
          <c:showSerName val="0"/>
          <c:showPercent val="0"/>
          <c:showBubbleSize val="0"/>
        </c:dLbls>
        <c:gapWidth val="150"/>
        <c:axId val="996513288"/>
        <c:axId val="996513680"/>
      </c:barChart>
      <c:lineChart>
        <c:grouping val="standard"/>
        <c:varyColors val="0"/>
        <c:ser>
          <c:idx val="1"/>
          <c:order val="1"/>
          <c:tx>
            <c:v>LTA</c:v>
          </c:tx>
          <c:marker>
            <c:symbol val="none"/>
          </c:marker>
          <c:cat>
            <c:numRef>
              <c:f>'Rainfall &amp; No.Rain Days'!$B$6:$CD$6</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'Rainfall &amp; No.Rain Days'!$AV$112:$BX$112</c:f>
              <c:numCache>
                <c:formatCode>General</c:formatCode>
                <c:ptCount val="5"/>
                <c:pt idx="0">
                  <c:v>5</c:v>
                </c:pt>
                <c:pt idx="1">
                  <c:v>9</c:v>
                </c:pt>
                <c:pt idx="2">
                  <c:v>7</c:v>
                </c:pt>
                <c:pt idx="3">
                  <c:v>4</c:v>
                </c:pt>
                <c:pt idx="4">
                  <c:v>5</c:v>
                </c:pt>
              </c:numCache>
            </c:numRef>
          </c:val>
          <c:smooth val="0"/>
          <c:extLst>
            <c:ext xmlns:c16="http://schemas.microsoft.com/office/drawing/2014/chart" uri="{C3380CC4-5D6E-409C-BE32-E72D297353CC}">
              <c16:uniqueId val="{00000001-1AD7-48F3-8B5B-C73CD39EEF86}"/>
            </c:ext>
          </c:extLst>
        </c:ser>
        <c:dLbls>
          <c:showLegendKey val="0"/>
          <c:showVal val="0"/>
          <c:showCatName val="0"/>
          <c:showSerName val="0"/>
          <c:showPercent val="0"/>
          <c:showBubbleSize val="0"/>
        </c:dLbls>
        <c:marker val="1"/>
        <c:smooth val="0"/>
        <c:axId val="996513288"/>
        <c:axId val="996513680"/>
      </c:lineChart>
      <c:catAx>
        <c:axId val="996513288"/>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96513680"/>
        <c:crosses val="autoZero"/>
        <c:auto val="1"/>
        <c:lblAlgn val="ctr"/>
        <c:lblOffset val="100"/>
        <c:noMultiLvlLbl val="0"/>
      </c:catAx>
      <c:valAx>
        <c:axId val="996513680"/>
        <c:scaling>
          <c:orientation val="minMax"/>
          <c:max val="80"/>
          <c:min val="0"/>
        </c:scaling>
        <c:delete val="0"/>
        <c:axPos val="l"/>
        <c:majorGridlines/>
        <c:title>
          <c:tx>
            <c:rich>
              <a:bodyPr/>
              <a:lstStyle/>
              <a:p>
                <a:pPr>
                  <a:defRPr sz="1600" b="1"/>
                </a:pPr>
                <a:r>
                  <a:rPr lang="en-NZ" sz="1600" b="1"/>
                  <a:t>March rainfall (mm)</a:t>
                </a:r>
              </a:p>
            </c:rich>
          </c:tx>
          <c:overlay val="0"/>
        </c:title>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965132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lineChart>
        <c:grouping val="standard"/>
        <c:varyColors val="0"/>
        <c:ser>
          <c:idx val="0"/>
          <c:order val="0"/>
          <c:tx>
            <c:strRef>
              <c:f>'Rainfall &amp; No.Rain Days'!$A$19</c:f>
              <c:strCache>
                <c:ptCount val="1"/>
                <c:pt idx="0">
                  <c:v>Annual Total</c:v>
                </c:pt>
              </c:strCache>
            </c:strRef>
          </c:tx>
          <c:spPr>
            <a:ln w="38100">
              <a:solidFill>
                <a:srgbClr val="000080"/>
              </a:solidFill>
              <a:prstDash val="solid"/>
            </a:ln>
          </c:spPr>
          <c:marker>
            <c:symbol val="diamond"/>
            <c:size val="5"/>
            <c:spPr>
              <a:solidFill>
                <a:srgbClr val="000080"/>
              </a:solidFill>
              <a:ln>
                <a:solidFill>
                  <a:srgbClr val="000080"/>
                </a:solidFill>
                <a:prstDash val="solid"/>
              </a:ln>
            </c:spPr>
          </c:marker>
          <c:cat>
            <c:numRef>
              <c:f>'Rainfall &amp; No.Rain Days'!$B$6:$CQ$6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'Rainfall &amp; No.Rain Days'!$B$19:$CQ$19</c:f>
              <c:numCache>
                <c:formatCode>0.0</c:formatCode>
                <c:ptCount val="24"/>
                <c:pt idx="0">
                  <c:v>589.79999999999984</c:v>
                </c:pt>
                <c:pt idx="1">
                  <c:v>585.80000000000007</c:v>
                </c:pt>
                <c:pt idx="2">
                  <c:v>534</c:v>
                </c:pt>
                <c:pt idx="3">
                  <c:v>446.39999999999992</c:v>
                </c:pt>
                <c:pt idx="4">
                  <c:v>756.4</c:v>
                </c:pt>
                <c:pt idx="5">
                  <c:v>510.00000000000006</c:v>
                </c:pt>
                <c:pt idx="6">
                  <c:v>590.4</c:v>
                </c:pt>
                <c:pt idx="7">
                  <c:v>539</c:v>
                </c:pt>
                <c:pt idx="8">
                  <c:v>802.39999999999986</c:v>
                </c:pt>
                <c:pt idx="9">
                  <c:v>610</c:v>
                </c:pt>
                <c:pt idx="10">
                  <c:v>825.40000000000009</c:v>
                </c:pt>
                <c:pt idx="11">
                  <c:v>698.4</c:v>
                </c:pt>
                <c:pt idx="12">
                  <c:v>579.99999999999989</c:v>
                </c:pt>
                <c:pt idx="13">
                  <c:v>700.1</c:v>
                </c:pt>
                <c:pt idx="14">
                  <c:v>519.30000000000007</c:v>
                </c:pt>
                <c:pt idx="15">
                  <c:v>381.59999999999997</c:v>
                </c:pt>
                <c:pt idx="16">
                  <c:v>590.80000000000007</c:v>
                </c:pt>
                <c:pt idx="17">
                  <c:v>591.39999999999986</c:v>
                </c:pt>
                <c:pt idx="18">
                  <c:v>809.6</c:v>
                </c:pt>
                <c:pt idx="19">
                  <c:v>661.00000000000011</c:v>
                </c:pt>
                <c:pt idx="20">
                  <c:v>461.4</c:v>
                </c:pt>
                <c:pt idx="21">
                  <c:v>719</c:v>
                </c:pt>
                <c:pt idx="22">
                  <c:v>830.59999999999991</c:v>
                </c:pt>
                <c:pt idx="23">
                  <c:v>461.99999999999994</c:v>
                </c:pt>
              </c:numCache>
            </c:numRef>
          </c:val>
          <c:smooth val="0"/>
          <c:extLst>
            <c:ext xmlns:c16="http://schemas.microsoft.com/office/drawing/2014/chart" uri="{C3380CC4-5D6E-409C-BE32-E72D297353CC}">
              <c16:uniqueId val="{00000000-D771-40F1-AFF5-AF88D6ED2F3A}"/>
            </c:ext>
          </c:extLst>
        </c:ser>
        <c:ser>
          <c:idx val="2"/>
          <c:order val="1"/>
          <c:tx>
            <c:strRef>
              <c:f>'Rainfall &amp; No.Rain Days'!$A$20</c:f>
              <c:strCache>
                <c:ptCount val="1"/>
                <c:pt idx="0">
                  <c:v>10 year moving mean</c:v>
                </c:pt>
              </c:strCache>
            </c:strRef>
          </c:tx>
          <c:spPr>
            <a:ln w="38100">
              <a:solidFill>
                <a:srgbClr val="FFFF00"/>
              </a:solidFill>
              <a:prstDash val="solid"/>
            </a:ln>
          </c:spPr>
          <c:marker>
            <c:symbol val="triangle"/>
            <c:size val="5"/>
            <c:spPr>
              <a:solidFill>
                <a:srgbClr val="FFFF00"/>
              </a:solidFill>
              <a:ln>
                <a:solidFill>
                  <a:srgbClr val="FFFF00"/>
                </a:solidFill>
                <a:prstDash val="solid"/>
              </a:ln>
            </c:spPr>
          </c:marker>
          <c:cat>
            <c:numRef>
              <c:f>'Rainfall &amp; No.Rain Days'!$B$6:$CQ$6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'Rainfall &amp; No.Rain Days'!$B$20:$CQ$20</c:f>
              <c:numCache>
                <c:formatCode>0.0</c:formatCode>
                <c:ptCount val="24"/>
                <c:pt idx="0">
                  <c:v>620.14999999999986</c:v>
                </c:pt>
                <c:pt idx="1">
                  <c:v>591.68500000000006</c:v>
                </c:pt>
                <c:pt idx="2">
                  <c:v>591.33999999999992</c:v>
                </c:pt>
                <c:pt idx="3">
                  <c:v>596.97</c:v>
                </c:pt>
                <c:pt idx="4">
                  <c:v>597.78499999999997</c:v>
                </c:pt>
                <c:pt idx="5">
                  <c:v>608.20000000000005</c:v>
                </c:pt>
                <c:pt idx="6">
                  <c:v>625.61</c:v>
                </c:pt>
                <c:pt idx="7">
                  <c:v>633.54</c:v>
                </c:pt>
                <c:pt idx="8">
                  <c:v>648.52499999999998</c:v>
                </c:pt>
                <c:pt idx="9">
                  <c:v>649.35500000000013</c:v>
                </c:pt>
                <c:pt idx="10">
                  <c:v>631.08000000000015</c:v>
                </c:pt>
                <c:pt idx="11">
                  <c:v>624.68000000000006</c:v>
                </c:pt>
                <c:pt idx="12">
                  <c:v>627.32000000000005</c:v>
                </c:pt>
                <c:pt idx="13">
                  <c:v>630.29999999999995</c:v>
                </c:pt>
                <c:pt idx="14">
                  <c:v>633.21</c:v>
                </c:pt>
                <c:pt idx="15">
                  <c:v>617.56000000000006</c:v>
                </c:pt>
                <c:pt idx="16">
                  <c:v>600.39</c:v>
                </c:pt>
                <c:pt idx="17">
                  <c:v>613.95000000000005</c:v>
                </c:pt>
                <c:pt idx="18">
                  <c:v>614.57500000000005</c:v>
                </c:pt>
              </c:numCache>
            </c:numRef>
          </c:val>
          <c:smooth val="0"/>
          <c:extLst>
            <c:ext xmlns:c16="http://schemas.microsoft.com/office/drawing/2014/chart" uri="{C3380CC4-5D6E-409C-BE32-E72D297353CC}">
              <c16:uniqueId val="{00000001-D771-40F1-AFF5-AF88D6ED2F3A}"/>
            </c:ext>
          </c:extLst>
        </c:ser>
        <c:ser>
          <c:idx val="1"/>
          <c:order val="2"/>
          <c:tx>
            <c:strRef>
              <c:f>'Rainfall &amp; No.Rain Days'!$A$21</c:f>
              <c:strCache>
                <c:ptCount val="1"/>
                <c:pt idx="0">
                  <c:v>Trend</c:v>
                </c:pt>
              </c:strCache>
            </c:strRef>
          </c:tx>
          <c:spPr>
            <a:ln w="50800"/>
          </c:spPr>
          <c:marker>
            <c:symbol val="none"/>
          </c:marker>
          <c:cat>
            <c:numRef>
              <c:f>'Rainfall &amp; No.Rain Days'!$B$6:$CQ$6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'Rainfall &amp; No.Rain Days'!$B$21:$CQ$21</c:f>
              <c:numCache>
                <c:formatCode>0.0</c:formatCode>
                <c:ptCount val="24"/>
                <c:pt idx="0">
                  <c:v>644.81672554275201</c:v>
                </c:pt>
                <c:pt idx="1">
                  <c:v>645.00935940468889</c:v>
                </c:pt>
                <c:pt idx="2">
                  <c:v>645.20199326662589</c:v>
                </c:pt>
                <c:pt idx="3">
                  <c:v>645.39462712856289</c:v>
                </c:pt>
                <c:pt idx="4">
                  <c:v>645.58726099049977</c:v>
                </c:pt>
                <c:pt idx="5">
                  <c:v>645.77989485243666</c:v>
                </c:pt>
                <c:pt idx="6">
                  <c:v>645.97252871437354</c:v>
                </c:pt>
                <c:pt idx="7">
                  <c:v>646.16516257631054</c:v>
                </c:pt>
                <c:pt idx="8">
                  <c:v>646.35779643824753</c:v>
                </c:pt>
                <c:pt idx="9">
                  <c:v>646.55043030018442</c:v>
                </c:pt>
                <c:pt idx="10">
                  <c:v>646.7430641621213</c:v>
                </c:pt>
                <c:pt idx="11">
                  <c:v>646.93569802405818</c:v>
                </c:pt>
                <c:pt idx="12">
                  <c:v>647.12833188599518</c:v>
                </c:pt>
                <c:pt idx="13">
                  <c:v>647.32096574793218</c:v>
                </c:pt>
                <c:pt idx="14">
                  <c:v>647.51359960986906</c:v>
                </c:pt>
                <c:pt idx="15">
                  <c:v>647.70623347180594</c:v>
                </c:pt>
                <c:pt idx="16">
                  <c:v>647.89886733374283</c:v>
                </c:pt>
                <c:pt idx="17">
                  <c:v>648.09150119567983</c:v>
                </c:pt>
                <c:pt idx="18">
                  <c:v>648.28413505761682</c:v>
                </c:pt>
                <c:pt idx="19">
                  <c:v>648.47676891955371</c:v>
                </c:pt>
                <c:pt idx="20">
                  <c:v>648.66940278149059</c:v>
                </c:pt>
                <c:pt idx="21">
                  <c:v>648.86203664342747</c:v>
                </c:pt>
                <c:pt idx="22">
                  <c:v>649.05467050536447</c:v>
                </c:pt>
                <c:pt idx="23">
                  <c:v>649.24730436730147</c:v>
                </c:pt>
              </c:numCache>
            </c:numRef>
          </c:val>
          <c:smooth val="0"/>
          <c:extLst>
            <c:ext xmlns:c16="http://schemas.microsoft.com/office/drawing/2014/chart" uri="{C3380CC4-5D6E-409C-BE32-E72D297353CC}">
              <c16:uniqueId val="{00000002-D771-40F1-AFF5-AF88D6ED2F3A}"/>
            </c:ext>
          </c:extLst>
        </c:ser>
        <c:dLbls>
          <c:showLegendKey val="0"/>
          <c:showVal val="0"/>
          <c:showCatName val="0"/>
          <c:showSerName val="0"/>
          <c:showPercent val="0"/>
          <c:showBubbleSize val="0"/>
        </c:dLbls>
        <c:marker val="1"/>
        <c:smooth val="0"/>
        <c:axId val="767479688"/>
        <c:axId val="767474592"/>
      </c:lineChart>
      <c:catAx>
        <c:axId val="767479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767474592"/>
        <c:crosses val="autoZero"/>
        <c:auto val="1"/>
        <c:lblAlgn val="ctr"/>
        <c:lblOffset val="100"/>
        <c:tickLblSkip val="5"/>
        <c:tickMarkSkip val="5"/>
        <c:noMultiLvlLbl val="0"/>
      </c:catAx>
      <c:valAx>
        <c:axId val="767474592"/>
        <c:scaling>
          <c:orientation val="minMax"/>
          <c:max val="1100"/>
          <c:min val="30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9688"/>
        <c:crosses val="autoZero"/>
        <c:crossBetween val="between"/>
      </c:valAx>
      <c:spPr>
        <a:solidFill>
          <a:srgbClr val="C0C0C0"/>
        </a:solidFill>
        <a:ln w="12700">
          <a:solidFill>
            <a:srgbClr val="808080"/>
          </a:solidFill>
          <a:prstDash val="solid"/>
        </a:ln>
      </c:spPr>
    </c:plotArea>
    <c:legend>
      <c:legendPos val="r"/>
      <c:layout>
        <c:manualLayout>
          <c:xMode val="edge"/>
          <c:yMode val="edge"/>
          <c:x val="0.23783915943628064"/>
          <c:y val="0.12020997375328084"/>
          <c:w val="0.54766640738365269"/>
          <c:h val="6.1167354080739908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lineChart>
        <c:grouping val="standard"/>
        <c:varyColors val="0"/>
        <c:ser>
          <c:idx val="0"/>
          <c:order val="0"/>
          <c:tx>
            <c:strRef>
              <c:f>'Rainfall &amp; No.Rain Days'!$A$7</c:f>
              <c:strCache>
                <c:ptCount val="1"/>
                <c:pt idx="0">
                  <c:v>Jan</c:v>
                </c:pt>
              </c:strCache>
            </c:strRef>
          </c:tx>
          <c:spPr>
            <a:ln w="38100">
              <a:solidFill>
                <a:srgbClr val="000080"/>
              </a:solidFill>
              <a:prstDash val="solid"/>
            </a:ln>
          </c:spPr>
          <c:marker>
            <c:symbol val="diamond"/>
            <c:size val="5"/>
            <c:spPr>
              <a:solidFill>
                <a:srgbClr val="000080"/>
              </a:solidFill>
              <a:ln>
                <a:solidFill>
                  <a:srgbClr val="000080"/>
                </a:solidFill>
                <a:prstDash val="solid"/>
              </a:ln>
            </c:spPr>
          </c:marker>
          <c:cat>
            <c:numRef>
              <c:f>'Rainfall &amp; No.Rain Days'!$B$6:$CN$6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'Rainfall &amp; No.Rain Days'!$B$7:$CN$7</c:f>
              <c:numCache>
                <c:formatCode>General</c:formatCode>
                <c:ptCount val="21"/>
                <c:pt idx="0">
                  <c:v>79.2</c:v>
                </c:pt>
                <c:pt idx="1">
                  <c:v>2.2000000000000002</c:v>
                </c:pt>
                <c:pt idx="2">
                  <c:v>70.8</c:v>
                </c:pt>
                <c:pt idx="3" formatCode="0.0">
                  <c:v>25.2</c:v>
                </c:pt>
                <c:pt idx="4">
                  <c:v>25</c:v>
                </c:pt>
                <c:pt idx="5">
                  <c:v>65.2</c:v>
                </c:pt>
                <c:pt idx="6">
                  <c:v>52.2</c:v>
                </c:pt>
                <c:pt idx="7">
                  <c:v>58</c:v>
                </c:pt>
                <c:pt idx="8">
                  <c:v>19.399999999999999</c:v>
                </c:pt>
                <c:pt idx="9">
                  <c:v>10</c:v>
                </c:pt>
                <c:pt idx="10">
                  <c:v>40.6</c:v>
                </c:pt>
                <c:pt idx="11">
                  <c:v>40.200000000000003</c:v>
                </c:pt>
                <c:pt idx="12">
                  <c:v>25.6</c:v>
                </c:pt>
                <c:pt idx="13">
                  <c:v>59</c:v>
                </c:pt>
                <c:pt idx="14">
                  <c:v>79.2</c:v>
                </c:pt>
                <c:pt idx="15">
                  <c:v>4.4000000000000004</c:v>
                </c:pt>
                <c:pt idx="16">
                  <c:v>69.2</c:v>
                </c:pt>
                <c:pt idx="17">
                  <c:v>27.2</c:v>
                </c:pt>
                <c:pt idx="18">
                  <c:v>80.400000000000006</c:v>
                </c:pt>
                <c:pt idx="19">
                  <c:v>3.8</c:v>
                </c:pt>
                <c:pt idx="20">
                  <c:v>0.2</c:v>
                </c:pt>
              </c:numCache>
            </c:numRef>
          </c:val>
          <c:smooth val="0"/>
          <c:extLst>
            <c:ext xmlns:c16="http://schemas.microsoft.com/office/drawing/2014/chart" uri="{C3380CC4-5D6E-409C-BE32-E72D297353CC}">
              <c16:uniqueId val="{00000000-03BE-41C7-8536-02B0B1496BE7}"/>
            </c:ext>
          </c:extLst>
        </c:ser>
        <c:ser>
          <c:idx val="2"/>
          <c:order val="1"/>
          <c:tx>
            <c:strRef>
              <c:f>'Rainfall &amp; No.Rain Days'!$A$81</c:f>
              <c:strCache>
                <c:ptCount val="1"/>
                <c:pt idx="0">
                  <c:v>10year mean Jan</c:v>
                </c:pt>
              </c:strCache>
            </c:strRef>
          </c:tx>
          <c:spPr>
            <a:ln w="38100">
              <a:solidFill>
                <a:srgbClr val="FFFF00"/>
              </a:solidFill>
              <a:prstDash val="solid"/>
            </a:ln>
          </c:spPr>
          <c:marker>
            <c:symbol val="triangle"/>
            <c:size val="5"/>
            <c:spPr>
              <a:solidFill>
                <a:srgbClr val="FFFF00"/>
              </a:solidFill>
              <a:ln>
                <a:solidFill>
                  <a:srgbClr val="FFFF00"/>
                </a:solidFill>
                <a:prstDash val="solid"/>
              </a:ln>
            </c:spPr>
          </c:marker>
          <c:cat>
            <c:numRef>
              <c:f>'Rainfall &amp; No.Rain Days'!$B$6:$CN$6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'Rainfall &amp; No.Rain Days'!$B$81:$CN$81</c:f>
              <c:numCache>
                <c:formatCode>0.00</c:formatCode>
                <c:ptCount val="21"/>
                <c:pt idx="0">
                  <c:v>45.325000000000003</c:v>
                </c:pt>
                <c:pt idx="1">
                  <c:v>44.234999999999999</c:v>
                </c:pt>
                <c:pt idx="2">
                  <c:v>45.174999999999997</c:v>
                </c:pt>
                <c:pt idx="3">
                  <c:v>44.375</c:v>
                </c:pt>
                <c:pt idx="4">
                  <c:v>42.55</c:v>
                </c:pt>
                <c:pt idx="5">
                  <c:v>38.79</c:v>
                </c:pt>
                <c:pt idx="6">
                  <c:v>38.76</c:v>
                </c:pt>
                <c:pt idx="7">
                  <c:v>38.4</c:v>
                </c:pt>
                <c:pt idx="8">
                  <c:v>37.830000000000005</c:v>
                </c:pt>
                <c:pt idx="9">
                  <c:v>42.230000000000004</c:v>
                </c:pt>
                <c:pt idx="10">
                  <c:v>41.9</c:v>
                </c:pt>
                <c:pt idx="11">
                  <c:v>39.709999999999994</c:v>
                </c:pt>
                <c:pt idx="12">
                  <c:v>39.019999999999996</c:v>
                </c:pt>
                <c:pt idx="13">
                  <c:v>40.529999999999994</c:v>
                </c:pt>
                <c:pt idx="14">
                  <c:v>43.27</c:v>
                </c:pt>
                <c:pt idx="15">
                  <c:v>40.940000000000005</c:v>
                </c:pt>
                <c:pt idx="16">
                  <c:v>37.299999999999997</c:v>
                </c:pt>
                <c:pt idx="17">
                  <c:v>35.03</c:v>
                </c:pt>
                <c:pt idx="18">
                  <c:v>34.450000000000003</c:v>
                </c:pt>
                <c:pt idx="19">
                  <c:v>30.889999999999997</c:v>
                </c:pt>
              </c:numCache>
            </c:numRef>
          </c:val>
          <c:smooth val="0"/>
          <c:extLst>
            <c:ext xmlns:c16="http://schemas.microsoft.com/office/drawing/2014/chart" uri="{C3380CC4-5D6E-409C-BE32-E72D297353CC}">
              <c16:uniqueId val="{00000001-03BE-41C7-8536-02B0B1496BE7}"/>
            </c:ext>
          </c:extLst>
        </c:ser>
        <c:ser>
          <c:idx val="1"/>
          <c:order val="2"/>
          <c:tx>
            <c:strRef>
              <c:f>'Rainfall &amp; No.Rain Days'!$A$82</c:f>
              <c:strCache>
                <c:ptCount val="1"/>
                <c:pt idx="0">
                  <c:v>Trend Jan</c:v>
                </c:pt>
              </c:strCache>
            </c:strRef>
          </c:tx>
          <c:spPr>
            <a:ln w="50800"/>
          </c:spPr>
          <c:marker>
            <c:symbol val="none"/>
          </c:marker>
          <c:cat>
            <c:numRef>
              <c:f>'Rainfall &amp; No.Rain Days'!$B$6:$CN$6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'Rainfall &amp; No.Rain Days'!$B$82:$CN$82</c:f>
              <c:numCache>
                <c:formatCode>0.0</c:formatCode>
                <c:ptCount val="21"/>
                <c:pt idx="0">
                  <c:v>41.977807866741273</c:v>
                </c:pt>
                <c:pt idx="1">
                  <c:v>41.785696080627076</c:v>
                </c:pt>
                <c:pt idx="2">
                  <c:v>41.593584294512823</c:v>
                </c:pt>
                <c:pt idx="3">
                  <c:v>41.401472508398626</c:v>
                </c:pt>
                <c:pt idx="4">
                  <c:v>41.20936072228443</c:v>
                </c:pt>
                <c:pt idx="5">
                  <c:v>41.017248936170176</c:v>
                </c:pt>
                <c:pt idx="6">
                  <c:v>40.82513715005598</c:v>
                </c:pt>
                <c:pt idx="7">
                  <c:v>40.633025363941726</c:v>
                </c:pt>
                <c:pt idx="8">
                  <c:v>40.44091357782753</c:v>
                </c:pt>
                <c:pt idx="9">
                  <c:v>40.248801791713277</c:v>
                </c:pt>
                <c:pt idx="10">
                  <c:v>40.05669000559908</c:v>
                </c:pt>
                <c:pt idx="11">
                  <c:v>39.864578219484827</c:v>
                </c:pt>
                <c:pt idx="12">
                  <c:v>39.67246643337063</c:v>
                </c:pt>
                <c:pt idx="13">
                  <c:v>39.480354647256434</c:v>
                </c:pt>
                <c:pt idx="14">
                  <c:v>39.28824286114218</c:v>
                </c:pt>
                <c:pt idx="15">
                  <c:v>39.096131075027984</c:v>
                </c:pt>
                <c:pt idx="16">
                  <c:v>38.90401928891373</c:v>
                </c:pt>
                <c:pt idx="17">
                  <c:v>38.711907502799534</c:v>
                </c:pt>
                <c:pt idx="18">
                  <c:v>38.51979571668528</c:v>
                </c:pt>
                <c:pt idx="19">
                  <c:v>38.327683930571084</c:v>
                </c:pt>
                <c:pt idx="20">
                  <c:v>38.13557214445683</c:v>
                </c:pt>
              </c:numCache>
            </c:numRef>
          </c:val>
          <c:smooth val="0"/>
          <c:extLst>
            <c:ext xmlns:c16="http://schemas.microsoft.com/office/drawing/2014/chart" uri="{C3380CC4-5D6E-409C-BE32-E72D297353CC}">
              <c16:uniqueId val="{00000002-03BE-41C7-8536-02B0B1496BE7}"/>
            </c:ext>
          </c:extLst>
        </c:ser>
        <c:dLbls>
          <c:showLegendKey val="0"/>
          <c:showVal val="0"/>
          <c:showCatName val="0"/>
          <c:showSerName val="0"/>
          <c:showPercent val="0"/>
          <c:showBubbleSize val="0"/>
        </c:dLbls>
        <c:marker val="1"/>
        <c:smooth val="0"/>
        <c:axId val="767477336"/>
        <c:axId val="767475376"/>
      </c:lineChart>
      <c:catAx>
        <c:axId val="767477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767475376"/>
        <c:crosses val="autoZero"/>
        <c:auto val="1"/>
        <c:lblAlgn val="ctr"/>
        <c:lblOffset val="100"/>
        <c:tickLblSkip val="5"/>
        <c:tickMarkSkip val="5"/>
        <c:noMultiLvlLbl val="0"/>
      </c:catAx>
      <c:valAx>
        <c:axId val="767475376"/>
        <c:scaling>
          <c:orientation val="minMax"/>
          <c:max val="180"/>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7336"/>
        <c:crosses val="autoZero"/>
        <c:crossBetween val="between"/>
      </c:valAx>
      <c:spPr>
        <a:solidFill>
          <a:srgbClr val="C0C0C0"/>
        </a:solidFill>
        <a:ln w="12700">
          <a:solidFill>
            <a:srgbClr val="808080"/>
          </a:solidFill>
          <a:prstDash val="solid"/>
        </a:ln>
      </c:spPr>
    </c:plotArea>
    <c:legend>
      <c:legendPos val="r"/>
      <c:layout>
        <c:manualLayout>
          <c:xMode val="edge"/>
          <c:yMode val="edge"/>
          <c:x val="0.22547121028958517"/>
          <c:y val="0.11044196398527106"/>
          <c:w val="0.54766640738365269"/>
          <c:h val="6.1167354080739908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lineChart>
        <c:grouping val="standard"/>
        <c:varyColors val="0"/>
        <c:ser>
          <c:idx val="0"/>
          <c:order val="0"/>
          <c:tx>
            <c:v>Summer Rainfall 1931-2021</c:v>
          </c:tx>
          <c:spPr>
            <a:ln w="38100">
              <a:solidFill>
                <a:srgbClr val="000080"/>
              </a:solidFill>
              <a:prstDash val="solid"/>
            </a:ln>
          </c:spPr>
          <c:marker>
            <c:symbol val="diamond"/>
            <c:size val="5"/>
            <c:spPr>
              <a:solidFill>
                <a:srgbClr val="000080"/>
              </a:solidFill>
              <a:ln>
                <a:solidFill>
                  <a:srgbClr val="000080"/>
                </a:solidFill>
                <a:prstDash val="solid"/>
              </a:ln>
            </c:spPr>
          </c:marker>
          <c:cat>
            <c:numRef>
              <c:f>'Rainfall &amp; No.Rain Days'!$C$6:$CO$6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'Rainfall &amp; No.Rain Days'!$C$90:$CO$90</c:f>
              <c:numCache>
                <c:formatCode>General</c:formatCode>
                <c:ptCount val="22"/>
                <c:pt idx="0">
                  <c:v>143.4</c:v>
                </c:pt>
                <c:pt idx="1">
                  <c:v>27.199999999999996</c:v>
                </c:pt>
                <c:pt idx="2">
                  <c:v>185.99999999999997</c:v>
                </c:pt>
                <c:pt idx="3">
                  <c:v>122.8</c:v>
                </c:pt>
                <c:pt idx="4">
                  <c:v>171.2</c:v>
                </c:pt>
                <c:pt idx="5">
                  <c:v>161.6</c:v>
                </c:pt>
                <c:pt idx="6">
                  <c:v>120.80000000000001</c:v>
                </c:pt>
                <c:pt idx="7">
                  <c:v>95.8</c:v>
                </c:pt>
                <c:pt idx="8">
                  <c:v>108.4</c:v>
                </c:pt>
                <c:pt idx="9">
                  <c:v>184.2</c:v>
                </c:pt>
                <c:pt idx="10">
                  <c:v>66.800000000000011</c:v>
                </c:pt>
                <c:pt idx="11">
                  <c:v>183.60000000000002</c:v>
                </c:pt>
                <c:pt idx="12">
                  <c:v>167.4</c:v>
                </c:pt>
                <c:pt idx="13">
                  <c:v>103</c:v>
                </c:pt>
                <c:pt idx="14">
                  <c:v>114</c:v>
                </c:pt>
                <c:pt idx="15">
                  <c:v>51.400000000000006</c:v>
                </c:pt>
                <c:pt idx="16">
                  <c:v>104.6</c:v>
                </c:pt>
                <c:pt idx="17">
                  <c:v>109.19999999999999</c:v>
                </c:pt>
                <c:pt idx="18">
                  <c:v>283.39999999999998</c:v>
                </c:pt>
                <c:pt idx="19">
                  <c:v>65.400000000000006</c:v>
                </c:pt>
                <c:pt idx="20">
                  <c:v>100</c:v>
                </c:pt>
                <c:pt idx="21">
                  <c:v>53.400000000000006</c:v>
                </c:pt>
              </c:numCache>
            </c:numRef>
          </c:val>
          <c:smooth val="0"/>
          <c:extLst>
            <c:ext xmlns:c16="http://schemas.microsoft.com/office/drawing/2014/chart" uri="{C3380CC4-5D6E-409C-BE32-E72D297353CC}">
              <c16:uniqueId val="{00000000-D7A0-44CB-8B5D-26695D63384A}"/>
            </c:ext>
          </c:extLst>
        </c:ser>
        <c:ser>
          <c:idx val="2"/>
          <c:order val="1"/>
          <c:tx>
            <c:strRef>
              <c:f>'Rainfall &amp; No.Rain Days'!$A$91</c:f>
              <c:strCache>
                <c:ptCount val="1"/>
                <c:pt idx="0">
                  <c:v>10year Mean</c:v>
                </c:pt>
              </c:strCache>
            </c:strRef>
          </c:tx>
          <c:spPr>
            <a:ln w="38100">
              <a:solidFill>
                <a:srgbClr val="FFFF00"/>
              </a:solidFill>
              <a:prstDash val="solid"/>
            </a:ln>
          </c:spPr>
          <c:marker>
            <c:symbol val="triangle"/>
            <c:size val="5"/>
            <c:spPr>
              <a:solidFill>
                <a:srgbClr val="FFFF00"/>
              </a:solidFill>
              <a:ln>
                <a:solidFill>
                  <a:srgbClr val="FFFF00"/>
                </a:solidFill>
                <a:prstDash val="solid"/>
              </a:ln>
            </c:spPr>
          </c:marker>
          <c:cat>
            <c:numRef>
              <c:f>'Rainfall &amp; No.Rain Days'!$C$6:$CO$6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'Rainfall &amp; No.Rain Days'!$D$91:$CO$91</c:f>
              <c:numCache>
                <c:formatCode>0.00</c:formatCode>
                <c:ptCount val="22"/>
                <c:pt idx="0">
                  <c:v>133.72499999999999</c:v>
                </c:pt>
                <c:pt idx="1">
                  <c:v>129.19</c:v>
                </c:pt>
                <c:pt idx="2">
                  <c:v>125.67999999999999</c:v>
                </c:pt>
                <c:pt idx="3">
                  <c:v>123.44500000000001</c:v>
                </c:pt>
                <c:pt idx="4">
                  <c:v>128.30000000000001</c:v>
                </c:pt>
                <c:pt idx="5">
                  <c:v>128.30999999999997</c:v>
                </c:pt>
                <c:pt idx="6">
                  <c:v>132.29999999999998</c:v>
                </c:pt>
                <c:pt idx="7">
                  <c:v>139.19</c:v>
                </c:pt>
                <c:pt idx="8">
                  <c:v>137.27000000000004</c:v>
                </c:pt>
                <c:pt idx="9">
                  <c:v>133.41999999999999</c:v>
                </c:pt>
                <c:pt idx="10">
                  <c:v>125.05</c:v>
                </c:pt>
                <c:pt idx="11">
                  <c:v>118.72999999999999</c:v>
                </c:pt>
                <c:pt idx="12">
                  <c:v>118.58999999999999</c:v>
                </c:pt>
                <c:pt idx="13">
                  <c:v>128.01</c:v>
                </c:pt>
                <c:pt idx="14">
                  <c:v>130.82</c:v>
                </c:pt>
                <c:pt idx="15">
                  <c:v>126.54</c:v>
                </c:pt>
                <c:pt idx="16">
                  <c:v>121.68999999999998</c:v>
                </c:pt>
              </c:numCache>
            </c:numRef>
          </c:val>
          <c:smooth val="0"/>
          <c:extLst>
            <c:ext xmlns:c16="http://schemas.microsoft.com/office/drawing/2014/chart" uri="{C3380CC4-5D6E-409C-BE32-E72D297353CC}">
              <c16:uniqueId val="{00000001-D7A0-44CB-8B5D-26695D63384A}"/>
            </c:ext>
          </c:extLst>
        </c:ser>
        <c:ser>
          <c:idx val="1"/>
          <c:order val="2"/>
          <c:tx>
            <c:strRef>
              <c:f>'Rainfall &amp; No.Rain Days'!$A$92</c:f>
              <c:strCache>
                <c:ptCount val="1"/>
                <c:pt idx="0">
                  <c:v>Trend</c:v>
                </c:pt>
              </c:strCache>
            </c:strRef>
          </c:tx>
          <c:spPr>
            <a:ln w="50800"/>
          </c:spPr>
          <c:marker>
            <c:symbol val="none"/>
          </c:marker>
          <c:cat>
            <c:numRef>
              <c:f>'Rainfall &amp; No.Rain Days'!$C$6:$CO$6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'Rainfall &amp; No.Rain Days'!$C$92:$CO$92</c:f>
              <c:numCache>
                <c:formatCode>0.0</c:formatCode>
                <c:ptCount val="22"/>
                <c:pt idx="0">
                  <c:v>131.73865265169616</c:v>
                </c:pt>
                <c:pt idx="1">
                  <c:v>131.481895046982</c:v>
                </c:pt>
                <c:pt idx="2">
                  <c:v>131.22513744226785</c:v>
                </c:pt>
                <c:pt idx="3">
                  <c:v>130.9683798375537</c:v>
                </c:pt>
                <c:pt idx="4">
                  <c:v>130.71162223283966</c:v>
                </c:pt>
                <c:pt idx="5">
                  <c:v>130.45486462812551</c:v>
                </c:pt>
                <c:pt idx="6">
                  <c:v>130.19810702341135</c:v>
                </c:pt>
                <c:pt idx="7">
                  <c:v>129.9413494186972</c:v>
                </c:pt>
                <c:pt idx="8">
                  <c:v>129.68459181398316</c:v>
                </c:pt>
                <c:pt idx="9">
                  <c:v>129.42783420926901</c:v>
                </c:pt>
                <c:pt idx="10">
                  <c:v>129.17107660455486</c:v>
                </c:pt>
                <c:pt idx="11">
                  <c:v>128.9143189998407</c:v>
                </c:pt>
                <c:pt idx="12">
                  <c:v>128.65756139512666</c:v>
                </c:pt>
                <c:pt idx="13">
                  <c:v>128.40080379041251</c:v>
                </c:pt>
                <c:pt idx="14">
                  <c:v>128.14404618569836</c:v>
                </c:pt>
                <c:pt idx="15">
                  <c:v>127.8872885809842</c:v>
                </c:pt>
                <c:pt idx="16">
                  <c:v>127.63053097627017</c:v>
                </c:pt>
                <c:pt idx="17">
                  <c:v>127.37377337155601</c:v>
                </c:pt>
                <c:pt idx="18">
                  <c:v>127.11701576684186</c:v>
                </c:pt>
                <c:pt idx="19">
                  <c:v>126.86025816212771</c:v>
                </c:pt>
                <c:pt idx="20">
                  <c:v>126.60350055741355</c:v>
                </c:pt>
                <c:pt idx="21">
                  <c:v>126.34674295269951</c:v>
                </c:pt>
              </c:numCache>
            </c:numRef>
          </c:val>
          <c:smooth val="0"/>
          <c:extLst>
            <c:ext xmlns:c16="http://schemas.microsoft.com/office/drawing/2014/chart" uri="{C3380CC4-5D6E-409C-BE32-E72D297353CC}">
              <c16:uniqueId val="{00000002-D7A0-44CB-8B5D-26695D63384A}"/>
            </c:ext>
          </c:extLst>
        </c:ser>
        <c:dLbls>
          <c:showLegendKey val="0"/>
          <c:showVal val="0"/>
          <c:showCatName val="0"/>
          <c:showSerName val="0"/>
          <c:showPercent val="0"/>
          <c:showBubbleSize val="0"/>
        </c:dLbls>
        <c:marker val="1"/>
        <c:smooth val="0"/>
        <c:axId val="767479688"/>
        <c:axId val="767474592"/>
      </c:lineChart>
      <c:catAx>
        <c:axId val="767479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767474592"/>
        <c:crosses val="autoZero"/>
        <c:auto val="1"/>
        <c:lblAlgn val="ctr"/>
        <c:lblOffset val="100"/>
        <c:tickLblSkip val="5"/>
        <c:tickMarkSkip val="5"/>
        <c:noMultiLvlLbl val="0"/>
      </c:catAx>
      <c:valAx>
        <c:axId val="767474592"/>
        <c:scaling>
          <c:orientation val="minMax"/>
          <c:max val="350"/>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9688"/>
        <c:crosses val="autoZero"/>
        <c:crossBetween val="between"/>
      </c:valAx>
      <c:spPr>
        <a:solidFill>
          <a:srgbClr val="C0C0C0"/>
        </a:solidFill>
        <a:ln w="12700">
          <a:solidFill>
            <a:srgbClr val="808080"/>
          </a:solidFill>
          <a:prstDash val="solid"/>
        </a:ln>
      </c:spPr>
    </c:plotArea>
    <c:legend>
      <c:legendPos val="r"/>
      <c:layout>
        <c:manualLayout>
          <c:xMode val="edge"/>
          <c:yMode val="edge"/>
          <c:x val="0.23253130380995368"/>
          <c:y val="0.12265197619528329"/>
          <c:w val="0.54766640738365269"/>
          <c:h val="6.1167354080739908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lineChart>
        <c:grouping val="standard"/>
        <c:varyColors val="0"/>
        <c:ser>
          <c:idx val="2"/>
          <c:order val="0"/>
          <c:tx>
            <c:v>LTA</c:v>
          </c:tx>
          <c:spPr>
            <a:ln w="38100">
              <a:solidFill>
                <a:schemeClr val="tx1"/>
              </a:solidFill>
            </a:ln>
          </c:spPr>
          <c:marker>
            <c:symbol val="none"/>
          </c:marker>
          <c:val>
            <c:numRef>
              <c:f>'Rainfall &amp; No.Rain Days'!$BF$94:$CO$94</c:f>
              <c:numCache>
                <c:formatCode>General</c:formatCode>
                <c:ptCount val="22"/>
                <c:pt idx="0">
                  <c:v>138.19999999999999</c:v>
                </c:pt>
                <c:pt idx="1">
                  <c:v>138.19999999999999</c:v>
                </c:pt>
                <c:pt idx="2">
                  <c:v>138.19999999999999</c:v>
                </c:pt>
                <c:pt idx="3">
                  <c:v>138.19999999999999</c:v>
                </c:pt>
                <c:pt idx="4">
                  <c:v>138.19999999999999</c:v>
                </c:pt>
                <c:pt idx="5">
                  <c:v>138.19999999999999</c:v>
                </c:pt>
                <c:pt idx="6">
                  <c:v>138.19999999999999</c:v>
                </c:pt>
                <c:pt idx="7">
                  <c:v>138.19999999999999</c:v>
                </c:pt>
                <c:pt idx="8">
                  <c:v>138.19999999999999</c:v>
                </c:pt>
                <c:pt idx="9">
                  <c:v>138.19999999999999</c:v>
                </c:pt>
                <c:pt idx="10">
                  <c:v>138.19999999999999</c:v>
                </c:pt>
                <c:pt idx="11">
                  <c:v>138.19999999999999</c:v>
                </c:pt>
                <c:pt idx="12">
                  <c:v>138.19999999999999</c:v>
                </c:pt>
                <c:pt idx="13">
                  <c:v>138.19999999999999</c:v>
                </c:pt>
                <c:pt idx="14">
                  <c:v>138.19999999999999</c:v>
                </c:pt>
                <c:pt idx="15">
                  <c:v>138.19999999999999</c:v>
                </c:pt>
                <c:pt idx="16">
                  <c:v>138.19999999999999</c:v>
                </c:pt>
                <c:pt idx="17">
                  <c:v>138.19999999999999</c:v>
                </c:pt>
                <c:pt idx="18">
                  <c:v>138.19999999999999</c:v>
                </c:pt>
                <c:pt idx="19">
                  <c:v>138.19999999999999</c:v>
                </c:pt>
                <c:pt idx="20">
                  <c:v>138.19999999999999</c:v>
                </c:pt>
                <c:pt idx="21">
                  <c:v>138.19999999999999</c:v>
                </c:pt>
              </c:numCache>
            </c:numRef>
          </c:val>
          <c:smooth val="0"/>
          <c:extLst>
            <c:ext xmlns:c16="http://schemas.microsoft.com/office/drawing/2014/chart" uri="{C3380CC4-5D6E-409C-BE32-E72D297353CC}">
              <c16:uniqueId val="{00000003-5C14-449A-8CF1-FE48B8A8CB85}"/>
            </c:ext>
          </c:extLst>
        </c:ser>
        <c:ser>
          <c:idx val="0"/>
          <c:order val="1"/>
          <c:tx>
            <c:v>Summer totals</c:v>
          </c:tx>
          <c:spPr>
            <a:ln w="38100">
              <a:solidFill>
                <a:srgbClr val="000080"/>
              </a:solidFill>
              <a:prstDash val="solid"/>
            </a:ln>
          </c:spPr>
          <c:marker>
            <c:symbol val="diamond"/>
            <c:size val="5"/>
            <c:spPr>
              <a:solidFill>
                <a:srgbClr val="000080"/>
              </a:solidFill>
              <a:ln>
                <a:solidFill>
                  <a:srgbClr val="000080"/>
                </a:solidFill>
                <a:prstDash val="solid"/>
              </a:ln>
            </c:spPr>
          </c:marker>
          <c:cat>
            <c:numRef>
              <c:f>'Rainfall &amp; No.Rain Days'!$BF$6:$CO$6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'Rainfall &amp; No.Rain Days'!$BF$90:$CO$90</c:f>
              <c:numCache>
                <c:formatCode>General</c:formatCode>
                <c:ptCount val="22"/>
                <c:pt idx="0">
                  <c:v>143.4</c:v>
                </c:pt>
                <c:pt idx="1">
                  <c:v>27.199999999999996</c:v>
                </c:pt>
                <c:pt idx="2">
                  <c:v>185.99999999999997</c:v>
                </c:pt>
                <c:pt idx="3">
                  <c:v>122.8</c:v>
                </c:pt>
                <c:pt idx="4">
                  <c:v>171.2</c:v>
                </c:pt>
                <c:pt idx="5">
                  <c:v>161.6</c:v>
                </c:pt>
                <c:pt idx="6">
                  <c:v>120.80000000000001</c:v>
                </c:pt>
                <c:pt idx="7">
                  <c:v>95.8</c:v>
                </c:pt>
                <c:pt idx="8">
                  <c:v>108.4</c:v>
                </c:pt>
                <c:pt idx="9">
                  <c:v>184.2</c:v>
                </c:pt>
                <c:pt idx="10">
                  <c:v>66.800000000000011</c:v>
                </c:pt>
                <c:pt idx="11">
                  <c:v>183.60000000000002</c:v>
                </c:pt>
                <c:pt idx="12">
                  <c:v>167.4</c:v>
                </c:pt>
                <c:pt idx="13">
                  <c:v>103</c:v>
                </c:pt>
                <c:pt idx="14">
                  <c:v>114</c:v>
                </c:pt>
                <c:pt idx="15">
                  <c:v>51.400000000000006</c:v>
                </c:pt>
                <c:pt idx="16">
                  <c:v>104.6</c:v>
                </c:pt>
                <c:pt idx="17">
                  <c:v>109.19999999999999</c:v>
                </c:pt>
                <c:pt idx="18">
                  <c:v>283.39999999999998</c:v>
                </c:pt>
                <c:pt idx="19">
                  <c:v>65.400000000000006</c:v>
                </c:pt>
                <c:pt idx="20">
                  <c:v>100</c:v>
                </c:pt>
                <c:pt idx="21">
                  <c:v>53.400000000000006</c:v>
                </c:pt>
              </c:numCache>
            </c:numRef>
          </c:val>
          <c:smooth val="0"/>
          <c:extLst>
            <c:ext xmlns:c16="http://schemas.microsoft.com/office/drawing/2014/chart" uri="{C3380CC4-5D6E-409C-BE32-E72D297353CC}">
              <c16:uniqueId val="{00000000-5C14-449A-8CF1-FE48B8A8CB85}"/>
            </c:ext>
          </c:extLst>
        </c:ser>
        <c:ser>
          <c:idx val="1"/>
          <c:order val="2"/>
          <c:tx>
            <c:strRef>
              <c:f>'Rainfall &amp; No.Rain Days'!$A$92</c:f>
              <c:strCache>
                <c:ptCount val="1"/>
                <c:pt idx="0">
                  <c:v>Trend</c:v>
                </c:pt>
              </c:strCache>
            </c:strRef>
          </c:tx>
          <c:spPr>
            <a:ln w="50800"/>
          </c:spPr>
          <c:marker>
            <c:symbol val="none"/>
          </c:marker>
          <c:cat>
            <c:numRef>
              <c:f>'Rainfall &amp; No.Rain Days'!$BF$6:$CO$6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'Rainfall &amp; No.Rain Days'!$BF$101:$CO$101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val>
          <c:smooth val="0"/>
          <c:extLst>
            <c:ext xmlns:c16="http://schemas.microsoft.com/office/drawing/2014/chart" uri="{C3380CC4-5D6E-409C-BE32-E72D297353CC}">
              <c16:uniqueId val="{00000002-5C14-449A-8CF1-FE48B8A8CB85}"/>
            </c:ext>
          </c:extLst>
        </c:ser>
        <c:dLbls>
          <c:showLegendKey val="0"/>
          <c:showVal val="0"/>
          <c:showCatName val="0"/>
          <c:showSerName val="0"/>
          <c:showPercent val="0"/>
          <c:showBubbleSize val="0"/>
        </c:dLbls>
        <c:smooth val="0"/>
        <c:axId val="767479688"/>
        <c:axId val="767474592"/>
      </c:lineChart>
      <c:catAx>
        <c:axId val="767479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767474592"/>
        <c:crosses val="autoZero"/>
        <c:auto val="1"/>
        <c:lblAlgn val="ctr"/>
        <c:lblOffset val="100"/>
        <c:tickLblSkip val="2"/>
        <c:tickMarkSkip val="5"/>
        <c:noMultiLvlLbl val="0"/>
      </c:catAx>
      <c:valAx>
        <c:axId val="767474592"/>
        <c:scaling>
          <c:orientation val="minMax"/>
          <c:max val="300"/>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9688"/>
        <c:crosses val="autoZero"/>
        <c:crossBetween val="between"/>
      </c:valAx>
      <c:spPr>
        <a:solidFill>
          <a:srgbClr val="C0C0C0"/>
        </a:solidFill>
        <a:ln w="12700">
          <a:solidFill>
            <a:srgbClr val="808080"/>
          </a:solidFill>
          <a:prstDash val="solid"/>
        </a:ln>
      </c:spPr>
    </c:plotArea>
    <c:legend>
      <c:legendPos val="r"/>
      <c:layout>
        <c:manualLayout>
          <c:xMode val="edge"/>
          <c:yMode val="edge"/>
          <c:x val="0.52234022100740596"/>
          <c:y val="0.79664465018795716"/>
          <c:w val="0.42877041643679892"/>
          <c:h val="6.1167354080739908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lineChart>
        <c:grouping val="standard"/>
        <c:varyColors val="0"/>
        <c:ser>
          <c:idx val="0"/>
          <c:order val="0"/>
          <c:tx>
            <c:v>Winter Rainfall 1930-2023</c:v>
          </c:tx>
          <c:spPr>
            <a:ln w="38100">
              <a:solidFill>
                <a:srgbClr val="000080"/>
              </a:solidFill>
              <a:prstDash val="solid"/>
            </a:ln>
          </c:spPr>
          <c:marker>
            <c:symbol val="diamond"/>
            <c:size val="5"/>
            <c:spPr>
              <a:solidFill>
                <a:srgbClr val="000080"/>
              </a:solidFill>
              <a:ln>
                <a:solidFill>
                  <a:srgbClr val="000080"/>
                </a:solidFill>
                <a:prstDash val="solid"/>
              </a:ln>
            </c:spPr>
          </c:marker>
          <c:cat>
            <c:numRef>
              <c:f>'Rainfall &amp; No.Rain Days'!$B$6:$CQ$6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'Rainfall &amp; No.Rain Days'!$B$96:$CQ$96</c:f>
              <c:numCache>
                <c:formatCode>0.0</c:formatCode>
                <c:ptCount val="24"/>
                <c:pt idx="0">
                  <c:v>173</c:v>
                </c:pt>
                <c:pt idx="1">
                  <c:v>150</c:v>
                </c:pt>
                <c:pt idx="2">
                  <c:v>159.20000000000002</c:v>
                </c:pt>
                <c:pt idx="3">
                  <c:v>115.2</c:v>
                </c:pt>
                <c:pt idx="4">
                  <c:v>196.20000000000002</c:v>
                </c:pt>
                <c:pt idx="5">
                  <c:v>117.19999999999999</c:v>
                </c:pt>
                <c:pt idx="6">
                  <c:v>155.4</c:v>
                </c:pt>
                <c:pt idx="7">
                  <c:v>141.6</c:v>
                </c:pt>
                <c:pt idx="8">
                  <c:v>309.2</c:v>
                </c:pt>
                <c:pt idx="9">
                  <c:v>185.2</c:v>
                </c:pt>
                <c:pt idx="10">
                  <c:v>295.60000000000002</c:v>
                </c:pt>
                <c:pt idx="11">
                  <c:v>154.80000000000001</c:v>
                </c:pt>
                <c:pt idx="12">
                  <c:v>276.39999999999998</c:v>
                </c:pt>
                <c:pt idx="13">
                  <c:v>214.79999999999998</c:v>
                </c:pt>
                <c:pt idx="14">
                  <c:v>117.89999999999999</c:v>
                </c:pt>
                <c:pt idx="15">
                  <c:v>172</c:v>
                </c:pt>
                <c:pt idx="16">
                  <c:v>150.39999999999998</c:v>
                </c:pt>
                <c:pt idx="17">
                  <c:v>146.6</c:v>
                </c:pt>
                <c:pt idx="18">
                  <c:v>170.6</c:v>
                </c:pt>
                <c:pt idx="19">
                  <c:v>194.2</c:v>
                </c:pt>
                <c:pt idx="20">
                  <c:v>144</c:v>
                </c:pt>
                <c:pt idx="21">
                  <c:v>290.39999999999998</c:v>
                </c:pt>
                <c:pt idx="22">
                  <c:v>413.4</c:v>
                </c:pt>
                <c:pt idx="23">
                  <c:v>70</c:v>
                </c:pt>
              </c:numCache>
            </c:numRef>
          </c:val>
          <c:smooth val="0"/>
          <c:extLst>
            <c:ext xmlns:c16="http://schemas.microsoft.com/office/drawing/2014/chart" uri="{C3380CC4-5D6E-409C-BE32-E72D297353CC}">
              <c16:uniqueId val="{00000000-93BE-4C43-AADD-7A2BADA9DE84}"/>
            </c:ext>
          </c:extLst>
        </c:ser>
        <c:ser>
          <c:idx val="2"/>
          <c:order val="1"/>
          <c:tx>
            <c:strRef>
              <c:f>'Rainfall &amp; No.Rain Days'!$A$97</c:f>
              <c:strCache>
                <c:ptCount val="1"/>
                <c:pt idx="0">
                  <c:v>10year Mean</c:v>
                </c:pt>
              </c:strCache>
            </c:strRef>
          </c:tx>
          <c:spPr>
            <a:ln w="38100">
              <a:solidFill>
                <a:srgbClr val="FFFF00"/>
              </a:solidFill>
              <a:prstDash val="solid"/>
            </a:ln>
          </c:spPr>
          <c:marker>
            <c:symbol val="triangle"/>
            <c:size val="5"/>
            <c:spPr>
              <a:solidFill>
                <a:srgbClr val="FFFF00"/>
              </a:solidFill>
              <a:ln>
                <a:solidFill>
                  <a:srgbClr val="FFFF00"/>
                </a:solidFill>
                <a:prstDash val="solid"/>
              </a:ln>
            </c:spPr>
          </c:marker>
          <c:cat>
            <c:numRef>
              <c:f>'Rainfall &amp; No.Rain Days'!$B$6:$CQ$6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'Rainfall &amp; No.Rain Days'!$B$97:$CQ$97</c:f>
              <c:numCache>
                <c:formatCode>0.00</c:formatCode>
                <c:ptCount val="24"/>
                <c:pt idx="0">
                  <c:v>183.96</c:v>
                </c:pt>
                <c:pt idx="1">
                  <c:v>175.01000000000002</c:v>
                </c:pt>
                <c:pt idx="2">
                  <c:v>172.73500000000004</c:v>
                </c:pt>
                <c:pt idx="3">
                  <c:v>173.875</c:v>
                </c:pt>
                <c:pt idx="4">
                  <c:v>172.3</c:v>
                </c:pt>
                <c:pt idx="5">
                  <c:v>176.35</c:v>
                </c:pt>
                <c:pt idx="6">
                  <c:v>182.72000000000003</c:v>
                </c:pt>
                <c:pt idx="7">
                  <c:v>188.82</c:v>
                </c:pt>
                <c:pt idx="8">
                  <c:v>199.66</c:v>
                </c:pt>
                <c:pt idx="9">
                  <c:v>200.72499999999999</c:v>
                </c:pt>
                <c:pt idx="10">
                  <c:v>199.54999999999998</c:v>
                </c:pt>
                <c:pt idx="11">
                  <c:v>202.04000000000002</c:v>
                </c:pt>
                <c:pt idx="12">
                  <c:v>202.03999999999996</c:v>
                </c:pt>
                <c:pt idx="13">
                  <c:v>195.35999999999999</c:v>
                </c:pt>
                <c:pt idx="14">
                  <c:v>188.88</c:v>
                </c:pt>
                <c:pt idx="15">
                  <c:v>181.74999999999997</c:v>
                </c:pt>
                <c:pt idx="16">
                  <c:v>180.95</c:v>
                </c:pt>
                <c:pt idx="17">
                  <c:v>194.58</c:v>
                </c:pt>
                <c:pt idx="18">
                  <c:v>194.19</c:v>
                </c:pt>
              </c:numCache>
            </c:numRef>
          </c:val>
          <c:smooth val="0"/>
          <c:extLst>
            <c:ext xmlns:c16="http://schemas.microsoft.com/office/drawing/2014/chart" uri="{C3380CC4-5D6E-409C-BE32-E72D297353CC}">
              <c16:uniqueId val="{00000001-93BE-4C43-AADD-7A2BADA9DE84}"/>
            </c:ext>
          </c:extLst>
        </c:ser>
        <c:ser>
          <c:idx val="1"/>
          <c:order val="2"/>
          <c:tx>
            <c:strRef>
              <c:f>'Rainfall &amp; No.Rain Days'!$A$98</c:f>
              <c:strCache>
                <c:ptCount val="1"/>
                <c:pt idx="0">
                  <c:v>Trend</c:v>
                </c:pt>
              </c:strCache>
            </c:strRef>
          </c:tx>
          <c:spPr>
            <a:ln w="50800"/>
          </c:spPr>
          <c:marker>
            <c:symbol val="none"/>
          </c:marker>
          <c:cat>
            <c:numRef>
              <c:f>'Rainfall &amp; No.Rain Days'!$B$6:$CQ$6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'Rainfall &amp; No.Rain Days'!$B$98:$CQ$98</c:f>
              <c:numCache>
                <c:formatCode>0.0</c:formatCode>
                <c:ptCount val="24"/>
                <c:pt idx="0">
                  <c:v>195.68559190839153</c:v>
                </c:pt>
                <c:pt idx="1">
                  <c:v>196.03878776144211</c:v>
                </c:pt>
                <c:pt idx="2">
                  <c:v>196.39198361449269</c:v>
                </c:pt>
                <c:pt idx="3">
                  <c:v>196.74517946754327</c:v>
                </c:pt>
                <c:pt idx="4">
                  <c:v>197.09837532059396</c:v>
                </c:pt>
                <c:pt idx="5">
                  <c:v>197.45157117364454</c:v>
                </c:pt>
                <c:pt idx="6">
                  <c:v>197.80476702669512</c:v>
                </c:pt>
                <c:pt idx="7">
                  <c:v>198.1579628797457</c:v>
                </c:pt>
                <c:pt idx="8">
                  <c:v>198.51115873279639</c:v>
                </c:pt>
                <c:pt idx="9">
                  <c:v>198.86435458584697</c:v>
                </c:pt>
                <c:pt idx="10">
                  <c:v>199.21755043889755</c:v>
                </c:pt>
                <c:pt idx="11">
                  <c:v>199.57074629194813</c:v>
                </c:pt>
                <c:pt idx="12">
                  <c:v>199.92394214499882</c:v>
                </c:pt>
                <c:pt idx="13">
                  <c:v>200.2771379980494</c:v>
                </c:pt>
                <c:pt idx="14">
                  <c:v>200.63033385109998</c:v>
                </c:pt>
                <c:pt idx="15">
                  <c:v>200.98352970415056</c:v>
                </c:pt>
                <c:pt idx="16">
                  <c:v>201.33672555720125</c:v>
                </c:pt>
                <c:pt idx="17">
                  <c:v>201.68992141025183</c:v>
                </c:pt>
                <c:pt idx="18">
                  <c:v>202.04311726330241</c:v>
                </c:pt>
                <c:pt idx="19">
                  <c:v>202.39631311635299</c:v>
                </c:pt>
                <c:pt idx="20">
                  <c:v>202.74950896940368</c:v>
                </c:pt>
                <c:pt idx="21">
                  <c:v>203.10270482245426</c:v>
                </c:pt>
                <c:pt idx="22">
                  <c:v>203.45590067550484</c:v>
                </c:pt>
                <c:pt idx="23">
                  <c:v>203.80909652855541</c:v>
                </c:pt>
              </c:numCache>
            </c:numRef>
          </c:val>
          <c:smooth val="0"/>
          <c:extLst>
            <c:ext xmlns:c16="http://schemas.microsoft.com/office/drawing/2014/chart" uri="{C3380CC4-5D6E-409C-BE32-E72D297353CC}">
              <c16:uniqueId val="{00000002-93BE-4C43-AADD-7A2BADA9DE84}"/>
            </c:ext>
          </c:extLst>
        </c:ser>
        <c:dLbls>
          <c:showLegendKey val="0"/>
          <c:showVal val="0"/>
          <c:showCatName val="0"/>
          <c:showSerName val="0"/>
          <c:showPercent val="0"/>
          <c:showBubbleSize val="0"/>
        </c:dLbls>
        <c:marker val="1"/>
        <c:smooth val="0"/>
        <c:axId val="767479688"/>
        <c:axId val="767474592"/>
      </c:lineChart>
      <c:catAx>
        <c:axId val="767479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767474592"/>
        <c:crosses val="autoZero"/>
        <c:auto val="1"/>
        <c:lblAlgn val="ctr"/>
        <c:lblOffset val="100"/>
        <c:tickLblSkip val="5"/>
        <c:tickMarkSkip val="5"/>
        <c:noMultiLvlLbl val="0"/>
      </c:catAx>
      <c:valAx>
        <c:axId val="767474592"/>
        <c:scaling>
          <c:orientation val="minMax"/>
          <c:max val="450"/>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9688"/>
        <c:crosses val="autoZero"/>
        <c:crossBetween val="between"/>
      </c:valAx>
      <c:spPr>
        <a:solidFill>
          <a:srgbClr val="C0C0C0"/>
        </a:solidFill>
        <a:ln w="12700">
          <a:solidFill>
            <a:srgbClr val="808080"/>
          </a:solidFill>
          <a:prstDash val="solid"/>
        </a:ln>
      </c:spPr>
    </c:plotArea>
    <c:legend>
      <c:legendPos val="r"/>
      <c:layout>
        <c:manualLayout>
          <c:xMode val="edge"/>
          <c:yMode val="edge"/>
          <c:x val="0.23253130380995368"/>
          <c:y val="0.12265197619528329"/>
          <c:w val="0.54766640738365269"/>
          <c:h val="6.1167354080739908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barChart>
        <c:barDir val="col"/>
        <c:grouping val="clustered"/>
        <c:varyColors val="0"/>
        <c:ser>
          <c:idx val="0"/>
          <c:order val="0"/>
          <c:tx>
            <c:strRef>
              <c:f>'Moisture Deficit'!$A$16</c:f>
              <c:strCache>
                <c:ptCount val="1"/>
                <c:pt idx="0">
                  <c:v>Total</c:v>
                </c:pt>
              </c:strCache>
            </c:strRef>
          </c:tx>
          <c:spPr>
            <a:ln w="38100">
              <a:solidFill>
                <a:srgbClr val="000080"/>
              </a:solidFill>
              <a:prstDash val="solid"/>
            </a:ln>
          </c:spPr>
          <c:invertIfNegative val="0"/>
          <c:cat>
            <c:numRef>
              <c:f>'Moisture Deficit'!$C$3:$AB$3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'Moisture Deficit'!$C$16:$AB$16</c:f>
              <c:numCache>
                <c:formatCode>0.0</c:formatCode>
                <c:ptCount val="26"/>
                <c:pt idx="0">
                  <c:v>-548.1</c:v>
                </c:pt>
                <c:pt idx="1">
                  <c:v>-260</c:v>
                </c:pt>
                <c:pt idx="2">
                  <c:v>-303</c:v>
                </c:pt>
                <c:pt idx="3">
                  <c:v>-363.69999999999993</c:v>
                </c:pt>
                <c:pt idx="4">
                  <c:v>-398.1</c:v>
                </c:pt>
                <c:pt idx="5">
                  <c:v>-469.50000000000006</c:v>
                </c:pt>
                <c:pt idx="6">
                  <c:v>-588.6</c:v>
                </c:pt>
                <c:pt idx="7">
                  <c:v>-226.5</c:v>
                </c:pt>
                <c:pt idx="8">
                  <c:v>-489.20000000000005</c:v>
                </c:pt>
                <c:pt idx="9">
                  <c:v>-419.79999999999995</c:v>
                </c:pt>
                <c:pt idx="10">
                  <c:v>-458.3</c:v>
                </c:pt>
                <c:pt idx="11">
                  <c:v>-128.29999999999995</c:v>
                </c:pt>
                <c:pt idx="12">
                  <c:v>-299.40000000000003</c:v>
                </c:pt>
                <c:pt idx="13">
                  <c:v>-239.39999999999998</c:v>
                </c:pt>
                <c:pt idx="14">
                  <c:v>-380.49999999999994</c:v>
                </c:pt>
                <c:pt idx="15">
                  <c:v>-481.69999999999993</c:v>
                </c:pt>
                <c:pt idx="16">
                  <c:v>-366.09999999999997</c:v>
                </c:pt>
                <c:pt idx="17">
                  <c:v>-521.79999999999995</c:v>
                </c:pt>
                <c:pt idx="18">
                  <c:v>-707.2</c:v>
                </c:pt>
                <c:pt idx="19">
                  <c:v>-517.9</c:v>
                </c:pt>
                <c:pt idx="20">
                  <c:v>-506.90000000000009</c:v>
                </c:pt>
                <c:pt idx="21">
                  <c:v>-206.79999999999998</c:v>
                </c:pt>
                <c:pt idx="22">
                  <c:v>-461.99999999999989</c:v>
                </c:pt>
                <c:pt idx="23">
                  <c:v>-633.4</c:v>
                </c:pt>
                <c:pt idx="24">
                  <c:v>-351.5</c:v>
                </c:pt>
                <c:pt idx="25">
                  <c:v>-154.30000000000001</c:v>
                </c:pt>
              </c:numCache>
            </c:numRef>
          </c:val>
          <c:extLst>
            <c:ext xmlns:c16="http://schemas.microsoft.com/office/drawing/2014/chart" uri="{C3380CC4-5D6E-409C-BE32-E72D297353CC}">
              <c16:uniqueId val="{00000000-0731-49BB-8578-7AFD66E0AA7B}"/>
            </c:ext>
          </c:extLst>
        </c:ser>
        <c:dLbls>
          <c:showLegendKey val="0"/>
          <c:showVal val="0"/>
          <c:showCatName val="0"/>
          <c:showSerName val="0"/>
          <c:showPercent val="0"/>
          <c:showBubbleSize val="0"/>
        </c:dLbls>
        <c:gapWidth val="150"/>
        <c:axId val="767479688"/>
        <c:axId val="767474592"/>
      </c:barChart>
      <c:lineChart>
        <c:grouping val="standard"/>
        <c:varyColors val="0"/>
        <c:ser>
          <c:idx val="2"/>
          <c:order val="1"/>
          <c:tx>
            <c:strRef>
              <c:f>'Moisture Deficit'!$A$17</c:f>
              <c:strCache>
                <c:ptCount val="1"/>
                <c:pt idx="0">
                  <c:v>5 year moving mean</c:v>
                </c:pt>
              </c:strCache>
            </c:strRef>
          </c:tx>
          <c:spPr>
            <a:ln w="38100">
              <a:solidFill>
                <a:srgbClr val="FFC000"/>
              </a:solidFill>
              <a:prstDash val="solid"/>
            </a:ln>
          </c:spPr>
          <c:marker>
            <c:symbol val="none"/>
          </c:marker>
          <c:cat>
            <c:numRef>
              <c:f>'Moisture Deficit'!$C$3:$AB$3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'Moisture Deficit'!$C$17:$AB$17</c:f>
              <c:numCache>
                <c:formatCode>0.0</c:formatCode>
                <c:ptCount val="26"/>
                <c:pt idx="3">
                  <c:v>-472.53000000000003</c:v>
                </c:pt>
                <c:pt idx="4">
                  <c:v>-473.23</c:v>
                </c:pt>
                <c:pt idx="5">
                  <c:v>-488.5</c:v>
                </c:pt>
                <c:pt idx="6">
                  <c:v>-512.73000000000013</c:v>
                </c:pt>
                <c:pt idx="7">
                  <c:v>-524.36</c:v>
                </c:pt>
                <c:pt idx="8">
                  <c:v>-496.26000000000005</c:v>
                </c:pt>
                <c:pt idx="9">
                  <c:v>-433.21999999999997</c:v>
                </c:pt>
                <c:pt idx="10">
                  <c:v>-405.59000000000003</c:v>
                </c:pt>
                <c:pt idx="11">
                  <c:v>-396.00999999999993</c:v>
                </c:pt>
                <c:pt idx="12">
                  <c:v>-391.33000000000004</c:v>
                </c:pt>
                <c:pt idx="13">
                  <c:v>-388.29999999999995</c:v>
                </c:pt>
                <c:pt idx="14">
                  <c:v>-418.42999999999995</c:v>
                </c:pt>
                <c:pt idx="15">
                  <c:v>-498.55999999999995</c:v>
                </c:pt>
                <c:pt idx="16">
                  <c:v>-567.18999999999994</c:v>
                </c:pt>
                <c:pt idx="17">
                  <c:v>-607.68000000000006</c:v>
                </c:pt>
                <c:pt idx="18">
                  <c:v>-592.83000000000004</c:v>
                </c:pt>
                <c:pt idx="19">
                  <c:v>-574.93000000000006</c:v>
                </c:pt>
                <c:pt idx="20">
                  <c:v>-595.67999999999995</c:v>
                </c:pt>
                <c:pt idx="21">
                  <c:v>-571.27</c:v>
                </c:pt>
                <c:pt idx="22">
                  <c:v>-499.34</c:v>
                </c:pt>
              </c:numCache>
            </c:numRef>
          </c:val>
          <c:smooth val="0"/>
          <c:extLst>
            <c:ext xmlns:c16="http://schemas.microsoft.com/office/drawing/2014/chart" uri="{C3380CC4-5D6E-409C-BE32-E72D297353CC}">
              <c16:uniqueId val="{00000001-0731-49BB-8578-7AFD66E0AA7B}"/>
            </c:ext>
          </c:extLst>
        </c:ser>
        <c:ser>
          <c:idx val="1"/>
          <c:order val="2"/>
          <c:tx>
            <c:strRef>
              <c:f>'Moisture Deficit'!$A$18</c:f>
              <c:strCache>
                <c:ptCount val="1"/>
                <c:pt idx="0">
                  <c:v>Trend</c:v>
                </c:pt>
              </c:strCache>
            </c:strRef>
          </c:tx>
          <c:spPr>
            <a:ln w="38100"/>
          </c:spPr>
          <c:marker>
            <c:symbol val="none"/>
          </c:marker>
          <c:cat>
            <c:numRef>
              <c:f>'Moisture Deficit'!$C$3:$AB$3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'Moisture Deficit'!$C$18:$AB$18</c:f>
              <c:numCache>
                <c:formatCode>0.0</c:formatCode>
                <c:ptCount val="26"/>
                <c:pt idx="0">
                  <c:v>-388.30683760683769</c:v>
                </c:pt>
                <c:pt idx="1">
                  <c:v>-389.49459829059833</c:v>
                </c:pt>
                <c:pt idx="2">
                  <c:v>-390.68235897435898</c:v>
                </c:pt>
                <c:pt idx="3">
                  <c:v>-391.87011965811962</c:v>
                </c:pt>
                <c:pt idx="4">
                  <c:v>-393.05788034188026</c:v>
                </c:pt>
                <c:pt idx="5">
                  <c:v>-394.24564102564091</c:v>
                </c:pt>
                <c:pt idx="6">
                  <c:v>-395.43340170940201</c:v>
                </c:pt>
                <c:pt idx="7">
                  <c:v>-396.62116239316265</c:v>
                </c:pt>
                <c:pt idx="8">
                  <c:v>-397.80892307692329</c:v>
                </c:pt>
                <c:pt idx="9">
                  <c:v>-398.99668376068394</c:v>
                </c:pt>
                <c:pt idx="10">
                  <c:v>-400.18444444444458</c:v>
                </c:pt>
                <c:pt idx="11">
                  <c:v>-401.37220512820522</c:v>
                </c:pt>
                <c:pt idx="12">
                  <c:v>-402.55996581196587</c:v>
                </c:pt>
                <c:pt idx="13">
                  <c:v>-403.74772649572651</c:v>
                </c:pt>
                <c:pt idx="14">
                  <c:v>-404.93548717948715</c:v>
                </c:pt>
                <c:pt idx="15">
                  <c:v>-406.1232478632478</c:v>
                </c:pt>
                <c:pt idx="16">
                  <c:v>-407.31100854700844</c:v>
                </c:pt>
                <c:pt idx="17">
                  <c:v>-408.49876923076908</c:v>
                </c:pt>
                <c:pt idx="18">
                  <c:v>-409.68652991452973</c:v>
                </c:pt>
                <c:pt idx="19">
                  <c:v>-410.87429059829083</c:v>
                </c:pt>
                <c:pt idx="20">
                  <c:v>-412.06205128205147</c:v>
                </c:pt>
                <c:pt idx="21">
                  <c:v>-413.24981196581211</c:v>
                </c:pt>
                <c:pt idx="22">
                  <c:v>-414.43757264957276</c:v>
                </c:pt>
                <c:pt idx="23">
                  <c:v>-415.6253333333334</c:v>
                </c:pt>
                <c:pt idx="24">
                  <c:v>-416.81309401709404</c:v>
                </c:pt>
                <c:pt idx="25">
                  <c:v>-418.00085470085469</c:v>
                </c:pt>
              </c:numCache>
            </c:numRef>
          </c:val>
          <c:smooth val="0"/>
          <c:extLst>
            <c:ext xmlns:c16="http://schemas.microsoft.com/office/drawing/2014/chart" uri="{C3380CC4-5D6E-409C-BE32-E72D297353CC}">
              <c16:uniqueId val="{00000002-0731-49BB-8578-7AFD66E0AA7B}"/>
            </c:ext>
          </c:extLst>
        </c:ser>
        <c:dLbls>
          <c:showLegendKey val="0"/>
          <c:showVal val="0"/>
          <c:showCatName val="0"/>
          <c:showSerName val="0"/>
          <c:showPercent val="0"/>
          <c:showBubbleSize val="0"/>
        </c:dLbls>
        <c:marker val="1"/>
        <c:smooth val="0"/>
        <c:axId val="767479688"/>
        <c:axId val="767474592"/>
      </c:lineChart>
      <c:catAx>
        <c:axId val="76747968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767474592"/>
        <c:crosses val="autoZero"/>
        <c:auto val="1"/>
        <c:lblAlgn val="ctr"/>
        <c:lblOffset val="100"/>
        <c:noMultiLvlLbl val="0"/>
      </c:catAx>
      <c:valAx>
        <c:axId val="767474592"/>
        <c:scaling>
          <c:orientation val="minMax"/>
          <c:max val="0"/>
          <c:min val="-80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Moisture Deficit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9688"/>
        <c:crosses val="autoZero"/>
        <c:crossBetween val="between"/>
      </c:valAx>
      <c:spPr>
        <a:noFill/>
        <a:ln w="25400">
          <a:noFill/>
        </a:ln>
      </c:spPr>
    </c:plotArea>
    <c:legend>
      <c:legendPos val="r"/>
      <c:layout>
        <c:manualLayout>
          <c:xMode val="edge"/>
          <c:yMode val="edge"/>
          <c:x val="0.11575848003076049"/>
          <c:y val="0.79664465018795716"/>
          <c:w val="0.56046232676329466"/>
          <c:h val="6.7035082153192385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25637631517895E-2"/>
          <c:y val="0.10739157605299343"/>
          <c:w val="0.88707200997663305"/>
          <c:h val="0.77073881420767543"/>
        </c:manualLayout>
      </c:layout>
      <c:barChart>
        <c:barDir val="col"/>
        <c:grouping val="clustered"/>
        <c:varyColors val="0"/>
        <c:ser>
          <c:idx val="0"/>
          <c:order val="0"/>
          <c:tx>
            <c:strRef>
              <c:f>'Moisture Deficit'!$A$16</c:f>
              <c:strCache>
                <c:ptCount val="1"/>
                <c:pt idx="0">
                  <c:v>Total</c:v>
                </c:pt>
              </c:strCache>
            </c:strRef>
          </c:tx>
          <c:spPr>
            <a:ln w="38100">
              <a:solidFill>
                <a:srgbClr val="000080"/>
              </a:solidFill>
              <a:prstDash val="solid"/>
            </a:ln>
          </c:spPr>
          <c:invertIfNegative val="0"/>
          <c:cat>
            <c:strRef>
              <c:f>'Moisture Deficit'!$C$20:$AA$20</c:f>
              <c:strCache>
                <c:ptCount val="25"/>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strCache>
            </c:strRef>
          </c:cat>
          <c:val>
            <c:numRef>
              <c:f>'Moisture Deficit'!$C$21:$AA$21</c:f>
              <c:numCache>
                <c:formatCode>0.0</c:formatCode>
                <c:ptCount val="25"/>
                <c:pt idx="0">
                  <c:v>-260</c:v>
                </c:pt>
                <c:pt idx="1">
                  <c:v>-666.69999999999993</c:v>
                </c:pt>
                <c:pt idx="2">
                  <c:v>-235.3</c:v>
                </c:pt>
                <c:pt idx="3">
                  <c:v>-157.50000000000003</c:v>
                </c:pt>
                <c:pt idx="4">
                  <c:v>-634.4</c:v>
                </c:pt>
                <c:pt idx="5">
                  <c:v>-196.29999999999998</c:v>
                </c:pt>
                <c:pt idx="6">
                  <c:v>-610.6</c:v>
                </c:pt>
                <c:pt idx="7">
                  <c:v>-440.6</c:v>
                </c:pt>
                <c:pt idx="8">
                  <c:v>-259.3</c:v>
                </c:pt>
                <c:pt idx="9">
                  <c:v>-494.8</c:v>
                </c:pt>
                <c:pt idx="10">
                  <c:v>-452.9</c:v>
                </c:pt>
                <c:pt idx="11">
                  <c:v>-460.4</c:v>
                </c:pt>
                <c:pt idx="12">
                  <c:v>-88.999999999999943</c:v>
                </c:pt>
                <c:pt idx="13">
                  <c:v>-208.19999999999996</c:v>
                </c:pt>
                <c:pt idx="14">
                  <c:v>-357.5</c:v>
                </c:pt>
                <c:pt idx="15">
                  <c:v>-428.59999999999997</c:v>
                </c:pt>
                <c:pt idx="16">
                  <c:v>-334.3</c:v>
                </c:pt>
                <c:pt idx="17">
                  <c:v>-385.50000000000006</c:v>
                </c:pt>
                <c:pt idx="18">
                  <c:v>-683.6</c:v>
                </c:pt>
                <c:pt idx="19">
                  <c:v>-632.70000000000005</c:v>
                </c:pt>
                <c:pt idx="20">
                  <c:v>-476.6</c:v>
                </c:pt>
                <c:pt idx="21">
                  <c:v>-351.6</c:v>
                </c:pt>
                <c:pt idx="22">
                  <c:v>-496.9</c:v>
                </c:pt>
                <c:pt idx="23">
                  <c:v>-480.2000000000001</c:v>
                </c:pt>
                <c:pt idx="24">
                  <c:v>-564.50000000000011</c:v>
                </c:pt>
              </c:numCache>
            </c:numRef>
          </c:val>
          <c:extLst>
            <c:ext xmlns:c16="http://schemas.microsoft.com/office/drawing/2014/chart" uri="{C3380CC4-5D6E-409C-BE32-E72D297353CC}">
              <c16:uniqueId val="{00000000-92F6-4BCF-93E8-815DEC7FC1AD}"/>
            </c:ext>
          </c:extLst>
        </c:ser>
        <c:dLbls>
          <c:showLegendKey val="0"/>
          <c:showVal val="0"/>
          <c:showCatName val="0"/>
          <c:showSerName val="0"/>
          <c:showPercent val="0"/>
          <c:showBubbleSize val="0"/>
        </c:dLbls>
        <c:gapWidth val="150"/>
        <c:axId val="767479688"/>
        <c:axId val="767474592"/>
      </c:barChart>
      <c:lineChart>
        <c:grouping val="standard"/>
        <c:varyColors val="0"/>
        <c:ser>
          <c:idx val="1"/>
          <c:order val="2"/>
          <c:tx>
            <c:strRef>
              <c:f>'Moisture Deficit'!$A$22</c:f>
              <c:strCache>
                <c:ptCount val="1"/>
                <c:pt idx="0">
                  <c:v>Trend</c:v>
                </c:pt>
              </c:strCache>
            </c:strRef>
          </c:tx>
          <c:spPr>
            <a:ln w="38100"/>
          </c:spPr>
          <c:marker>
            <c:symbol val="none"/>
          </c:marker>
          <c:cat>
            <c:strRef>
              <c:f>'Moisture Deficit'!$C$20:$AA$20</c:f>
              <c:strCache>
                <c:ptCount val="25"/>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strCache>
            </c:strRef>
          </c:cat>
          <c:val>
            <c:numRef>
              <c:f>'Moisture Deficit'!$C$22:$AA$22</c:f>
              <c:numCache>
                <c:formatCode>0.0</c:formatCode>
                <c:ptCount val="25"/>
                <c:pt idx="0">
                  <c:v>-361.18376068375983</c:v>
                </c:pt>
                <c:pt idx="1">
                  <c:v>-364.91090598290521</c:v>
                </c:pt>
                <c:pt idx="2">
                  <c:v>-368.63805128205058</c:v>
                </c:pt>
                <c:pt idx="3">
                  <c:v>-372.36519658119596</c:v>
                </c:pt>
                <c:pt idx="4">
                  <c:v>-376.09234188034134</c:v>
                </c:pt>
                <c:pt idx="5">
                  <c:v>-379.81948717948671</c:v>
                </c:pt>
                <c:pt idx="6">
                  <c:v>-383.54663247863209</c:v>
                </c:pt>
                <c:pt idx="7">
                  <c:v>-387.27377777777747</c:v>
                </c:pt>
                <c:pt idx="8">
                  <c:v>-391.00092307692285</c:v>
                </c:pt>
                <c:pt idx="9">
                  <c:v>-394.72806837606731</c:v>
                </c:pt>
                <c:pt idx="10">
                  <c:v>-398.45521367521269</c:v>
                </c:pt>
                <c:pt idx="11">
                  <c:v>-402.18235897435807</c:v>
                </c:pt>
                <c:pt idx="12">
                  <c:v>-405.90950427350344</c:v>
                </c:pt>
                <c:pt idx="13">
                  <c:v>-409.63664957264882</c:v>
                </c:pt>
                <c:pt idx="14">
                  <c:v>-413.3637948717942</c:v>
                </c:pt>
                <c:pt idx="15">
                  <c:v>-417.09094017093958</c:v>
                </c:pt>
                <c:pt idx="16">
                  <c:v>-420.81808547008495</c:v>
                </c:pt>
                <c:pt idx="17">
                  <c:v>-424.54523076923033</c:v>
                </c:pt>
                <c:pt idx="18">
                  <c:v>-428.27237606837571</c:v>
                </c:pt>
                <c:pt idx="19">
                  <c:v>-431.99952136752108</c:v>
                </c:pt>
                <c:pt idx="20">
                  <c:v>-435.72666666666646</c:v>
                </c:pt>
                <c:pt idx="21">
                  <c:v>-439.45381196581093</c:v>
                </c:pt>
                <c:pt idx="22">
                  <c:v>-443.18095726495631</c:v>
                </c:pt>
                <c:pt idx="23">
                  <c:v>-446.90810256410168</c:v>
                </c:pt>
                <c:pt idx="24">
                  <c:v>-450.63524786324706</c:v>
                </c:pt>
              </c:numCache>
            </c:numRef>
          </c:val>
          <c:smooth val="0"/>
          <c:extLst>
            <c:ext xmlns:c16="http://schemas.microsoft.com/office/drawing/2014/chart" uri="{C3380CC4-5D6E-409C-BE32-E72D297353CC}">
              <c16:uniqueId val="{00000002-92F6-4BCF-93E8-815DEC7FC1AD}"/>
            </c:ext>
          </c:extLst>
        </c:ser>
        <c:dLbls>
          <c:showLegendKey val="0"/>
          <c:showVal val="0"/>
          <c:showCatName val="0"/>
          <c:showSerName val="0"/>
          <c:showPercent val="0"/>
          <c:showBubbleSize val="0"/>
        </c:dLbls>
        <c:marker val="1"/>
        <c:smooth val="0"/>
        <c:axId val="767479688"/>
        <c:axId val="767474592"/>
        <c:extLst>
          <c:ext xmlns:c15="http://schemas.microsoft.com/office/drawing/2012/chart" uri="{02D57815-91ED-43cb-92C2-25804820EDAC}">
            <c15:filteredLineSeries>
              <c15:ser>
                <c:idx val="2"/>
                <c:order val="1"/>
                <c:tx>
                  <c:strRef>
                    <c:extLst>
                      <c:ext uri="{02D57815-91ED-43cb-92C2-25804820EDAC}">
                        <c15:formulaRef>
                          <c15:sqref>'Moisture Deficit'!$A$17</c15:sqref>
                        </c15:formulaRef>
                      </c:ext>
                    </c:extLst>
                    <c:strCache>
                      <c:ptCount val="1"/>
                      <c:pt idx="0">
                        <c:v>5 year moving mean</c:v>
                      </c:pt>
                    </c:strCache>
                  </c:strRef>
                </c:tx>
                <c:spPr>
                  <a:ln w="38100">
                    <a:solidFill>
                      <a:srgbClr val="FFC000"/>
                    </a:solidFill>
                    <a:prstDash val="solid"/>
                  </a:ln>
                </c:spPr>
                <c:marker>
                  <c:symbol val="none"/>
                </c:marker>
                <c:cat>
                  <c:strRef>
                    <c:extLst>
                      <c:ext uri="{02D57815-91ED-43cb-92C2-25804820EDAC}">
                        <c15:formulaRef>
                          <c15:sqref>'Moisture Deficit'!$C$20:$AA$20</c15:sqref>
                        </c15:formulaRef>
                      </c:ext>
                    </c:extLst>
                    <c:strCache>
                      <c:ptCount val="25"/>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strCache>
                  </c:strRef>
                </c:cat>
                <c:val>
                  <c:numRef>
                    <c:extLst>
                      <c:ext uri="{02D57815-91ED-43cb-92C2-25804820EDAC}">
                        <c15:formulaRef>
                          <c15:sqref>'Moisture Deficit'!$C$17:$Z$17</c15:sqref>
                        </c15:formulaRef>
                      </c:ext>
                    </c:extLst>
                    <c:numCache>
                      <c:formatCode>0.0</c:formatCode>
                      <c:ptCount val="24"/>
                      <c:pt idx="3">
                        <c:v>-472.53000000000003</c:v>
                      </c:pt>
                      <c:pt idx="4">
                        <c:v>-473.23</c:v>
                      </c:pt>
                      <c:pt idx="5">
                        <c:v>-488.5</c:v>
                      </c:pt>
                      <c:pt idx="6">
                        <c:v>-512.73000000000013</c:v>
                      </c:pt>
                      <c:pt idx="7">
                        <c:v>-524.36</c:v>
                      </c:pt>
                      <c:pt idx="8">
                        <c:v>-496.26000000000005</c:v>
                      </c:pt>
                      <c:pt idx="9">
                        <c:v>-433.21999999999997</c:v>
                      </c:pt>
                      <c:pt idx="10">
                        <c:v>-405.59000000000003</c:v>
                      </c:pt>
                      <c:pt idx="11">
                        <c:v>-396.00999999999993</c:v>
                      </c:pt>
                      <c:pt idx="12">
                        <c:v>-391.33000000000004</c:v>
                      </c:pt>
                      <c:pt idx="13">
                        <c:v>-388.29999999999995</c:v>
                      </c:pt>
                      <c:pt idx="14">
                        <c:v>-418.42999999999995</c:v>
                      </c:pt>
                      <c:pt idx="15">
                        <c:v>-498.55999999999995</c:v>
                      </c:pt>
                      <c:pt idx="16">
                        <c:v>-567.18999999999994</c:v>
                      </c:pt>
                      <c:pt idx="17">
                        <c:v>-607.68000000000006</c:v>
                      </c:pt>
                      <c:pt idx="18">
                        <c:v>-592.83000000000004</c:v>
                      </c:pt>
                      <c:pt idx="19">
                        <c:v>-574.93000000000006</c:v>
                      </c:pt>
                      <c:pt idx="20">
                        <c:v>-595.67999999999995</c:v>
                      </c:pt>
                      <c:pt idx="21">
                        <c:v>-571.27</c:v>
                      </c:pt>
                      <c:pt idx="22">
                        <c:v>-499.34</c:v>
                      </c:pt>
                    </c:numCache>
                  </c:numRef>
                </c:val>
                <c:smooth val="0"/>
                <c:extLst>
                  <c:ext xmlns:c16="http://schemas.microsoft.com/office/drawing/2014/chart" uri="{C3380CC4-5D6E-409C-BE32-E72D297353CC}">
                    <c16:uniqueId val="{00000001-92F6-4BCF-93E8-815DEC7FC1AD}"/>
                  </c:ext>
                </c:extLst>
              </c15:ser>
            </c15:filteredLineSeries>
          </c:ext>
        </c:extLst>
      </c:lineChart>
      <c:catAx>
        <c:axId val="76747968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1300" b="1" i="0" u="none" strike="noStrike" baseline="0">
                <a:solidFill>
                  <a:srgbClr val="000000"/>
                </a:solidFill>
                <a:latin typeface="Arial"/>
                <a:ea typeface="Arial"/>
                <a:cs typeface="Arial"/>
              </a:defRPr>
            </a:pPr>
            <a:endParaRPr lang="en-US"/>
          </a:p>
        </c:txPr>
        <c:crossAx val="767474592"/>
        <c:crosses val="autoZero"/>
        <c:auto val="1"/>
        <c:lblAlgn val="ctr"/>
        <c:lblOffset val="100"/>
        <c:noMultiLvlLbl val="0"/>
      </c:catAx>
      <c:valAx>
        <c:axId val="767474592"/>
        <c:scaling>
          <c:orientation val="minMax"/>
          <c:max val="0"/>
          <c:min val="-80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Moisture Deficit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67479688"/>
        <c:crosses val="autoZero"/>
        <c:crossBetween val="between"/>
      </c:valAx>
      <c:spPr>
        <a:noFill/>
        <a:ln w="25400">
          <a:noFill/>
        </a:ln>
      </c:spPr>
    </c:plotArea>
    <c:legend>
      <c:legendPos val="r"/>
      <c:layout>
        <c:manualLayout>
          <c:xMode val="edge"/>
          <c:yMode val="edge"/>
          <c:x val="0.11575848003076049"/>
          <c:y val="0.79664465018795716"/>
          <c:w val="0.56046232676329466"/>
          <c:h val="6.7035082153192385E-2"/>
        </c:manualLayout>
      </c:layout>
      <c:overlay val="1"/>
      <c:spPr>
        <a:solidFill>
          <a:srgbClr val="FFFFFF"/>
        </a:solidFill>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Wind!$S$104</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Wind!$L$5:$AM$5</c:f>
              <c:numCache>
                <c:formatCode>General</c:formatCod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numCache>
            </c:numRef>
          </c:cat>
          <c:val>
            <c:numRef>
              <c:f>Wind!$L$18:$AM$18</c:f>
              <c:numCache>
                <c:formatCode>0.0</c:formatCode>
                <c:ptCount val="28"/>
                <c:pt idx="0">
                  <c:v>266.26666666666665</c:v>
                </c:pt>
                <c:pt idx="1">
                  <c:v>289.48333333333329</c:v>
                </c:pt>
                <c:pt idx="2">
                  <c:v>298.67499999999995</c:v>
                </c:pt>
                <c:pt idx="3">
                  <c:v>268.19083333333333</c:v>
                </c:pt>
                <c:pt idx="4">
                  <c:v>275.89999999999998</c:v>
                </c:pt>
                <c:pt idx="5">
                  <c:v>265</c:v>
                </c:pt>
                <c:pt idx="6">
                  <c:v>277.99166666666662</c:v>
                </c:pt>
                <c:pt idx="7">
                  <c:v>279.65833333333336</c:v>
                </c:pt>
                <c:pt idx="8">
                  <c:v>276.39166666666671</c:v>
                </c:pt>
                <c:pt idx="9">
                  <c:v>248.38333333333335</c:v>
                </c:pt>
                <c:pt idx="10">
                  <c:v>261.14166666666665</c:v>
                </c:pt>
                <c:pt idx="11">
                  <c:v>265.36666666666662</c:v>
                </c:pt>
                <c:pt idx="12">
                  <c:v>238.88333333333333</c:v>
                </c:pt>
                <c:pt idx="13">
                  <c:v>246.13333333333333</c:v>
                </c:pt>
                <c:pt idx="14">
                  <c:v>246.01666666666665</c:v>
                </c:pt>
                <c:pt idx="15">
                  <c:v>221.57500000000002</c:v>
                </c:pt>
                <c:pt idx="16">
                  <c:v>233.29166666666666</c:v>
                </c:pt>
                <c:pt idx="17">
                  <c:v>222.80833333333331</c:v>
                </c:pt>
                <c:pt idx="18">
                  <c:v>242.5</c:v>
                </c:pt>
                <c:pt idx="19">
                  <c:v>246.22500000000002</c:v>
                </c:pt>
                <c:pt idx="20">
                  <c:v>238.45833333333326</c:v>
                </c:pt>
                <c:pt idx="21">
                  <c:v>224.5916666666667</c:v>
                </c:pt>
                <c:pt idx="22">
                  <c:v>216.33333333333334</c:v>
                </c:pt>
                <c:pt idx="23">
                  <c:v>228.60000000000002</c:v>
                </c:pt>
                <c:pt idx="24">
                  <c:v>223.36666666666667</c:v>
                </c:pt>
                <c:pt idx="25">
                  <c:v>224.49166666666667</c:v>
                </c:pt>
                <c:pt idx="26">
                  <c:v>203.70000000000002</c:v>
                </c:pt>
                <c:pt idx="27">
                  <c:v>207.32500000000002</c:v>
                </c:pt>
              </c:numCache>
            </c:numRef>
          </c:val>
          <c:smooth val="0"/>
          <c:extLst>
            <c:ext xmlns:c16="http://schemas.microsoft.com/office/drawing/2014/chart" uri="{C3380CC4-5D6E-409C-BE32-E72D297353CC}">
              <c16:uniqueId val="{00000000-430D-4882-96CC-3BF404D25094}"/>
            </c:ext>
          </c:extLst>
        </c:ser>
        <c:ser>
          <c:idx val="2"/>
          <c:order val="1"/>
          <c:tx>
            <c:strRef>
              <c:f>Wind!$A$22</c:f>
              <c:strCache>
                <c:ptCount val="1"/>
                <c:pt idx="0">
                  <c:v>Trend</c:v>
                </c:pt>
              </c:strCache>
            </c:strRef>
          </c:tx>
          <c:spPr>
            <a:ln w="38100">
              <a:solidFill>
                <a:srgbClr val="C0504D">
                  <a:shade val="95000"/>
                  <a:satMod val="105000"/>
                </a:srgbClr>
              </a:solidFill>
            </a:ln>
          </c:spPr>
          <c:marker>
            <c:symbol val="none"/>
          </c:marker>
          <c:cat>
            <c:numRef>
              <c:f>Wind!$L$5:$AM$5</c:f>
              <c:numCache>
                <c:formatCode>General</c:formatCod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numCache>
            </c:numRef>
          </c:cat>
          <c:val>
            <c:numRef>
              <c:f>Wind!$L$22:$AM$22</c:f>
              <c:numCache>
                <c:formatCode>0.0</c:formatCode>
                <c:ptCount val="28"/>
                <c:pt idx="0">
                  <c:v>285.66670194003473</c:v>
                </c:pt>
                <c:pt idx="1">
                  <c:v>282.86448887532242</c:v>
                </c:pt>
                <c:pt idx="2">
                  <c:v>280.06227581060921</c:v>
                </c:pt>
                <c:pt idx="3">
                  <c:v>277.26006274589599</c:v>
                </c:pt>
                <c:pt idx="4">
                  <c:v>274.45784968118278</c:v>
                </c:pt>
                <c:pt idx="5">
                  <c:v>271.65563661646956</c:v>
                </c:pt>
                <c:pt idx="6">
                  <c:v>268.85342355175635</c:v>
                </c:pt>
                <c:pt idx="7">
                  <c:v>266.05121048704405</c:v>
                </c:pt>
                <c:pt idx="8">
                  <c:v>263.24899742233083</c:v>
                </c:pt>
                <c:pt idx="9">
                  <c:v>260.44678435761762</c:v>
                </c:pt>
                <c:pt idx="10">
                  <c:v>257.6445712929044</c:v>
                </c:pt>
                <c:pt idx="11">
                  <c:v>254.84235822819119</c:v>
                </c:pt>
                <c:pt idx="12">
                  <c:v>252.04014516347797</c:v>
                </c:pt>
                <c:pt idx="13">
                  <c:v>249.23793209876567</c:v>
                </c:pt>
                <c:pt idx="14">
                  <c:v>246.43571903405245</c:v>
                </c:pt>
                <c:pt idx="15">
                  <c:v>243.63350596933924</c:v>
                </c:pt>
                <c:pt idx="16">
                  <c:v>240.83129290462603</c:v>
                </c:pt>
                <c:pt idx="17">
                  <c:v>238.02907983991281</c:v>
                </c:pt>
                <c:pt idx="18">
                  <c:v>235.2268667751996</c:v>
                </c:pt>
                <c:pt idx="19">
                  <c:v>232.42465371048729</c:v>
                </c:pt>
                <c:pt idx="20">
                  <c:v>229.62244064577408</c:v>
                </c:pt>
                <c:pt idx="21">
                  <c:v>226.82022758106086</c:v>
                </c:pt>
                <c:pt idx="22">
                  <c:v>224.01801451634765</c:v>
                </c:pt>
                <c:pt idx="23">
                  <c:v>221.21580145163443</c:v>
                </c:pt>
                <c:pt idx="24">
                  <c:v>218.41358838692122</c:v>
                </c:pt>
                <c:pt idx="25">
                  <c:v>215.61137532220891</c:v>
                </c:pt>
                <c:pt idx="26">
                  <c:v>212.8091622574957</c:v>
                </c:pt>
                <c:pt idx="27">
                  <c:v>209.6436309523815</c:v>
                </c:pt>
              </c:numCache>
            </c:numRef>
          </c:val>
          <c:smooth val="0"/>
          <c:extLst>
            <c:ext xmlns:c16="http://schemas.microsoft.com/office/drawing/2014/chart" uri="{C3380CC4-5D6E-409C-BE32-E72D297353CC}">
              <c16:uniqueId val="{00000002-430D-4882-96CC-3BF404D25094}"/>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2"/>
        <c:tickMarkSkip val="2"/>
        <c:noMultiLvlLbl val="0"/>
      </c:catAx>
      <c:valAx>
        <c:axId val="551356040"/>
        <c:scaling>
          <c:orientation val="minMax"/>
          <c:max val="300"/>
          <c:min val="20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midCat"/>
      </c:valAx>
      <c:spPr>
        <a:solidFill>
          <a:sysClr val="window" lastClr="FFFFFF">
            <a:lumMod val="75000"/>
          </a:sysClr>
        </a:solidFill>
      </c:spPr>
    </c:plotArea>
    <c:legend>
      <c:legendPos val="r"/>
      <c:layout>
        <c:manualLayout>
          <c:xMode val="edge"/>
          <c:yMode val="edge"/>
          <c:x val="0.63485031941761993"/>
          <c:y val="0.12670310328855952"/>
          <c:w val="0.32269685039370072"/>
          <c:h val="9.82275744943647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NZ" sz="1800">
                <a:effectLst/>
              </a:rPr>
              <a:t>Trend line increase 1986 - 2020 = 1.08°C </a:t>
            </a:r>
            <a:endParaRPr lang="en-NZ">
              <a:effectLst/>
            </a:endParaRPr>
          </a:p>
        </c:rich>
      </c:tx>
      <c:layout>
        <c:manualLayout>
          <c:xMode val="edge"/>
          <c:yMode val="edge"/>
          <c:x val="0.45228779775169609"/>
          <c:y val="0.78431372549019618"/>
        </c:manualLayout>
      </c:layout>
      <c:overlay val="1"/>
      <c:spPr>
        <a:solidFill>
          <a:schemeClr val="bg1"/>
        </a:solidFill>
      </c:spPr>
    </c:title>
    <c:autoTitleDeleted val="0"/>
    <c:plotArea>
      <c:layout/>
      <c:lineChart>
        <c:grouping val="standard"/>
        <c:varyColors val="0"/>
        <c:ser>
          <c:idx val="0"/>
          <c:order val="0"/>
          <c:tx>
            <c:strRef>
              <c:f>'Temp 1932-2023'!$A$208</c:f>
              <c:strCache>
                <c:ptCount val="1"/>
                <c:pt idx="0">
                  <c:v>Mean</c:v>
                </c:pt>
              </c:strCache>
            </c:strRef>
          </c:tx>
          <c:spPr>
            <a:ln w="38100">
              <a:solidFill>
                <a:srgbClr val="002060"/>
              </a:solidFill>
            </a:ln>
          </c:spPr>
          <c:marker>
            <c:symbol val="diamond"/>
            <c:size val="9"/>
            <c:spPr>
              <a:solidFill>
                <a:srgbClr val="000080"/>
              </a:solidFill>
              <a:ln>
                <a:solidFill>
                  <a:schemeClr val="tx2"/>
                </a:solidFill>
              </a:ln>
            </c:spPr>
          </c:marker>
          <c:cat>
            <c:numRef>
              <c:f>'Temp 1932-2023'!$BD$7:$CL$7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1932-2023'!$BD$40:$CL$40</c:f>
              <c:numCache>
                <c:formatCode>0.0</c:formatCode>
                <c:ptCount val="18"/>
                <c:pt idx="0">
                  <c:v>10.024999999999999</c:v>
                </c:pt>
                <c:pt idx="1">
                  <c:v>9.15</c:v>
                </c:pt>
                <c:pt idx="2">
                  <c:v>11.05</c:v>
                </c:pt>
                <c:pt idx="3">
                  <c:v>10.649999999999999</c:v>
                </c:pt>
                <c:pt idx="4">
                  <c:v>10.45</c:v>
                </c:pt>
                <c:pt idx="5">
                  <c:v>10.199999999999999</c:v>
                </c:pt>
                <c:pt idx="6">
                  <c:v>10.8</c:v>
                </c:pt>
                <c:pt idx="7">
                  <c:v>11.125</c:v>
                </c:pt>
                <c:pt idx="8">
                  <c:v>9.3000000000000007</c:v>
                </c:pt>
                <c:pt idx="9">
                  <c:v>10.7515</c:v>
                </c:pt>
                <c:pt idx="10">
                  <c:v>11.336</c:v>
                </c:pt>
                <c:pt idx="11">
                  <c:v>10.199999999999999</c:v>
                </c:pt>
                <c:pt idx="12">
                  <c:v>9.4499999999999993</c:v>
                </c:pt>
                <c:pt idx="13">
                  <c:v>9.9499999999999993</c:v>
                </c:pt>
                <c:pt idx="14">
                  <c:v>11.14</c:v>
                </c:pt>
                <c:pt idx="15">
                  <c:v>10.571999999999999</c:v>
                </c:pt>
                <c:pt idx="16">
                  <c:v>9.9179999999999993</c:v>
                </c:pt>
                <c:pt idx="17">
                  <c:v>11.1145</c:v>
                </c:pt>
              </c:numCache>
            </c:numRef>
          </c:val>
          <c:smooth val="0"/>
          <c:extLst>
            <c:ext xmlns:c16="http://schemas.microsoft.com/office/drawing/2014/chart" uri="{C3380CC4-5D6E-409C-BE32-E72D297353CC}">
              <c16:uniqueId val="{00000000-D4FF-4EDB-87E9-561532C8C946}"/>
            </c:ext>
          </c:extLst>
        </c:ser>
        <c:ser>
          <c:idx val="2"/>
          <c:order val="1"/>
          <c:tx>
            <c:strRef>
              <c:f>'Temp 1932-2023'!$A$41</c:f>
              <c:strCache>
                <c:ptCount val="1"/>
                <c:pt idx="0">
                  <c:v>Trend</c:v>
                </c:pt>
              </c:strCache>
            </c:strRef>
          </c:tx>
          <c:spPr>
            <a:ln w="38100">
              <a:solidFill>
                <a:srgbClr val="C0504D">
                  <a:shade val="95000"/>
                  <a:satMod val="105000"/>
                </a:srgbClr>
              </a:solidFill>
            </a:ln>
          </c:spPr>
          <c:marker>
            <c:symbol val="none"/>
          </c:marker>
          <c:cat>
            <c:numRef>
              <c:f>'Temp 1932-2023'!$BD$7:$CL$7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1932-2023'!$BD$41:$CL$41</c:f>
              <c:numCache>
                <c:formatCode>0.00</c:formatCode>
                <c:ptCount val="18"/>
                <c:pt idx="0">
                  <c:v>10.124468824087245</c:v>
                </c:pt>
                <c:pt idx="1">
                  <c:v>10.155851351351352</c:v>
                </c:pt>
                <c:pt idx="2">
                  <c:v>10.187233878615459</c:v>
                </c:pt>
                <c:pt idx="3">
                  <c:v>10.218616405879565</c:v>
                </c:pt>
                <c:pt idx="4">
                  <c:v>10.249998933143672</c:v>
                </c:pt>
                <c:pt idx="5">
                  <c:v>10.281381460407779</c:v>
                </c:pt>
                <c:pt idx="6">
                  <c:v>10.312763987671886</c:v>
                </c:pt>
                <c:pt idx="7">
                  <c:v>10.344146514935986</c:v>
                </c:pt>
                <c:pt idx="8">
                  <c:v>10.375529042200093</c:v>
                </c:pt>
                <c:pt idx="9">
                  <c:v>10.406911569464199</c:v>
                </c:pt>
                <c:pt idx="10">
                  <c:v>10.438294096728306</c:v>
                </c:pt>
                <c:pt idx="11">
                  <c:v>10.469676623992413</c:v>
                </c:pt>
                <c:pt idx="12">
                  <c:v>10.50105915125652</c:v>
                </c:pt>
                <c:pt idx="13">
                  <c:v>10.532441678520627</c:v>
                </c:pt>
                <c:pt idx="14">
                  <c:v>10.563824205784734</c:v>
                </c:pt>
                <c:pt idx="15">
                  <c:v>10.59520673304884</c:v>
                </c:pt>
                <c:pt idx="16">
                  <c:v>10.626589260312947</c:v>
                </c:pt>
                <c:pt idx="17">
                  <c:v>10.657971787577054</c:v>
                </c:pt>
              </c:numCache>
            </c:numRef>
          </c:val>
          <c:smooth val="0"/>
          <c:extLst>
            <c:ext xmlns:c16="http://schemas.microsoft.com/office/drawing/2014/chart" uri="{C3380CC4-5D6E-409C-BE32-E72D297353CC}">
              <c16:uniqueId val="{00000002-D4FF-4EDB-87E9-561532C8C946}"/>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2"/>
        <c:tickMarkSkip val="2"/>
        <c:noMultiLvlLbl val="0"/>
      </c:catAx>
      <c:valAx>
        <c:axId val="551356040"/>
        <c:scaling>
          <c:orientation val="minMax"/>
          <c:min val="8"/>
        </c:scaling>
        <c:delete val="0"/>
        <c:axPos val="l"/>
        <c:majorGridlines/>
        <c:numFmt formatCode="0.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between"/>
      </c:valAx>
      <c:spPr>
        <a:noFill/>
      </c:spPr>
    </c:plotArea>
    <c:legend>
      <c:legendPos val="r"/>
      <c:layout>
        <c:manualLayout>
          <c:xMode val="edge"/>
          <c:yMode val="edge"/>
          <c:x val="0.30780629426038719"/>
          <c:y val="4.0428593484637947E-2"/>
          <c:w val="0.46263395731193979"/>
          <c:h val="9.82275744943647E-2"/>
        </c:manualLayout>
      </c:layout>
      <c:overlay val="1"/>
      <c:spPr>
        <a:solidFill>
          <a:schemeClr val="bg1"/>
        </a:solidFill>
      </c:spPr>
      <c:txPr>
        <a:bodyPr/>
        <a:lstStyle/>
        <a:p>
          <a:pPr>
            <a:defRPr sz="18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strRef>
              <c:f>'Soil Temp'!$A$69</c:f>
              <c:strCache>
                <c:ptCount val="1"/>
                <c:pt idx="0">
                  <c:v>Dec-Feb</c:v>
                </c:pt>
              </c:strCache>
            </c:strRef>
          </c:tx>
          <c:spPr>
            <a:ln w="50800">
              <a:solidFill>
                <a:srgbClr val="7030A0"/>
              </a:solidFill>
            </a:ln>
          </c:spPr>
          <c:marker>
            <c:symbol val="plus"/>
            <c:size val="7"/>
            <c:spPr>
              <a:solidFill>
                <a:srgbClr val="7030A0"/>
              </a:solidFill>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Temp'!$C$69:$AM$69</c:f>
              <c:numCache>
                <c:formatCode>0.0</c:formatCode>
                <c:ptCount val="24"/>
                <c:pt idx="0">
                  <c:v>18.600000000000001</c:v>
                </c:pt>
                <c:pt idx="1">
                  <c:v>21.2</c:v>
                </c:pt>
                <c:pt idx="2">
                  <c:v>19.666666666666664</c:v>
                </c:pt>
                <c:pt idx="3">
                  <c:v>19.933333333333334</c:v>
                </c:pt>
                <c:pt idx="4">
                  <c:v>20.333333333333332</c:v>
                </c:pt>
                <c:pt idx="5">
                  <c:v>20.25</c:v>
                </c:pt>
                <c:pt idx="6">
                  <c:v>20.8</c:v>
                </c:pt>
                <c:pt idx="7">
                  <c:v>19.566666666666666</c:v>
                </c:pt>
                <c:pt idx="8">
                  <c:v>20.766666666666666</c:v>
                </c:pt>
                <c:pt idx="9">
                  <c:v>19.733333333333334</c:v>
                </c:pt>
                <c:pt idx="10">
                  <c:v>20.766666666666669</c:v>
                </c:pt>
                <c:pt idx="11">
                  <c:v>20.566666666666666</c:v>
                </c:pt>
                <c:pt idx="12">
                  <c:v>19.433333333333334</c:v>
                </c:pt>
                <c:pt idx="13">
                  <c:v>21.099999999999998</c:v>
                </c:pt>
                <c:pt idx="14">
                  <c:v>20.2</c:v>
                </c:pt>
                <c:pt idx="15">
                  <c:v>21.633333333333336</c:v>
                </c:pt>
                <c:pt idx="16">
                  <c:v>21.366666666666664</c:v>
                </c:pt>
                <c:pt idx="17">
                  <c:v>20.266666666666666</c:v>
                </c:pt>
                <c:pt idx="18">
                  <c:v>21.533333333333331</c:v>
                </c:pt>
                <c:pt idx="19">
                  <c:v>20.900000000000002</c:v>
                </c:pt>
                <c:pt idx="20">
                  <c:v>20.099999999999998</c:v>
                </c:pt>
                <c:pt idx="21">
                  <c:v>18.933333333333334</c:v>
                </c:pt>
                <c:pt idx="22">
                  <c:v>20.166666666666668</c:v>
                </c:pt>
                <c:pt idx="23">
                  <c:v>20.166666666666668</c:v>
                </c:pt>
              </c:numCache>
            </c:numRef>
          </c:val>
          <c:smooth val="0"/>
          <c:extLst>
            <c:ext xmlns:c16="http://schemas.microsoft.com/office/drawing/2014/chart" uri="{C3380CC4-5D6E-409C-BE32-E72D297353CC}">
              <c16:uniqueId val="{00000008-5463-4D9C-A2C7-AE0331184FE5}"/>
            </c:ext>
          </c:extLst>
        </c:ser>
        <c:ser>
          <c:idx val="7"/>
          <c:order val="1"/>
          <c:tx>
            <c:strRef>
              <c:f>'Soil Temp'!$A$70</c:f>
              <c:strCache>
                <c:ptCount val="1"/>
                <c:pt idx="0">
                  <c:v>Trend Dec-Feb</c:v>
                </c:pt>
              </c:strCache>
            </c:strRef>
          </c:tx>
          <c:spPr>
            <a:ln w="38100">
              <a:solidFill>
                <a:srgbClr val="C00000"/>
              </a:solidFill>
            </a:ln>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Temp'!$C$70:$AM$70</c:f>
              <c:numCache>
                <c:formatCode>0.00</c:formatCode>
                <c:ptCount val="24"/>
                <c:pt idx="0">
                  <c:v>20.144570886676146</c:v>
                </c:pt>
                <c:pt idx="1">
                  <c:v>20.161332385016596</c:v>
                </c:pt>
                <c:pt idx="2">
                  <c:v>20.17809388335704</c:v>
                </c:pt>
                <c:pt idx="3">
                  <c:v>20.194855381697483</c:v>
                </c:pt>
                <c:pt idx="4">
                  <c:v>20.211616880037933</c:v>
                </c:pt>
                <c:pt idx="5">
                  <c:v>20.228378378378377</c:v>
                </c:pt>
                <c:pt idx="6">
                  <c:v>20.24513987671882</c:v>
                </c:pt>
                <c:pt idx="7">
                  <c:v>20.261901375059271</c:v>
                </c:pt>
                <c:pt idx="8">
                  <c:v>20.278662873399714</c:v>
                </c:pt>
                <c:pt idx="9">
                  <c:v>20.295424371740157</c:v>
                </c:pt>
                <c:pt idx="10">
                  <c:v>20.312185870080608</c:v>
                </c:pt>
                <c:pt idx="11">
                  <c:v>20.328947368421051</c:v>
                </c:pt>
                <c:pt idx="12">
                  <c:v>20.345708866761495</c:v>
                </c:pt>
                <c:pt idx="13">
                  <c:v>20.362470365101945</c:v>
                </c:pt>
                <c:pt idx="14">
                  <c:v>20.379231863442389</c:v>
                </c:pt>
                <c:pt idx="15">
                  <c:v>20.395993361782832</c:v>
                </c:pt>
                <c:pt idx="16">
                  <c:v>20.412754860123282</c:v>
                </c:pt>
                <c:pt idx="17">
                  <c:v>20.429516358463726</c:v>
                </c:pt>
                <c:pt idx="18">
                  <c:v>20.446277856804169</c:v>
                </c:pt>
                <c:pt idx="19">
                  <c:v>20.46303935514462</c:v>
                </c:pt>
                <c:pt idx="20">
                  <c:v>20.479800853485063</c:v>
                </c:pt>
                <c:pt idx="21">
                  <c:v>20.496562351825506</c:v>
                </c:pt>
                <c:pt idx="22">
                  <c:v>20.513323850165957</c:v>
                </c:pt>
                <c:pt idx="23">
                  <c:v>20.5300853485064</c:v>
                </c:pt>
              </c:numCache>
            </c:numRef>
          </c:val>
          <c:smooth val="0"/>
          <c:extLst>
            <c:ext xmlns:c16="http://schemas.microsoft.com/office/drawing/2014/chart" uri="{C3380CC4-5D6E-409C-BE32-E72D297353CC}">
              <c16:uniqueId val="{00000009-5463-4D9C-A2C7-AE0331184FE5}"/>
            </c:ext>
          </c:extLst>
        </c:ser>
        <c:ser>
          <c:idx val="0"/>
          <c:order val="2"/>
          <c:tx>
            <c:strRef>
              <c:f>'Soil Temp'!$A$63</c:f>
              <c:strCache>
                <c:ptCount val="1"/>
                <c:pt idx="0">
                  <c:v>Mar-May</c:v>
                </c:pt>
              </c:strCache>
            </c:strRef>
          </c:tx>
          <c:spPr>
            <a:ln w="50800">
              <a:solidFill>
                <a:srgbClr val="00B050"/>
              </a:solidFill>
              <a:prstDash val="solid"/>
            </a:ln>
          </c:spPr>
          <c:marker>
            <c:symbol val="diamond"/>
            <c:size val="7"/>
            <c:spPr>
              <a:solidFill>
                <a:srgbClr val="00B050"/>
              </a:solidFill>
              <a:ln>
                <a:solidFill>
                  <a:srgbClr val="000080"/>
                </a:solidFill>
                <a:prstDash val="solid"/>
              </a:ln>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Temp'!$B$63:$AM$63</c:f>
              <c:numCache>
                <c:formatCode>0.0</c:formatCode>
                <c:ptCount val="24"/>
                <c:pt idx="0">
                  <c:v>14.733333333333334</c:v>
                </c:pt>
                <c:pt idx="1">
                  <c:v>15.5</c:v>
                </c:pt>
                <c:pt idx="2">
                  <c:v>15.033333333333333</c:v>
                </c:pt>
                <c:pt idx="3">
                  <c:v>14.899999999999999</c:v>
                </c:pt>
                <c:pt idx="4">
                  <c:v>14.133333333333333</c:v>
                </c:pt>
                <c:pt idx="5">
                  <c:v>14.733333333333334</c:v>
                </c:pt>
                <c:pt idx="6">
                  <c:v>14.666666666666666</c:v>
                </c:pt>
                <c:pt idx="7">
                  <c:v>15.299999999999997</c:v>
                </c:pt>
                <c:pt idx="8">
                  <c:v>14.5</c:v>
                </c:pt>
                <c:pt idx="9">
                  <c:v>13.633333333333335</c:v>
                </c:pt>
                <c:pt idx="10">
                  <c:v>15.533333333333331</c:v>
                </c:pt>
                <c:pt idx="11">
                  <c:v>14.866666666666667</c:v>
                </c:pt>
                <c:pt idx="12">
                  <c:v>13.5</c:v>
                </c:pt>
                <c:pt idx="13">
                  <c:v>15.5</c:v>
                </c:pt>
                <c:pt idx="14">
                  <c:v>15.466666666666669</c:v>
                </c:pt>
                <c:pt idx="15">
                  <c:v>15.566666666666668</c:v>
                </c:pt>
                <c:pt idx="16">
                  <c:v>16.033333333333335</c:v>
                </c:pt>
                <c:pt idx="17">
                  <c:v>15.899999999999999</c:v>
                </c:pt>
                <c:pt idx="18">
                  <c:v>15.466666666666667</c:v>
                </c:pt>
                <c:pt idx="19">
                  <c:v>15.633333333333333</c:v>
                </c:pt>
                <c:pt idx="20">
                  <c:v>14.399999999999999</c:v>
                </c:pt>
                <c:pt idx="21">
                  <c:v>14.966666666666669</c:v>
                </c:pt>
                <c:pt idx="22">
                  <c:v>15.800000000000002</c:v>
                </c:pt>
                <c:pt idx="23">
                  <c:v>15.433333333333332</c:v>
                </c:pt>
              </c:numCache>
            </c:numRef>
          </c:val>
          <c:smooth val="0"/>
          <c:extLst>
            <c:ext xmlns:c16="http://schemas.microsoft.com/office/drawing/2014/chart" uri="{C3380CC4-5D6E-409C-BE32-E72D297353CC}">
              <c16:uniqueId val="{00000000-5463-4D9C-A2C7-AE0331184FE5}"/>
            </c:ext>
          </c:extLst>
        </c:ser>
        <c:ser>
          <c:idx val="1"/>
          <c:order val="3"/>
          <c:tx>
            <c:strRef>
              <c:f>'Soil Temp'!$A$64</c:f>
              <c:strCache>
                <c:ptCount val="1"/>
                <c:pt idx="0">
                  <c:v>Trend</c:v>
                </c:pt>
              </c:strCache>
            </c:strRef>
          </c:tx>
          <c:spPr>
            <a:ln w="38100"/>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Temp'!$B$64:$AM$64</c:f>
              <c:numCache>
                <c:formatCode>0.00</c:formatCode>
                <c:ptCount val="24"/>
                <c:pt idx="0">
                  <c:v>14.591388554546441</c:v>
                </c:pt>
                <c:pt idx="1">
                  <c:v>14.63072910967648</c:v>
                </c:pt>
                <c:pt idx="2">
                  <c:v>14.670069664806505</c:v>
                </c:pt>
                <c:pt idx="3">
                  <c:v>14.70941021993653</c:v>
                </c:pt>
                <c:pt idx="4">
                  <c:v>14.748750775066569</c:v>
                </c:pt>
                <c:pt idx="5">
                  <c:v>14.788091330196593</c:v>
                </c:pt>
                <c:pt idx="6">
                  <c:v>14.827431885326618</c:v>
                </c:pt>
                <c:pt idx="7">
                  <c:v>14.866772440456643</c:v>
                </c:pt>
                <c:pt idx="8">
                  <c:v>14.906112995586682</c:v>
                </c:pt>
                <c:pt idx="9">
                  <c:v>14.945453550716707</c:v>
                </c:pt>
                <c:pt idx="10">
                  <c:v>14.984794105846731</c:v>
                </c:pt>
                <c:pt idx="11">
                  <c:v>15.02413466097677</c:v>
                </c:pt>
                <c:pt idx="12">
                  <c:v>15.063475216106795</c:v>
                </c:pt>
                <c:pt idx="13">
                  <c:v>15.10281577123682</c:v>
                </c:pt>
                <c:pt idx="14">
                  <c:v>15.142156326366845</c:v>
                </c:pt>
                <c:pt idx="15">
                  <c:v>15.181496881496884</c:v>
                </c:pt>
                <c:pt idx="16">
                  <c:v>15.220837436626908</c:v>
                </c:pt>
                <c:pt idx="17">
                  <c:v>15.260177991756933</c:v>
                </c:pt>
                <c:pt idx="18">
                  <c:v>15.299518546886972</c:v>
                </c:pt>
                <c:pt idx="19">
                  <c:v>15.338859102016997</c:v>
                </c:pt>
                <c:pt idx="20">
                  <c:v>15.378199657147022</c:v>
                </c:pt>
                <c:pt idx="21">
                  <c:v>15.417540212277046</c:v>
                </c:pt>
                <c:pt idx="22">
                  <c:v>15.456880767407085</c:v>
                </c:pt>
                <c:pt idx="23">
                  <c:v>15.49622132253711</c:v>
                </c:pt>
              </c:numCache>
            </c:numRef>
          </c:val>
          <c:smooth val="0"/>
          <c:extLst>
            <c:ext xmlns:c16="http://schemas.microsoft.com/office/drawing/2014/chart" uri="{C3380CC4-5D6E-409C-BE32-E72D297353CC}">
              <c16:uniqueId val="{00000002-5463-4D9C-A2C7-AE0331184FE5}"/>
            </c:ext>
          </c:extLst>
        </c:ser>
        <c:ser>
          <c:idx val="2"/>
          <c:order val="4"/>
          <c:tx>
            <c:strRef>
              <c:f>'Soil Temp'!$A$65</c:f>
              <c:strCache>
                <c:ptCount val="1"/>
                <c:pt idx="0">
                  <c:v>Jun-Aug</c:v>
                </c:pt>
              </c:strCache>
            </c:strRef>
          </c:tx>
          <c:spPr>
            <a:ln w="50800">
              <a:solidFill>
                <a:srgbClr val="002060"/>
              </a:solidFill>
            </a:ln>
          </c:spPr>
          <c:marker>
            <c:symbol val="triangle"/>
            <c:size val="8"/>
            <c:spPr>
              <a:solidFill>
                <a:srgbClr val="002060"/>
              </a:solidFill>
              <a:ln>
                <a:solidFill>
                  <a:srgbClr val="0070C0"/>
                </a:solidFill>
              </a:ln>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Temp'!$B$65:$AL$65</c:f>
              <c:numCache>
                <c:formatCode>0.0</c:formatCode>
                <c:ptCount val="23"/>
                <c:pt idx="0">
                  <c:v>8.6666666666666661</c:v>
                </c:pt>
                <c:pt idx="1">
                  <c:v>7.5999999999999988</c:v>
                </c:pt>
                <c:pt idx="2">
                  <c:v>8.3666666666666671</c:v>
                </c:pt>
                <c:pt idx="3">
                  <c:v>7.8666666666666671</c:v>
                </c:pt>
                <c:pt idx="4">
                  <c:v>7.8666666666666671</c:v>
                </c:pt>
                <c:pt idx="5">
                  <c:v>8.6666666666666661</c:v>
                </c:pt>
                <c:pt idx="6">
                  <c:v>7.2666666666666666</c:v>
                </c:pt>
                <c:pt idx="7">
                  <c:v>7.9333333333333336</c:v>
                </c:pt>
                <c:pt idx="8">
                  <c:v>7.7333333333333334</c:v>
                </c:pt>
                <c:pt idx="9">
                  <c:v>7.3999999999999995</c:v>
                </c:pt>
                <c:pt idx="10">
                  <c:v>8.6333333333333346</c:v>
                </c:pt>
                <c:pt idx="11">
                  <c:v>7.9333333333333336</c:v>
                </c:pt>
                <c:pt idx="12">
                  <c:v>7.9333333333333327</c:v>
                </c:pt>
                <c:pt idx="13">
                  <c:v>9.1333333333333329</c:v>
                </c:pt>
                <c:pt idx="14">
                  <c:v>8.7333333333333343</c:v>
                </c:pt>
                <c:pt idx="15">
                  <c:v>7.9333333333333336</c:v>
                </c:pt>
                <c:pt idx="16">
                  <c:v>8.6000000000000014</c:v>
                </c:pt>
                <c:pt idx="17">
                  <c:v>9.4666666666666668</c:v>
                </c:pt>
                <c:pt idx="18">
                  <c:v>9.0333333333333332</c:v>
                </c:pt>
                <c:pt idx="19">
                  <c:v>8.4666666666666668</c:v>
                </c:pt>
                <c:pt idx="20">
                  <c:v>9.1666666666666661</c:v>
                </c:pt>
                <c:pt idx="21">
                  <c:v>9.2000000000000011</c:v>
                </c:pt>
                <c:pt idx="22">
                  <c:v>9.3666666666666671</c:v>
                </c:pt>
              </c:numCache>
            </c:numRef>
          </c:val>
          <c:smooth val="0"/>
          <c:extLst>
            <c:ext xmlns:c16="http://schemas.microsoft.com/office/drawing/2014/chart" uri="{C3380CC4-5D6E-409C-BE32-E72D297353CC}">
              <c16:uniqueId val="{00000003-5463-4D9C-A2C7-AE0331184FE5}"/>
            </c:ext>
          </c:extLst>
        </c:ser>
        <c:ser>
          <c:idx val="3"/>
          <c:order val="5"/>
          <c:tx>
            <c:strRef>
              <c:f>'Soil Temp'!$A$66</c:f>
              <c:strCache>
                <c:ptCount val="1"/>
                <c:pt idx="0">
                  <c:v>Trend</c:v>
                </c:pt>
              </c:strCache>
            </c:strRef>
          </c:tx>
          <c:spPr>
            <a:ln w="38100">
              <a:solidFill>
                <a:srgbClr val="C00000"/>
              </a:solidFill>
            </a:ln>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Temp'!$B$66:$AL$66</c:f>
              <c:numCache>
                <c:formatCode>0.00</c:formatCode>
                <c:ptCount val="23"/>
                <c:pt idx="0">
                  <c:v>7.9025349235875524</c:v>
                </c:pt>
                <c:pt idx="1">
                  <c:v>7.9460261881314551</c:v>
                </c:pt>
                <c:pt idx="2">
                  <c:v>7.9895174526753436</c:v>
                </c:pt>
                <c:pt idx="3">
                  <c:v>8.0330087172192464</c:v>
                </c:pt>
                <c:pt idx="4">
                  <c:v>8.0764999817631349</c:v>
                </c:pt>
                <c:pt idx="5">
                  <c:v>8.1199912463070376</c:v>
                </c:pt>
                <c:pt idx="6">
                  <c:v>8.1634825108509403</c:v>
                </c:pt>
                <c:pt idx="7">
                  <c:v>8.2069737753948289</c:v>
                </c:pt>
                <c:pt idx="8">
                  <c:v>8.2504650399387316</c:v>
                </c:pt>
                <c:pt idx="9">
                  <c:v>8.2939563044826201</c:v>
                </c:pt>
                <c:pt idx="10">
                  <c:v>8.3374475690265228</c:v>
                </c:pt>
                <c:pt idx="11">
                  <c:v>8.3809388335704114</c:v>
                </c:pt>
                <c:pt idx="12">
                  <c:v>8.4244300981143141</c:v>
                </c:pt>
                <c:pt idx="13">
                  <c:v>8.4679213626582026</c:v>
                </c:pt>
                <c:pt idx="14">
                  <c:v>8.5114126272021053</c:v>
                </c:pt>
                <c:pt idx="15">
                  <c:v>8.5549038917459939</c:v>
                </c:pt>
                <c:pt idx="16">
                  <c:v>8.5983951562898966</c:v>
                </c:pt>
                <c:pt idx="17">
                  <c:v>8.6418864208337851</c:v>
                </c:pt>
                <c:pt idx="18">
                  <c:v>8.6853776853776878</c:v>
                </c:pt>
                <c:pt idx="19">
                  <c:v>8.7288689499215764</c:v>
                </c:pt>
                <c:pt idx="20">
                  <c:v>8.7723602144654791</c:v>
                </c:pt>
                <c:pt idx="21">
                  <c:v>8.8158514790093818</c:v>
                </c:pt>
                <c:pt idx="22">
                  <c:v>8.8593427435532703</c:v>
                </c:pt>
              </c:numCache>
            </c:numRef>
          </c:val>
          <c:smooth val="0"/>
          <c:extLst>
            <c:ext xmlns:c16="http://schemas.microsoft.com/office/drawing/2014/chart" uri="{C3380CC4-5D6E-409C-BE32-E72D297353CC}">
              <c16:uniqueId val="{00000004-5463-4D9C-A2C7-AE0331184FE5}"/>
            </c:ext>
          </c:extLst>
        </c:ser>
        <c:ser>
          <c:idx val="4"/>
          <c:order val="6"/>
          <c:tx>
            <c:strRef>
              <c:f>'Soil Temp'!$A$67</c:f>
              <c:strCache>
                <c:ptCount val="1"/>
                <c:pt idx="0">
                  <c:v>Sep-Nov</c:v>
                </c:pt>
              </c:strCache>
            </c:strRef>
          </c:tx>
          <c:spPr>
            <a:ln w="50800">
              <a:solidFill>
                <a:srgbClr val="FFC000"/>
              </a:solidFill>
            </a:ln>
          </c:spPr>
          <c:marker>
            <c:symbol val="square"/>
            <c:size val="7"/>
            <c:spPr>
              <a:solidFill>
                <a:srgbClr val="FFC000"/>
              </a:solidFill>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Temp'!$B$67:$AL$67</c:f>
              <c:numCache>
                <c:formatCode>0.0</c:formatCode>
                <c:ptCount val="23"/>
                <c:pt idx="0">
                  <c:v>13.5</c:v>
                </c:pt>
                <c:pt idx="1">
                  <c:v>13.966666666666667</c:v>
                </c:pt>
                <c:pt idx="2">
                  <c:v>12.933333333333332</c:v>
                </c:pt>
                <c:pt idx="3">
                  <c:v>13.066666666666668</c:v>
                </c:pt>
                <c:pt idx="4">
                  <c:v>13</c:v>
                </c:pt>
                <c:pt idx="5">
                  <c:v>14.333333333333334</c:v>
                </c:pt>
                <c:pt idx="6">
                  <c:v>13.4</c:v>
                </c:pt>
                <c:pt idx="7">
                  <c:v>13.333333333333334</c:v>
                </c:pt>
                <c:pt idx="8">
                  <c:v>13.433333333333335</c:v>
                </c:pt>
                <c:pt idx="9">
                  <c:v>13.299999999999999</c:v>
                </c:pt>
                <c:pt idx="10">
                  <c:v>14.333333333333334</c:v>
                </c:pt>
                <c:pt idx="11">
                  <c:v>13.199999999999998</c:v>
                </c:pt>
                <c:pt idx="12">
                  <c:v>13.733333333333334</c:v>
                </c:pt>
                <c:pt idx="13">
                  <c:v>14.366666666666667</c:v>
                </c:pt>
                <c:pt idx="14">
                  <c:v>14.133333333333333</c:v>
                </c:pt>
                <c:pt idx="15">
                  <c:v>13.833333333333334</c:v>
                </c:pt>
                <c:pt idx="16">
                  <c:v>14.266666666666666</c:v>
                </c:pt>
                <c:pt idx="17">
                  <c:v>14.9</c:v>
                </c:pt>
                <c:pt idx="18">
                  <c:v>14.366666666666667</c:v>
                </c:pt>
                <c:pt idx="19">
                  <c:v>13.666666666666666</c:v>
                </c:pt>
                <c:pt idx="20">
                  <c:v>14</c:v>
                </c:pt>
                <c:pt idx="21">
                  <c:v>14.1</c:v>
                </c:pt>
                <c:pt idx="22">
                  <c:v>14.033333333333333</c:v>
                </c:pt>
              </c:numCache>
            </c:numRef>
          </c:val>
          <c:smooth val="0"/>
          <c:extLst>
            <c:ext xmlns:c16="http://schemas.microsoft.com/office/drawing/2014/chart" uri="{C3380CC4-5D6E-409C-BE32-E72D297353CC}">
              <c16:uniqueId val="{00000005-5463-4D9C-A2C7-AE0331184FE5}"/>
            </c:ext>
          </c:extLst>
        </c:ser>
        <c:ser>
          <c:idx val="5"/>
          <c:order val="7"/>
          <c:tx>
            <c:strRef>
              <c:f>'Soil Temp'!$A$68</c:f>
              <c:strCache>
                <c:ptCount val="1"/>
                <c:pt idx="0">
                  <c:v>Trend</c:v>
                </c:pt>
              </c:strCache>
            </c:strRef>
          </c:tx>
          <c:spPr>
            <a:ln w="38100">
              <a:solidFill>
                <a:srgbClr val="C00000"/>
              </a:solidFill>
            </a:ln>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Temp'!$B$68:$AL$68</c:f>
              <c:numCache>
                <c:formatCode>0.00</c:formatCode>
                <c:ptCount val="23"/>
                <c:pt idx="0">
                  <c:v>13.664991307096564</c:v>
                </c:pt>
                <c:pt idx="1">
                  <c:v>13.681175912754853</c:v>
                </c:pt>
                <c:pt idx="2">
                  <c:v>13.697360518413142</c:v>
                </c:pt>
                <c:pt idx="3">
                  <c:v>13.713545124071437</c:v>
                </c:pt>
                <c:pt idx="4">
                  <c:v>13.729729729729726</c:v>
                </c:pt>
                <c:pt idx="5">
                  <c:v>13.745914335388015</c:v>
                </c:pt>
                <c:pt idx="6">
                  <c:v>13.762098941046304</c:v>
                </c:pt>
                <c:pt idx="7">
                  <c:v>13.778283546704593</c:v>
                </c:pt>
                <c:pt idx="8">
                  <c:v>13.794468152362882</c:v>
                </c:pt>
                <c:pt idx="9">
                  <c:v>13.81065275802117</c:v>
                </c:pt>
                <c:pt idx="10">
                  <c:v>13.826837363679466</c:v>
                </c:pt>
                <c:pt idx="11">
                  <c:v>13.843021969337755</c:v>
                </c:pt>
                <c:pt idx="12">
                  <c:v>13.859206574996044</c:v>
                </c:pt>
                <c:pt idx="13">
                  <c:v>13.875391180654333</c:v>
                </c:pt>
                <c:pt idx="14">
                  <c:v>13.891575786312622</c:v>
                </c:pt>
                <c:pt idx="15">
                  <c:v>13.907760391970911</c:v>
                </c:pt>
                <c:pt idx="16">
                  <c:v>13.923944997629199</c:v>
                </c:pt>
                <c:pt idx="17">
                  <c:v>13.940129603287495</c:v>
                </c:pt>
                <c:pt idx="18">
                  <c:v>13.956314208945784</c:v>
                </c:pt>
                <c:pt idx="19">
                  <c:v>13.972498814604073</c:v>
                </c:pt>
                <c:pt idx="20">
                  <c:v>13.988683420262362</c:v>
                </c:pt>
                <c:pt idx="21">
                  <c:v>14.004868025920651</c:v>
                </c:pt>
                <c:pt idx="22">
                  <c:v>14.021052631578939</c:v>
                </c:pt>
              </c:numCache>
            </c:numRef>
          </c:val>
          <c:smooth val="0"/>
          <c:extLst>
            <c:ext xmlns:c16="http://schemas.microsoft.com/office/drawing/2014/chart" uri="{C3380CC4-5D6E-409C-BE32-E72D297353CC}">
              <c16:uniqueId val="{00000006-5463-4D9C-A2C7-AE0331184FE5}"/>
            </c:ext>
          </c:extLst>
        </c:ser>
        <c:dLbls>
          <c:showLegendKey val="0"/>
          <c:showVal val="0"/>
          <c:showCatName val="0"/>
          <c:showSerName val="0"/>
          <c:showPercent val="0"/>
          <c:showBubbleSize val="0"/>
        </c:dLbls>
        <c:marker val="1"/>
        <c:smooth val="0"/>
        <c:axId val="545782504"/>
        <c:axId val="545784856"/>
      </c:lineChart>
      <c:catAx>
        <c:axId val="545782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600" b="1" i="0" u="none" strike="noStrike" baseline="0">
                <a:solidFill>
                  <a:srgbClr val="000000"/>
                </a:solidFill>
                <a:latin typeface="Arial"/>
                <a:ea typeface="Arial"/>
                <a:cs typeface="Arial"/>
              </a:defRPr>
            </a:pPr>
            <a:endParaRPr lang="en-US"/>
          </a:p>
        </c:txPr>
        <c:crossAx val="545784856"/>
        <c:crosses val="autoZero"/>
        <c:auto val="1"/>
        <c:lblAlgn val="ctr"/>
        <c:lblOffset val="100"/>
        <c:tickLblSkip val="2"/>
        <c:tickMarkSkip val="5"/>
        <c:noMultiLvlLbl val="0"/>
      </c:catAx>
      <c:valAx>
        <c:axId val="545784856"/>
        <c:scaling>
          <c:orientation val="minMax"/>
          <c:min val="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NZ" sz="1600"/>
                  <a:t>Temperature (°C)</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545782504"/>
        <c:crosses val="autoZero"/>
        <c:crossBetween val="between"/>
        <c:majorUnit val="1"/>
      </c:valAx>
      <c:spPr>
        <a:solidFill>
          <a:srgbClr val="C0C0C0"/>
        </a:solidFill>
        <a:ln w="12700">
          <a:solidFill>
            <a:srgbClr val="808080"/>
          </a:solidFill>
          <a:prstDash val="solid"/>
        </a:ln>
      </c:spPr>
    </c:plotArea>
    <c:legend>
      <c:legendPos val="r"/>
      <c:legendEntry>
        <c:idx val="1"/>
        <c:delete val="1"/>
      </c:legendEntry>
      <c:legendEntry>
        <c:idx val="3"/>
        <c:delete val="1"/>
      </c:legendEntry>
      <c:legendEntry>
        <c:idx val="5"/>
        <c:delete val="1"/>
      </c:legendEntry>
      <c:legendEntry>
        <c:idx val="7"/>
        <c:delete val="1"/>
      </c:legendEntry>
      <c:layout>
        <c:manualLayout>
          <c:xMode val="edge"/>
          <c:yMode val="edge"/>
          <c:x val="0.14883177886896978"/>
          <c:y val="0.27384293157011469"/>
          <c:w val="0.6862423608488053"/>
          <c:h val="7.452666079511347E-2"/>
        </c:manualLayout>
      </c:layout>
      <c:overlay val="1"/>
      <c:spPr>
        <a:solidFill>
          <a:srgbClr val="FFFFFF"/>
        </a:solidFill>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strRef>
              <c:f>'Soil Temp'!$A$53</c:f>
              <c:strCache>
                <c:ptCount val="1"/>
                <c:pt idx="0">
                  <c:v>May</c:v>
                </c:pt>
              </c:strCache>
            </c:strRef>
          </c:tx>
          <c:spPr>
            <a:ln w="50800">
              <a:solidFill>
                <a:srgbClr val="7030A0"/>
              </a:solidFill>
            </a:ln>
          </c:spPr>
          <c:marker>
            <c:symbol val="plus"/>
            <c:size val="7"/>
            <c:spPr>
              <a:solidFill>
                <a:srgbClr val="7030A0"/>
              </a:solidFill>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Temp'!$B$53:$AM$53</c:f>
              <c:numCache>
                <c:formatCode>General</c:formatCode>
                <c:ptCount val="24"/>
                <c:pt idx="0">
                  <c:v>11.3</c:v>
                </c:pt>
                <c:pt idx="1">
                  <c:v>12.4</c:v>
                </c:pt>
                <c:pt idx="2">
                  <c:v>11.6</c:v>
                </c:pt>
                <c:pt idx="3">
                  <c:v>11.6</c:v>
                </c:pt>
                <c:pt idx="4">
                  <c:v>11.5</c:v>
                </c:pt>
                <c:pt idx="5">
                  <c:v>11.6</c:v>
                </c:pt>
                <c:pt idx="6">
                  <c:v>11.3</c:v>
                </c:pt>
                <c:pt idx="7">
                  <c:v>11.8</c:v>
                </c:pt>
                <c:pt idx="8">
                  <c:v>9.6999999999999993</c:v>
                </c:pt>
                <c:pt idx="9">
                  <c:v>9.3000000000000007</c:v>
                </c:pt>
                <c:pt idx="10">
                  <c:v>12.3</c:v>
                </c:pt>
                <c:pt idx="11">
                  <c:v>12.5</c:v>
                </c:pt>
                <c:pt idx="12">
                  <c:v>9.6999999999999993</c:v>
                </c:pt>
                <c:pt idx="13">
                  <c:v>11.8</c:v>
                </c:pt>
                <c:pt idx="14">
                  <c:v>11.8</c:v>
                </c:pt>
                <c:pt idx="15">
                  <c:v>11.3</c:v>
                </c:pt>
                <c:pt idx="16">
                  <c:v>12.6</c:v>
                </c:pt>
                <c:pt idx="17">
                  <c:v>12.4</c:v>
                </c:pt>
                <c:pt idx="18">
                  <c:v>12.4</c:v>
                </c:pt>
                <c:pt idx="19">
                  <c:v>12.6</c:v>
                </c:pt>
                <c:pt idx="20">
                  <c:v>10.9</c:v>
                </c:pt>
                <c:pt idx="21">
                  <c:v>11.7</c:v>
                </c:pt>
                <c:pt idx="22">
                  <c:v>12.7</c:v>
                </c:pt>
                <c:pt idx="23">
                  <c:v>12.7</c:v>
                </c:pt>
              </c:numCache>
            </c:numRef>
          </c:val>
          <c:smooth val="0"/>
          <c:extLst>
            <c:ext xmlns:c16="http://schemas.microsoft.com/office/drawing/2014/chart" uri="{C3380CC4-5D6E-409C-BE32-E72D297353CC}">
              <c16:uniqueId val="{00000000-F06B-4620-BC68-93A60B841851}"/>
            </c:ext>
          </c:extLst>
        </c:ser>
        <c:ser>
          <c:idx val="7"/>
          <c:order val="1"/>
          <c:tx>
            <c:strRef>
              <c:f>'Soil Temp'!$A$71</c:f>
              <c:strCache>
                <c:ptCount val="1"/>
                <c:pt idx="0">
                  <c:v>Trend May</c:v>
                </c:pt>
              </c:strCache>
            </c:strRef>
          </c:tx>
          <c:spPr>
            <a:ln w="38100">
              <a:solidFill>
                <a:srgbClr val="C00000"/>
              </a:solidFill>
            </a:ln>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Temp'!$B$71:$AM$71</c:f>
              <c:numCache>
                <c:formatCode>0.00</c:formatCode>
                <c:ptCount val="24"/>
                <c:pt idx="0">
                  <c:v>11.148593938067606</c:v>
                </c:pt>
                <c:pt idx="1">
                  <c:v>11.191596454754333</c:v>
                </c:pt>
                <c:pt idx="2">
                  <c:v>11.234598971441059</c:v>
                </c:pt>
                <c:pt idx="3">
                  <c:v>11.277601488127786</c:v>
                </c:pt>
                <c:pt idx="4">
                  <c:v>11.320604004814513</c:v>
                </c:pt>
                <c:pt idx="5">
                  <c:v>11.363606521501254</c:v>
                </c:pt>
                <c:pt idx="6">
                  <c:v>11.40660903818798</c:v>
                </c:pt>
                <c:pt idx="7">
                  <c:v>11.449611554874707</c:v>
                </c:pt>
                <c:pt idx="8">
                  <c:v>11.492614071561434</c:v>
                </c:pt>
                <c:pt idx="9">
                  <c:v>11.53561658824816</c:v>
                </c:pt>
                <c:pt idx="10">
                  <c:v>11.578619104934887</c:v>
                </c:pt>
                <c:pt idx="11">
                  <c:v>11.621621621621614</c:v>
                </c:pt>
                <c:pt idx="12">
                  <c:v>11.664624138308341</c:v>
                </c:pt>
                <c:pt idx="13">
                  <c:v>11.707626654995067</c:v>
                </c:pt>
                <c:pt idx="14">
                  <c:v>11.750629171681794</c:v>
                </c:pt>
                <c:pt idx="15">
                  <c:v>11.793631688368521</c:v>
                </c:pt>
                <c:pt idx="16">
                  <c:v>11.836634205055248</c:v>
                </c:pt>
                <c:pt idx="17">
                  <c:v>11.879636721741974</c:v>
                </c:pt>
                <c:pt idx="18">
                  <c:v>11.922639238428701</c:v>
                </c:pt>
                <c:pt idx="19">
                  <c:v>11.965641755115428</c:v>
                </c:pt>
                <c:pt idx="20">
                  <c:v>12.008644271802154</c:v>
                </c:pt>
                <c:pt idx="21">
                  <c:v>12.051646788488881</c:v>
                </c:pt>
                <c:pt idx="22">
                  <c:v>12.094649305175608</c:v>
                </c:pt>
                <c:pt idx="23">
                  <c:v>12.137651821862335</c:v>
                </c:pt>
              </c:numCache>
            </c:numRef>
          </c:val>
          <c:smooth val="0"/>
          <c:extLst>
            <c:ext xmlns:c16="http://schemas.microsoft.com/office/drawing/2014/chart" uri="{C3380CC4-5D6E-409C-BE32-E72D297353CC}">
              <c16:uniqueId val="{00000001-F06B-4620-BC68-93A60B841851}"/>
            </c:ext>
          </c:extLst>
        </c:ser>
        <c:dLbls>
          <c:showLegendKey val="0"/>
          <c:showVal val="0"/>
          <c:showCatName val="0"/>
          <c:showSerName val="0"/>
          <c:showPercent val="0"/>
          <c:showBubbleSize val="0"/>
        </c:dLbls>
        <c:marker val="1"/>
        <c:smooth val="0"/>
        <c:axId val="545782504"/>
        <c:axId val="545784856"/>
      </c:lineChart>
      <c:catAx>
        <c:axId val="545782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600" b="1" i="0" u="none" strike="noStrike" baseline="0">
                <a:solidFill>
                  <a:srgbClr val="000000"/>
                </a:solidFill>
                <a:latin typeface="Arial"/>
                <a:ea typeface="Arial"/>
                <a:cs typeface="Arial"/>
              </a:defRPr>
            </a:pPr>
            <a:endParaRPr lang="en-US"/>
          </a:p>
        </c:txPr>
        <c:crossAx val="545784856"/>
        <c:crosses val="autoZero"/>
        <c:auto val="1"/>
        <c:lblAlgn val="ctr"/>
        <c:lblOffset val="100"/>
        <c:tickLblSkip val="2"/>
        <c:tickMarkSkip val="5"/>
        <c:noMultiLvlLbl val="0"/>
      </c:catAx>
      <c:valAx>
        <c:axId val="545784856"/>
        <c:scaling>
          <c:orientation val="minMax"/>
          <c:min val="9"/>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NZ" sz="1600"/>
                  <a:t>Temperature (°C)</a:t>
                </a:r>
              </a:p>
            </c:rich>
          </c:tx>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545782504"/>
        <c:crosses val="autoZero"/>
        <c:crossBetween val="between"/>
        <c:majorUnit val="0.5"/>
      </c:valAx>
      <c:spPr>
        <a:solidFill>
          <a:srgbClr val="C0C0C0"/>
        </a:solidFill>
        <a:ln w="12700">
          <a:solidFill>
            <a:srgbClr val="808080"/>
          </a:solidFill>
          <a:prstDash val="solid"/>
        </a:ln>
      </c:spPr>
    </c:plotArea>
    <c:legend>
      <c:legendPos val="t"/>
      <c:layout>
        <c:manualLayout>
          <c:xMode val="edge"/>
          <c:yMode val="edge"/>
          <c:x val="0.37231348848921558"/>
          <c:y val="4.6744574290484141E-2"/>
          <c:w val="0.25539510513215369"/>
          <c:h val="5.7671447162593821E-2"/>
        </c:manualLayout>
      </c:layout>
      <c:overlay val="1"/>
      <c:spPr>
        <a:solidFill>
          <a:schemeClr val="bg1"/>
        </a:solidFill>
      </c:spPr>
      <c:txPr>
        <a:bodyPr/>
        <a:lstStyle/>
        <a:p>
          <a:pPr>
            <a:defRPr sz="1800" b="1"/>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strRef>
              <c:f>'Soil Temp'!$A$55</c:f>
              <c:strCache>
                <c:ptCount val="1"/>
                <c:pt idx="0">
                  <c:v>July</c:v>
                </c:pt>
              </c:strCache>
            </c:strRef>
          </c:tx>
          <c:spPr>
            <a:ln w="50800">
              <a:solidFill>
                <a:srgbClr val="7030A0"/>
              </a:solidFill>
            </a:ln>
          </c:spPr>
          <c:marker>
            <c:symbol val="plus"/>
            <c:size val="7"/>
            <c:spPr>
              <a:solidFill>
                <a:srgbClr val="7030A0"/>
              </a:solidFill>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Temp'!$B$55:$AM$55</c:f>
              <c:numCache>
                <c:formatCode>General</c:formatCode>
                <c:ptCount val="24"/>
                <c:pt idx="0">
                  <c:v>8.9</c:v>
                </c:pt>
                <c:pt idx="1">
                  <c:v>6.2</c:v>
                </c:pt>
                <c:pt idx="2">
                  <c:v>7.7</c:v>
                </c:pt>
                <c:pt idx="3">
                  <c:v>6.3</c:v>
                </c:pt>
                <c:pt idx="4">
                  <c:v>6.8</c:v>
                </c:pt>
                <c:pt idx="5">
                  <c:v>8.6</c:v>
                </c:pt>
                <c:pt idx="6">
                  <c:v>6.8</c:v>
                </c:pt>
                <c:pt idx="7">
                  <c:v>7.2</c:v>
                </c:pt>
                <c:pt idx="8">
                  <c:v>7</c:v>
                </c:pt>
                <c:pt idx="9">
                  <c:v>6.6</c:v>
                </c:pt>
                <c:pt idx="10">
                  <c:v>7.4</c:v>
                </c:pt>
                <c:pt idx="11">
                  <c:v>6.7</c:v>
                </c:pt>
                <c:pt idx="12">
                  <c:v>7.2</c:v>
                </c:pt>
                <c:pt idx="13">
                  <c:v>7.8</c:v>
                </c:pt>
                <c:pt idx="14">
                  <c:v>7.5</c:v>
                </c:pt>
                <c:pt idx="15">
                  <c:v>6.9</c:v>
                </c:pt>
                <c:pt idx="16">
                  <c:v>8.3000000000000007</c:v>
                </c:pt>
                <c:pt idx="17">
                  <c:v>8.9</c:v>
                </c:pt>
                <c:pt idx="18">
                  <c:v>8.1</c:v>
                </c:pt>
                <c:pt idx="19">
                  <c:v>8.5</c:v>
                </c:pt>
                <c:pt idx="20">
                  <c:v>8.1</c:v>
                </c:pt>
                <c:pt idx="21">
                  <c:v>8.3000000000000007</c:v>
                </c:pt>
                <c:pt idx="22">
                  <c:v>8.6999999999999993</c:v>
                </c:pt>
                <c:pt idx="23">
                  <c:v>7.9</c:v>
                </c:pt>
              </c:numCache>
            </c:numRef>
          </c:val>
          <c:smooth val="0"/>
          <c:extLst>
            <c:ext xmlns:c16="http://schemas.microsoft.com/office/drawing/2014/chart" uri="{C3380CC4-5D6E-409C-BE32-E72D297353CC}">
              <c16:uniqueId val="{00000000-8453-4946-A5AF-7DEB6B16C2DC}"/>
            </c:ext>
          </c:extLst>
        </c:ser>
        <c:ser>
          <c:idx val="0"/>
          <c:order val="1"/>
          <c:tx>
            <c:strRef>
              <c:f>'Soil Temp'!$A$74</c:f>
              <c:strCache>
                <c:ptCount val="1"/>
                <c:pt idx="0">
                  <c:v>10 year mean</c:v>
                </c:pt>
              </c:strCache>
            </c:strRef>
          </c:tx>
          <c:spPr>
            <a:ln w="38100">
              <a:solidFill>
                <a:srgbClr val="FFFF00"/>
              </a:solidFill>
            </a:ln>
          </c:spPr>
          <c:marker>
            <c:symbol val="diamond"/>
            <c:size val="5"/>
            <c:spPr>
              <a:solidFill>
                <a:srgbClr val="FFFF00"/>
              </a:solidFill>
              <a:ln>
                <a:solidFill>
                  <a:srgbClr val="FFFF00"/>
                </a:solidFill>
              </a:ln>
            </c:spPr>
          </c:marker>
          <c:val>
            <c:numRef>
              <c:f>'Soil Temp'!$B$74:$AM$74</c:f>
              <c:numCache>
                <c:formatCode>0.00</c:formatCode>
                <c:ptCount val="24"/>
                <c:pt idx="0">
                  <c:v>7.3</c:v>
                </c:pt>
                <c:pt idx="1">
                  <c:v>7.4249999999999998</c:v>
                </c:pt>
                <c:pt idx="2">
                  <c:v>7.4499999999999984</c:v>
                </c:pt>
                <c:pt idx="3">
                  <c:v>7.4</c:v>
                </c:pt>
                <c:pt idx="4">
                  <c:v>7.26</c:v>
                </c:pt>
                <c:pt idx="5">
                  <c:v>7.1350000000000007</c:v>
                </c:pt>
                <c:pt idx="6">
                  <c:v>7.0850000000000009</c:v>
                </c:pt>
                <c:pt idx="7">
                  <c:v>7.0850000000000009</c:v>
                </c:pt>
                <c:pt idx="8">
                  <c:v>7.1349999999999998</c:v>
                </c:pt>
                <c:pt idx="9">
                  <c:v>7.2450000000000001</c:v>
                </c:pt>
                <c:pt idx="10">
                  <c:v>7.1950000000000003</c:v>
                </c:pt>
                <c:pt idx="11">
                  <c:v>7.1849999999999996</c:v>
                </c:pt>
                <c:pt idx="12">
                  <c:v>7.3449999999999989</c:v>
                </c:pt>
                <c:pt idx="13">
                  <c:v>7.4849999999999994</c:v>
                </c:pt>
                <c:pt idx="14">
                  <c:v>7.6349999999999998</c:v>
                </c:pt>
                <c:pt idx="15">
                  <c:v>7.7650000000000006</c:v>
                </c:pt>
                <c:pt idx="16">
                  <c:v>7.88</c:v>
                </c:pt>
                <c:pt idx="17">
                  <c:v>8.0350000000000001</c:v>
                </c:pt>
                <c:pt idx="18">
                  <c:v>8.1150000000000002</c:v>
                </c:pt>
              </c:numCache>
            </c:numRef>
          </c:val>
          <c:smooth val="0"/>
          <c:extLst>
            <c:ext xmlns:c16="http://schemas.microsoft.com/office/drawing/2014/chart" uri="{C3380CC4-5D6E-409C-BE32-E72D297353CC}">
              <c16:uniqueId val="{00000000-6817-48A3-B4F9-AFBF65D263C6}"/>
            </c:ext>
          </c:extLst>
        </c:ser>
        <c:ser>
          <c:idx val="7"/>
          <c:order val="2"/>
          <c:tx>
            <c:strRef>
              <c:f>'Soil Temp'!$A$73</c:f>
              <c:strCache>
                <c:ptCount val="1"/>
                <c:pt idx="0">
                  <c:v>Trend July</c:v>
                </c:pt>
              </c:strCache>
            </c:strRef>
          </c:tx>
          <c:spPr>
            <a:ln w="38100">
              <a:solidFill>
                <a:srgbClr val="C00000"/>
              </a:solidFill>
            </a:ln>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Temp'!$B$73:$AM$73</c:f>
              <c:numCache>
                <c:formatCode>0.00</c:formatCode>
                <c:ptCount val="24"/>
                <c:pt idx="0">
                  <c:v>7.077098150782362</c:v>
                </c:pt>
                <c:pt idx="1">
                  <c:v>7.1254623044096661</c:v>
                </c:pt>
                <c:pt idx="2">
                  <c:v>7.1738264580369844</c:v>
                </c:pt>
                <c:pt idx="3">
                  <c:v>7.2221906116642884</c:v>
                </c:pt>
                <c:pt idx="4">
                  <c:v>7.2705547652916067</c:v>
                </c:pt>
                <c:pt idx="5">
                  <c:v>7.3189189189189108</c:v>
                </c:pt>
                <c:pt idx="6">
                  <c:v>7.3672830725462291</c:v>
                </c:pt>
                <c:pt idx="7">
                  <c:v>7.4156472261735331</c:v>
                </c:pt>
                <c:pt idx="8">
                  <c:v>7.4640113798008514</c:v>
                </c:pt>
                <c:pt idx="9">
                  <c:v>7.5123755334281697</c:v>
                </c:pt>
                <c:pt idx="10">
                  <c:v>7.5607396870554737</c:v>
                </c:pt>
                <c:pt idx="11">
                  <c:v>7.609103840682792</c:v>
                </c:pt>
                <c:pt idx="12">
                  <c:v>7.6574679943100961</c:v>
                </c:pt>
                <c:pt idx="13">
                  <c:v>7.7058321479374143</c:v>
                </c:pt>
                <c:pt idx="14">
                  <c:v>7.7541963015647184</c:v>
                </c:pt>
                <c:pt idx="15">
                  <c:v>7.8025604551920367</c:v>
                </c:pt>
                <c:pt idx="16">
                  <c:v>7.8509246088193407</c:v>
                </c:pt>
                <c:pt idx="17">
                  <c:v>7.899288762446659</c:v>
                </c:pt>
                <c:pt idx="18">
                  <c:v>7.9476529160739631</c:v>
                </c:pt>
                <c:pt idx="19">
                  <c:v>7.9960170697012813</c:v>
                </c:pt>
                <c:pt idx="20">
                  <c:v>8.0443812233285854</c:v>
                </c:pt>
                <c:pt idx="21">
                  <c:v>8.0927453769559037</c:v>
                </c:pt>
                <c:pt idx="22">
                  <c:v>8.1411095305832077</c:v>
                </c:pt>
                <c:pt idx="23">
                  <c:v>8.189473684210526</c:v>
                </c:pt>
              </c:numCache>
            </c:numRef>
          </c:val>
          <c:smooth val="0"/>
          <c:extLst>
            <c:ext xmlns:c16="http://schemas.microsoft.com/office/drawing/2014/chart" uri="{C3380CC4-5D6E-409C-BE32-E72D297353CC}">
              <c16:uniqueId val="{00000001-8453-4946-A5AF-7DEB6B16C2DC}"/>
            </c:ext>
          </c:extLst>
        </c:ser>
        <c:dLbls>
          <c:showLegendKey val="0"/>
          <c:showVal val="0"/>
          <c:showCatName val="0"/>
          <c:showSerName val="0"/>
          <c:showPercent val="0"/>
          <c:showBubbleSize val="0"/>
        </c:dLbls>
        <c:marker val="1"/>
        <c:smooth val="0"/>
        <c:axId val="545782504"/>
        <c:axId val="545784856"/>
      </c:lineChart>
      <c:catAx>
        <c:axId val="545782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600" b="1" i="0" u="none" strike="noStrike" baseline="0">
                <a:solidFill>
                  <a:srgbClr val="000000"/>
                </a:solidFill>
                <a:latin typeface="Arial"/>
                <a:ea typeface="Arial"/>
                <a:cs typeface="Arial"/>
              </a:defRPr>
            </a:pPr>
            <a:endParaRPr lang="en-US"/>
          </a:p>
        </c:txPr>
        <c:crossAx val="545784856"/>
        <c:crosses val="autoZero"/>
        <c:auto val="1"/>
        <c:lblAlgn val="ctr"/>
        <c:lblOffset val="100"/>
        <c:tickLblSkip val="2"/>
        <c:tickMarkSkip val="5"/>
        <c:noMultiLvlLbl val="0"/>
      </c:catAx>
      <c:valAx>
        <c:axId val="545784856"/>
        <c:scaling>
          <c:orientation val="minMax"/>
          <c:max val="9"/>
          <c:min val="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NZ" sz="1600"/>
                  <a:t>Temperature (°C)</a:t>
                </a:r>
              </a:p>
            </c:rich>
          </c:tx>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545782504"/>
        <c:crosses val="autoZero"/>
        <c:crossBetween val="between"/>
        <c:majorUnit val="0.5"/>
      </c:valAx>
      <c:spPr>
        <a:solidFill>
          <a:srgbClr val="C0C0C0"/>
        </a:solidFill>
        <a:ln w="12700">
          <a:solidFill>
            <a:srgbClr val="808080"/>
          </a:solidFill>
          <a:prstDash val="solid"/>
        </a:ln>
      </c:spPr>
    </c:plotArea>
    <c:legend>
      <c:legendPos val="t"/>
      <c:layout>
        <c:manualLayout>
          <c:xMode val="edge"/>
          <c:yMode val="edge"/>
          <c:x val="0.51007486610299169"/>
          <c:y val="0.58542014468558712"/>
          <c:w val="0.4621480663625534"/>
          <c:h val="5.7671447162593821E-2"/>
        </c:manualLayout>
      </c:layout>
      <c:overlay val="1"/>
      <c:spPr>
        <a:solidFill>
          <a:schemeClr val="bg1"/>
        </a:solidFill>
      </c:spPr>
      <c:txPr>
        <a:bodyPr/>
        <a:lstStyle/>
        <a:p>
          <a:pPr>
            <a:defRPr sz="1800" b="1"/>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strRef>
              <c:f>'Soil Temp'!$A$54</c:f>
              <c:strCache>
                <c:ptCount val="1"/>
                <c:pt idx="0">
                  <c:v>June</c:v>
                </c:pt>
              </c:strCache>
            </c:strRef>
          </c:tx>
          <c:spPr>
            <a:ln w="50800">
              <a:solidFill>
                <a:srgbClr val="7030A0"/>
              </a:solidFill>
            </a:ln>
          </c:spPr>
          <c:marker>
            <c:symbol val="plus"/>
            <c:size val="7"/>
            <c:spPr>
              <a:solidFill>
                <a:srgbClr val="7030A0"/>
              </a:solidFill>
            </c:spPr>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Temp'!$B$54:$AM$54</c:f>
              <c:numCache>
                <c:formatCode>General</c:formatCode>
                <c:ptCount val="24"/>
                <c:pt idx="0">
                  <c:v>8.5</c:v>
                </c:pt>
                <c:pt idx="1">
                  <c:v>8</c:v>
                </c:pt>
                <c:pt idx="2">
                  <c:v>8.9</c:v>
                </c:pt>
                <c:pt idx="3">
                  <c:v>9</c:v>
                </c:pt>
                <c:pt idx="4">
                  <c:v>9</c:v>
                </c:pt>
                <c:pt idx="5">
                  <c:v>8.3000000000000007</c:v>
                </c:pt>
                <c:pt idx="6">
                  <c:v>7.2</c:v>
                </c:pt>
                <c:pt idx="7">
                  <c:v>7.7</c:v>
                </c:pt>
                <c:pt idx="8">
                  <c:v>7.7</c:v>
                </c:pt>
                <c:pt idx="9">
                  <c:v>6.6</c:v>
                </c:pt>
                <c:pt idx="10">
                  <c:v>8.6999999999999993</c:v>
                </c:pt>
                <c:pt idx="11">
                  <c:v>9.9</c:v>
                </c:pt>
                <c:pt idx="12">
                  <c:v>7</c:v>
                </c:pt>
                <c:pt idx="13">
                  <c:v>9.4</c:v>
                </c:pt>
                <c:pt idx="14">
                  <c:v>10.1</c:v>
                </c:pt>
                <c:pt idx="15">
                  <c:v>8.6</c:v>
                </c:pt>
                <c:pt idx="16">
                  <c:v>9.4</c:v>
                </c:pt>
                <c:pt idx="17">
                  <c:v>9.6999999999999993</c:v>
                </c:pt>
                <c:pt idx="18">
                  <c:v>9.1999999999999993</c:v>
                </c:pt>
                <c:pt idx="19">
                  <c:v>8.9</c:v>
                </c:pt>
                <c:pt idx="20">
                  <c:v>9.8000000000000007</c:v>
                </c:pt>
                <c:pt idx="21">
                  <c:v>10.199999999999999</c:v>
                </c:pt>
                <c:pt idx="22">
                  <c:v>9.5</c:v>
                </c:pt>
                <c:pt idx="23">
                  <c:v>9.4</c:v>
                </c:pt>
              </c:numCache>
            </c:numRef>
          </c:val>
          <c:smooth val="0"/>
          <c:extLst>
            <c:ext xmlns:c16="http://schemas.microsoft.com/office/drawing/2014/chart" uri="{C3380CC4-5D6E-409C-BE32-E72D297353CC}">
              <c16:uniqueId val="{00000000-272C-4AB6-86E9-DEF8052E6758}"/>
            </c:ext>
          </c:extLst>
        </c:ser>
        <c:ser>
          <c:idx val="7"/>
          <c:order val="1"/>
          <c:tx>
            <c:strRef>
              <c:f>'Soil Temp'!$A$72</c:f>
              <c:strCache>
                <c:ptCount val="1"/>
                <c:pt idx="0">
                  <c:v>Trend June</c:v>
                </c:pt>
              </c:strCache>
            </c:strRef>
          </c:tx>
          <c:spPr>
            <a:ln w="38100">
              <a:solidFill>
                <a:srgbClr val="C00000"/>
              </a:solidFill>
            </a:ln>
          </c:spPr>
          <c:marker>
            <c:symbol val="none"/>
          </c:marker>
          <c:cat>
            <c:numRef>
              <c:f>'Soil Temp'!$B$48:$AM$48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'Soil Temp'!$B$72:$AM$72</c:f>
              <c:numCache>
                <c:formatCode>0.00</c:formatCode>
                <c:ptCount val="24"/>
                <c:pt idx="0">
                  <c:v>8.1455739139949799</c:v>
                </c:pt>
                <c:pt idx="1">
                  <c:v>8.2032826348615941</c:v>
                </c:pt>
                <c:pt idx="2">
                  <c:v>8.2609913557282084</c:v>
                </c:pt>
                <c:pt idx="3">
                  <c:v>8.3187000765948227</c:v>
                </c:pt>
                <c:pt idx="4">
                  <c:v>8.376408797461437</c:v>
                </c:pt>
                <c:pt idx="5">
                  <c:v>8.4341175183280512</c:v>
                </c:pt>
                <c:pt idx="6">
                  <c:v>8.4918262391946655</c:v>
                </c:pt>
                <c:pt idx="7">
                  <c:v>8.5495349600612798</c:v>
                </c:pt>
                <c:pt idx="8">
                  <c:v>8.607243680927894</c:v>
                </c:pt>
                <c:pt idx="9">
                  <c:v>8.6649524017945083</c:v>
                </c:pt>
                <c:pt idx="10">
                  <c:v>8.7226611226611226</c:v>
                </c:pt>
                <c:pt idx="11">
                  <c:v>8.7803698435277511</c:v>
                </c:pt>
                <c:pt idx="12">
                  <c:v>8.8380785643943653</c:v>
                </c:pt>
                <c:pt idx="13">
                  <c:v>8.8957872852609796</c:v>
                </c:pt>
                <c:pt idx="14">
                  <c:v>8.9534960061275939</c:v>
                </c:pt>
                <c:pt idx="15">
                  <c:v>9.0112047269942082</c:v>
                </c:pt>
                <c:pt idx="16">
                  <c:v>9.0689134478608224</c:v>
                </c:pt>
                <c:pt idx="17">
                  <c:v>9.1266221687274367</c:v>
                </c:pt>
                <c:pt idx="18">
                  <c:v>9.184330889594051</c:v>
                </c:pt>
                <c:pt idx="19">
                  <c:v>9.2420396104606652</c:v>
                </c:pt>
                <c:pt idx="20">
                  <c:v>9.2997483313272795</c:v>
                </c:pt>
                <c:pt idx="21">
                  <c:v>9.357457052193908</c:v>
                </c:pt>
                <c:pt idx="22">
                  <c:v>9.4151657730605223</c:v>
                </c:pt>
                <c:pt idx="23">
                  <c:v>9.4728744939271365</c:v>
                </c:pt>
              </c:numCache>
            </c:numRef>
          </c:val>
          <c:smooth val="0"/>
          <c:extLst>
            <c:ext xmlns:c16="http://schemas.microsoft.com/office/drawing/2014/chart" uri="{C3380CC4-5D6E-409C-BE32-E72D297353CC}">
              <c16:uniqueId val="{00000001-272C-4AB6-86E9-DEF8052E6758}"/>
            </c:ext>
          </c:extLst>
        </c:ser>
        <c:dLbls>
          <c:showLegendKey val="0"/>
          <c:showVal val="0"/>
          <c:showCatName val="0"/>
          <c:showSerName val="0"/>
          <c:showPercent val="0"/>
          <c:showBubbleSize val="0"/>
        </c:dLbls>
        <c:marker val="1"/>
        <c:smooth val="0"/>
        <c:axId val="545782504"/>
        <c:axId val="545784856"/>
      </c:lineChart>
      <c:catAx>
        <c:axId val="545782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600" b="1" i="0" u="none" strike="noStrike" baseline="0">
                <a:solidFill>
                  <a:srgbClr val="000000"/>
                </a:solidFill>
                <a:latin typeface="Arial"/>
                <a:ea typeface="Arial"/>
                <a:cs typeface="Arial"/>
              </a:defRPr>
            </a:pPr>
            <a:endParaRPr lang="en-US"/>
          </a:p>
        </c:txPr>
        <c:crossAx val="545784856"/>
        <c:crosses val="autoZero"/>
        <c:auto val="1"/>
        <c:lblAlgn val="ctr"/>
        <c:lblOffset val="100"/>
        <c:tickLblSkip val="2"/>
        <c:tickMarkSkip val="5"/>
        <c:noMultiLvlLbl val="0"/>
      </c:catAx>
      <c:valAx>
        <c:axId val="545784856"/>
        <c:scaling>
          <c:orientation val="minMax"/>
          <c:max val="10.5"/>
          <c:min val="5.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NZ" sz="1600"/>
                  <a:t>Temperature (°C)</a:t>
                </a:r>
              </a:p>
            </c:rich>
          </c:tx>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545782504"/>
        <c:crosses val="autoZero"/>
        <c:crossBetween val="between"/>
        <c:majorUnit val="0.5"/>
      </c:valAx>
      <c:spPr>
        <a:solidFill>
          <a:srgbClr val="C0C0C0"/>
        </a:solidFill>
        <a:ln w="12700">
          <a:solidFill>
            <a:srgbClr val="808080"/>
          </a:solidFill>
          <a:prstDash val="solid"/>
        </a:ln>
      </c:spPr>
    </c:plotArea>
    <c:legend>
      <c:legendPos val="t"/>
      <c:layout>
        <c:manualLayout>
          <c:xMode val="edge"/>
          <c:yMode val="edge"/>
          <c:x val="0.49408470620139272"/>
          <c:y val="3.7840845854201444E-2"/>
          <c:w val="0.25539510513215369"/>
          <c:h val="5.7671447162593821E-2"/>
        </c:manualLayout>
      </c:layout>
      <c:overlay val="1"/>
      <c:spPr>
        <a:solidFill>
          <a:schemeClr val="bg1"/>
        </a:solidFill>
      </c:spPr>
      <c:txPr>
        <a:bodyPr/>
        <a:lstStyle/>
        <a:p>
          <a:pPr>
            <a:defRPr sz="1800" b="1"/>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'Ground Frost'!$A$1:$A$2</c:f>
              <c:strCache>
                <c:ptCount val="1"/>
                <c:pt idx="0">
                  <c:v>Ground Frost Numbers per month  = Number of days during month that recorded a grass minimum temperature of &lt;=-1.0°C</c:v>
                </c:pt>
              </c:strCache>
            </c:strRef>
          </c:tx>
          <c:invertIfNegative val="0"/>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Frost'!$C$13:$CJ$13</c:f>
              <c:numCache>
                <c:formatCode>General</c:formatCode>
                <c:ptCount val="18"/>
                <c:pt idx="0">
                  <c:v>8</c:v>
                </c:pt>
                <c:pt idx="1">
                  <c:v>18</c:v>
                </c:pt>
                <c:pt idx="2">
                  <c:v>8</c:v>
                </c:pt>
                <c:pt idx="3">
                  <c:v>18</c:v>
                </c:pt>
                <c:pt idx="4">
                  <c:v>18</c:v>
                </c:pt>
                <c:pt idx="5">
                  <c:v>10</c:v>
                </c:pt>
                <c:pt idx="6">
                  <c:v>15</c:v>
                </c:pt>
                <c:pt idx="7">
                  <c:v>9</c:v>
                </c:pt>
                <c:pt idx="8">
                  <c:v>12</c:v>
                </c:pt>
                <c:pt idx="9">
                  <c:v>15</c:v>
                </c:pt>
                <c:pt idx="10">
                  <c:v>17</c:v>
                </c:pt>
                <c:pt idx="11">
                  <c:v>18</c:v>
                </c:pt>
                <c:pt idx="12">
                  <c:v>14</c:v>
                </c:pt>
                <c:pt idx="13">
                  <c:v>18</c:v>
                </c:pt>
                <c:pt idx="14">
                  <c:v>16</c:v>
                </c:pt>
                <c:pt idx="15">
                  <c:v>19</c:v>
                </c:pt>
                <c:pt idx="16">
                  <c:v>12</c:v>
                </c:pt>
                <c:pt idx="17">
                  <c:v>13</c:v>
                </c:pt>
              </c:numCache>
            </c:numRef>
          </c:val>
          <c:extLst>
            <c:ext xmlns:c16="http://schemas.microsoft.com/office/drawing/2014/chart" uri="{C3380CC4-5D6E-409C-BE32-E72D297353CC}">
              <c16:uniqueId val="{00000000-E1CA-45D7-87DD-7D0D67F20D23}"/>
            </c:ext>
          </c:extLst>
        </c:ser>
        <c:dLbls>
          <c:showLegendKey val="0"/>
          <c:showVal val="0"/>
          <c:showCatName val="0"/>
          <c:showSerName val="0"/>
          <c:showPercent val="0"/>
          <c:showBubbleSize val="0"/>
        </c:dLbls>
        <c:gapWidth val="150"/>
        <c:axId val="767476160"/>
        <c:axId val="767476552"/>
      </c:barChart>
      <c:lineChart>
        <c:grouping val="standard"/>
        <c:varyColors val="0"/>
        <c:ser>
          <c:idx val="1"/>
          <c:order val="1"/>
          <c:tx>
            <c:strRef>
              <c:f>'Ground Frost'!$A$24:$A$27</c:f>
              <c:strCache>
                <c:ptCount val="1"/>
                <c:pt idx="0">
                  <c:v>10year mean Trend  10year mean 10year mean</c:v>
                </c:pt>
              </c:strCache>
            </c:strRef>
          </c:tx>
          <c:spPr>
            <a:ln w="44450"/>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Frost'!$C$24:$CJ$24</c:f>
              <c:numCache>
                <c:formatCode>0.00</c:formatCode>
                <c:ptCount val="18"/>
                <c:pt idx="0">
                  <c:v>13.55</c:v>
                </c:pt>
                <c:pt idx="1">
                  <c:v>13.2</c:v>
                </c:pt>
                <c:pt idx="2">
                  <c:v>12.7</c:v>
                </c:pt>
                <c:pt idx="3">
                  <c:v>12.35</c:v>
                </c:pt>
                <c:pt idx="4">
                  <c:v>12.85</c:v>
                </c:pt>
                <c:pt idx="5">
                  <c:v>13.55</c:v>
                </c:pt>
                <c:pt idx="6">
                  <c:v>14</c:v>
                </c:pt>
                <c:pt idx="7">
                  <c:v>14.3</c:v>
                </c:pt>
                <c:pt idx="8">
                  <c:v>14.6</c:v>
                </c:pt>
                <c:pt idx="9">
                  <c:v>14.5</c:v>
                </c:pt>
                <c:pt idx="10">
                  <c:v>14.85</c:v>
                </c:pt>
                <c:pt idx="11">
                  <c:v>15.15</c:v>
                </c:pt>
                <c:pt idx="12">
                  <c:v>15.2</c:v>
                </c:pt>
                <c:pt idx="13">
                  <c:v>15.65</c:v>
                </c:pt>
                <c:pt idx="14">
                  <c:v>15.55</c:v>
                </c:pt>
                <c:pt idx="15">
                  <c:v>15.05</c:v>
                </c:pt>
                <c:pt idx="16">
                  <c:v>14.7</c:v>
                </c:pt>
                <c:pt idx="17">
                  <c:v>14.3</c:v>
                </c:pt>
              </c:numCache>
            </c:numRef>
          </c:val>
          <c:smooth val="0"/>
          <c:extLst>
            <c:ext xmlns:c16="http://schemas.microsoft.com/office/drawing/2014/chart" uri="{C3380CC4-5D6E-409C-BE32-E72D297353CC}">
              <c16:uniqueId val="{00000001-E1CA-45D7-87DD-7D0D67F20D23}"/>
            </c:ext>
          </c:extLst>
        </c:ser>
        <c:dLbls>
          <c:showLegendKey val="0"/>
          <c:showVal val="0"/>
          <c:showCatName val="0"/>
          <c:showSerName val="0"/>
          <c:showPercent val="0"/>
          <c:showBubbleSize val="0"/>
        </c:dLbls>
        <c:marker val="1"/>
        <c:smooth val="0"/>
        <c:axId val="767476160"/>
        <c:axId val="767476552"/>
      </c:lineChart>
      <c:catAx>
        <c:axId val="76747616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67476552"/>
        <c:crosses val="autoZero"/>
        <c:auto val="1"/>
        <c:lblAlgn val="ctr"/>
        <c:lblOffset val="100"/>
        <c:tickLblSkip val="10"/>
        <c:tickMarkSkip val="10"/>
        <c:noMultiLvlLbl val="0"/>
      </c:catAx>
      <c:valAx>
        <c:axId val="767476552"/>
        <c:scaling>
          <c:orientation val="minMax"/>
          <c:max val="3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67476160"/>
        <c:crosses val="autoZero"/>
        <c:crossBetween val="between"/>
      </c:valAx>
    </c:plotArea>
    <c:legend>
      <c:legendPos val="r"/>
      <c:legendEntry>
        <c:idx val="0"/>
        <c:delete val="1"/>
      </c:legendEntry>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'Ground Frost'!$A$1:$A$2</c:f>
              <c:strCache>
                <c:ptCount val="1"/>
                <c:pt idx="0">
                  <c:v>Ground Frost Numbers per month  = Number of days during month that recorded a grass minimum temperature of &lt;=-1.0°C</c:v>
                </c:pt>
              </c:strCache>
            </c:strRef>
          </c:tx>
          <c:invertIfNegative val="0"/>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Frost'!$C$14:$CJ$14</c:f>
              <c:numCache>
                <c:formatCode>General</c:formatCode>
                <c:ptCount val="18"/>
                <c:pt idx="0">
                  <c:v>12</c:v>
                </c:pt>
                <c:pt idx="1">
                  <c:v>8</c:v>
                </c:pt>
                <c:pt idx="2">
                  <c:v>13</c:v>
                </c:pt>
                <c:pt idx="3">
                  <c:v>6</c:v>
                </c:pt>
                <c:pt idx="4">
                  <c:v>13</c:v>
                </c:pt>
                <c:pt idx="5">
                  <c:v>6</c:v>
                </c:pt>
                <c:pt idx="6">
                  <c:v>15</c:v>
                </c:pt>
                <c:pt idx="7">
                  <c:v>10</c:v>
                </c:pt>
                <c:pt idx="8">
                  <c:v>9</c:v>
                </c:pt>
                <c:pt idx="9">
                  <c:v>4</c:v>
                </c:pt>
                <c:pt idx="10">
                  <c:v>5</c:v>
                </c:pt>
                <c:pt idx="11">
                  <c:v>17</c:v>
                </c:pt>
                <c:pt idx="12">
                  <c:v>6</c:v>
                </c:pt>
                <c:pt idx="13">
                  <c:v>6</c:v>
                </c:pt>
                <c:pt idx="14">
                  <c:v>13</c:v>
                </c:pt>
                <c:pt idx="15">
                  <c:v>9</c:v>
                </c:pt>
                <c:pt idx="16">
                  <c:v>10</c:v>
                </c:pt>
                <c:pt idx="17">
                  <c:v>7</c:v>
                </c:pt>
              </c:numCache>
            </c:numRef>
          </c:val>
          <c:extLst>
            <c:ext xmlns:c16="http://schemas.microsoft.com/office/drawing/2014/chart" uri="{C3380CC4-5D6E-409C-BE32-E72D297353CC}">
              <c16:uniqueId val="{00000000-D676-44EA-A10C-57A85379CCFB}"/>
            </c:ext>
          </c:extLst>
        </c:ser>
        <c:dLbls>
          <c:showLegendKey val="0"/>
          <c:showVal val="0"/>
          <c:showCatName val="0"/>
          <c:showSerName val="0"/>
          <c:showPercent val="0"/>
          <c:showBubbleSize val="0"/>
        </c:dLbls>
        <c:gapWidth val="150"/>
        <c:axId val="767474200"/>
        <c:axId val="768544536"/>
      </c:barChart>
      <c:lineChart>
        <c:grouping val="standard"/>
        <c:varyColors val="0"/>
        <c:ser>
          <c:idx val="1"/>
          <c:order val="1"/>
          <c:tx>
            <c:strRef>
              <c:f>'Ground Frost'!$A$24:$A$27</c:f>
              <c:strCache>
                <c:ptCount val="1"/>
                <c:pt idx="0">
                  <c:v>10year mean Trend  10year mean 10year mean</c:v>
                </c:pt>
              </c:strCache>
            </c:strRef>
          </c:tx>
          <c:spPr>
            <a:ln w="44450"/>
          </c:spPr>
          <c:marker>
            <c:symbol val="none"/>
          </c:marker>
          <c:cat>
            <c:numRef>
              <c:f>'Ground Frost'!$C$6:$CJ$6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'Ground Frost'!$C$26:$CJ$26</c:f>
              <c:numCache>
                <c:formatCode>0.00</c:formatCode>
                <c:ptCount val="18"/>
                <c:pt idx="0">
                  <c:v>10.8</c:v>
                </c:pt>
                <c:pt idx="1">
                  <c:v>10.5</c:v>
                </c:pt>
                <c:pt idx="2">
                  <c:v>10.35</c:v>
                </c:pt>
                <c:pt idx="3">
                  <c:v>10.050000000000001</c:v>
                </c:pt>
                <c:pt idx="4">
                  <c:v>9.75</c:v>
                </c:pt>
                <c:pt idx="5">
                  <c:v>9.25</c:v>
                </c:pt>
                <c:pt idx="6">
                  <c:v>9.35</c:v>
                </c:pt>
                <c:pt idx="7">
                  <c:v>9.4499999999999993</c:v>
                </c:pt>
                <c:pt idx="8">
                  <c:v>9.1</c:v>
                </c:pt>
                <c:pt idx="9">
                  <c:v>9.1</c:v>
                </c:pt>
                <c:pt idx="10">
                  <c:v>9.25</c:v>
                </c:pt>
                <c:pt idx="11">
                  <c:v>9.15</c:v>
                </c:pt>
                <c:pt idx="12">
                  <c:v>8.75</c:v>
                </c:pt>
                <c:pt idx="13">
                  <c:v>8.4499999999999993</c:v>
                </c:pt>
                <c:pt idx="14">
                  <c:v>8.75</c:v>
                </c:pt>
                <c:pt idx="15">
                  <c:v>9.25</c:v>
                </c:pt>
                <c:pt idx="16">
                  <c:v>9</c:v>
                </c:pt>
                <c:pt idx="17">
                  <c:v>8.9499999999999993</c:v>
                </c:pt>
              </c:numCache>
            </c:numRef>
          </c:val>
          <c:smooth val="0"/>
          <c:extLst>
            <c:ext xmlns:c16="http://schemas.microsoft.com/office/drawing/2014/chart" uri="{C3380CC4-5D6E-409C-BE32-E72D297353CC}">
              <c16:uniqueId val="{00000001-D676-44EA-A10C-57A85379CCFB}"/>
            </c:ext>
          </c:extLst>
        </c:ser>
        <c:dLbls>
          <c:showLegendKey val="0"/>
          <c:showVal val="0"/>
          <c:showCatName val="0"/>
          <c:showSerName val="0"/>
          <c:showPercent val="0"/>
          <c:showBubbleSize val="0"/>
        </c:dLbls>
        <c:marker val="1"/>
        <c:smooth val="0"/>
        <c:axId val="767474200"/>
        <c:axId val="768544536"/>
      </c:lineChart>
      <c:catAx>
        <c:axId val="76747420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68544536"/>
        <c:crosses val="autoZero"/>
        <c:auto val="1"/>
        <c:lblAlgn val="ctr"/>
        <c:lblOffset val="100"/>
        <c:tickLblSkip val="10"/>
        <c:tickMarkSkip val="10"/>
        <c:noMultiLvlLbl val="0"/>
      </c:catAx>
      <c:valAx>
        <c:axId val="768544536"/>
        <c:scaling>
          <c:orientation val="minMax"/>
          <c:max val="3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67474200"/>
        <c:crosses val="autoZero"/>
        <c:crossBetween val="between"/>
      </c:valAx>
    </c:plotArea>
    <c:legend>
      <c:legendPos val="r"/>
      <c:legendEntry>
        <c:idx val="0"/>
        <c:delete val="1"/>
      </c:legendEntry>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381047887881962E-2"/>
          <c:y val="2.7568524522669977E-2"/>
          <c:w val="0.9132293368989256"/>
          <c:h val="0.87968215737738664"/>
        </c:manualLayout>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Frost'!$C$11:$CO$11</c:f>
              <c:numCache>
                <c:formatCode>General</c:formatCode>
                <c:ptCount val="23"/>
                <c:pt idx="0">
                  <c:v>1</c:v>
                </c:pt>
                <c:pt idx="1">
                  <c:v>7</c:v>
                </c:pt>
                <c:pt idx="2">
                  <c:v>5</c:v>
                </c:pt>
                <c:pt idx="3">
                  <c:v>2</c:v>
                </c:pt>
                <c:pt idx="4">
                  <c:v>3</c:v>
                </c:pt>
                <c:pt idx="5">
                  <c:v>4</c:v>
                </c:pt>
                <c:pt idx="6">
                  <c:v>4</c:v>
                </c:pt>
                <c:pt idx="7">
                  <c:v>0</c:v>
                </c:pt>
                <c:pt idx="8">
                  <c:v>14</c:v>
                </c:pt>
                <c:pt idx="9">
                  <c:v>10</c:v>
                </c:pt>
                <c:pt idx="10">
                  <c:v>3</c:v>
                </c:pt>
                <c:pt idx="11">
                  <c:v>2</c:v>
                </c:pt>
                <c:pt idx="12">
                  <c:v>11</c:v>
                </c:pt>
                <c:pt idx="13">
                  <c:v>7</c:v>
                </c:pt>
                <c:pt idx="14">
                  <c:v>2</c:v>
                </c:pt>
                <c:pt idx="15">
                  <c:v>8</c:v>
                </c:pt>
                <c:pt idx="16">
                  <c:v>2</c:v>
                </c:pt>
                <c:pt idx="17">
                  <c:v>5</c:v>
                </c:pt>
                <c:pt idx="18">
                  <c:v>5</c:v>
                </c:pt>
                <c:pt idx="19">
                  <c:v>2</c:v>
                </c:pt>
                <c:pt idx="20">
                  <c:v>6</c:v>
                </c:pt>
                <c:pt idx="21">
                  <c:v>9</c:v>
                </c:pt>
                <c:pt idx="22">
                  <c:v>2</c:v>
                </c:pt>
              </c:numCache>
            </c:numRef>
          </c:val>
          <c:smooth val="0"/>
          <c:extLst>
            <c:ext xmlns:c16="http://schemas.microsoft.com/office/drawing/2014/chart" uri="{C3380CC4-5D6E-409C-BE32-E72D297353CC}">
              <c16:uniqueId val="{00000000-DC44-48CD-9659-EEA90703C653}"/>
            </c:ext>
          </c:extLst>
        </c:ser>
        <c:ser>
          <c:idx val="1"/>
          <c:order val="1"/>
          <c:tx>
            <c:strRef>
              <c:f>'Ground Frost'!$A$22</c:f>
              <c:strCache>
                <c:ptCount val="1"/>
                <c:pt idx="0">
                  <c:v>10year mean</c:v>
                </c:pt>
              </c:strCache>
            </c:strRef>
          </c:tx>
          <c:spPr>
            <a:ln w="38100">
              <a:solidFill>
                <a:srgbClr val="FFFF00"/>
              </a:solidFill>
            </a:ln>
          </c:spPr>
          <c:marker>
            <c:symbol val="none"/>
          </c:marker>
          <c:cat>
            <c:numRef>
              <c:f>'Ground Frost'!$C$6:$CO$6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Frost'!$C$20:$CO$20</c:f>
              <c:numCache>
                <c:formatCode>0.00</c:formatCode>
                <c:ptCount val="23"/>
                <c:pt idx="0">
                  <c:v>3.35</c:v>
                </c:pt>
                <c:pt idx="1">
                  <c:v>3.3</c:v>
                </c:pt>
                <c:pt idx="2">
                  <c:v>3.3</c:v>
                </c:pt>
                <c:pt idx="3">
                  <c:v>3.8</c:v>
                </c:pt>
                <c:pt idx="4">
                  <c:v>4.6500000000000004</c:v>
                </c:pt>
                <c:pt idx="5">
                  <c:v>5.0999999999999996</c:v>
                </c:pt>
                <c:pt idx="6">
                  <c:v>4.95</c:v>
                </c:pt>
                <c:pt idx="7">
                  <c:v>5</c:v>
                </c:pt>
                <c:pt idx="8">
                  <c:v>5.55</c:v>
                </c:pt>
                <c:pt idx="9">
                  <c:v>5.75</c:v>
                </c:pt>
                <c:pt idx="10">
                  <c:v>5.9</c:v>
                </c:pt>
                <c:pt idx="11">
                  <c:v>6</c:v>
                </c:pt>
                <c:pt idx="12">
                  <c:v>6.15</c:v>
                </c:pt>
                <c:pt idx="13">
                  <c:v>5.95</c:v>
                </c:pt>
                <c:pt idx="14">
                  <c:v>5.0999999999999996</c:v>
                </c:pt>
                <c:pt idx="15">
                  <c:v>4.8499999999999996</c:v>
                </c:pt>
                <c:pt idx="16">
                  <c:v>5.35</c:v>
                </c:pt>
                <c:pt idx="17">
                  <c:v>5.25</c:v>
                </c:pt>
                <c:pt idx="18">
                  <c:v>4.5</c:v>
                </c:pt>
              </c:numCache>
            </c:numRef>
          </c:val>
          <c:smooth val="0"/>
          <c:extLst>
            <c:ext xmlns:c16="http://schemas.microsoft.com/office/drawing/2014/chart" uri="{C3380CC4-5D6E-409C-BE32-E72D297353CC}">
              <c16:uniqueId val="{00000001-DC44-48CD-9659-EEA90703C653}"/>
            </c:ext>
          </c:extLst>
        </c:ser>
        <c:ser>
          <c:idx val="2"/>
          <c:order val="2"/>
          <c:tx>
            <c:strRef>
              <c:f>'Ground Frost'!$A$21</c:f>
              <c:strCache>
                <c:ptCount val="1"/>
                <c:pt idx="0">
                  <c:v>Trend </c:v>
                </c:pt>
              </c:strCache>
            </c:strRef>
          </c:tx>
          <c:spPr>
            <a:ln w="38100">
              <a:solidFill>
                <a:srgbClr val="C0504D">
                  <a:shade val="95000"/>
                  <a:satMod val="105000"/>
                </a:srgbClr>
              </a:solidFill>
            </a:ln>
          </c:spPr>
          <c:marker>
            <c:symbol val="none"/>
          </c:marker>
          <c:cat>
            <c:numRef>
              <c:f>'Ground Frost'!$C$6:$CO$6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Frost'!$C$21:$CO$21</c:f>
              <c:numCache>
                <c:formatCode>General</c:formatCode>
                <c:ptCount val="23"/>
                <c:pt idx="0">
                  <c:v>5.546953747514749</c:v>
                </c:pt>
                <c:pt idx="1">
                  <c:v>5.4012144937811399</c:v>
                </c:pt>
                <c:pt idx="2">
                  <c:v>5.255475240047474</c:v>
                </c:pt>
                <c:pt idx="3">
                  <c:v>5.1097359863138081</c:v>
                </c:pt>
                <c:pt idx="4">
                  <c:v>4.963996732580199</c:v>
                </c:pt>
                <c:pt idx="5">
                  <c:v>4.8182574788465331</c:v>
                </c:pt>
                <c:pt idx="6">
                  <c:v>4.672518225112924</c:v>
                </c:pt>
                <c:pt idx="7">
                  <c:v>4.5267789713792581</c:v>
                </c:pt>
                <c:pt idx="8">
                  <c:v>4.3810397176455922</c:v>
                </c:pt>
                <c:pt idx="9">
                  <c:v>4.2353004639119831</c:v>
                </c:pt>
                <c:pt idx="10">
                  <c:v>4.0895612101783172</c:v>
                </c:pt>
                <c:pt idx="11">
                  <c:v>3.9438219564446513</c:v>
                </c:pt>
                <c:pt idx="12">
                  <c:v>3.7980827027110422</c:v>
                </c:pt>
                <c:pt idx="13">
                  <c:v>3.6523434489773763</c:v>
                </c:pt>
                <c:pt idx="14">
                  <c:v>3.5066041952437672</c:v>
                </c:pt>
                <c:pt idx="15">
                  <c:v>3.3608649415101013</c:v>
                </c:pt>
                <c:pt idx="16">
                  <c:v>3.2151256877764354</c:v>
                </c:pt>
                <c:pt idx="17">
                  <c:v>3.0693864340428263</c:v>
                </c:pt>
                <c:pt idx="18">
                  <c:v>2.9236471803091604</c:v>
                </c:pt>
                <c:pt idx="19">
                  <c:v>2.7779079265755513</c:v>
                </c:pt>
                <c:pt idx="20">
                  <c:v>2.6321686728418854</c:v>
                </c:pt>
                <c:pt idx="21">
                  <c:v>2.4864294191082195</c:v>
                </c:pt>
                <c:pt idx="22">
                  <c:v>2.3406901653746104</c:v>
                </c:pt>
              </c:numCache>
            </c:numRef>
          </c:val>
          <c:smooth val="0"/>
          <c:extLst>
            <c:ext xmlns:c16="http://schemas.microsoft.com/office/drawing/2014/chart" uri="{C3380CC4-5D6E-409C-BE32-E72D297353CC}">
              <c16:uniqueId val="{00000002-DC44-48CD-9659-EEA90703C653}"/>
            </c:ext>
          </c:extLst>
        </c:ser>
        <c:dLbls>
          <c:showLegendKey val="0"/>
          <c:showVal val="0"/>
          <c:showCatName val="0"/>
          <c:showSerName val="0"/>
          <c:showPercent val="0"/>
          <c:showBubbleSize val="0"/>
        </c:dLbls>
        <c:marker val="1"/>
        <c:smooth val="0"/>
        <c:axId val="768547280"/>
        <c:axId val="768546496"/>
      </c:lineChart>
      <c:catAx>
        <c:axId val="76854728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68546496"/>
        <c:crosses val="autoZero"/>
        <c:auto val="1"/>
        <c:lblAlgn val="ctr"/>
        <c:lblOffset val="100"/>
        <c:tickLblSkip val="10"/>
        <c:tickMarkSkip val="10"/>
        <c:noMultiLvlLbl val="0"/>
      </c:catAx>
      <c:valAx>
        <c:axId val="768546496"/>
        <c:scaling>
          <c:orientation val="minMax"/>
          <c:max val="25"/>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68547280"/>
        <c:crosses val="autoZero"/>
        <c:crossBetween val="between"/>
      </c:valAx>
      <c:spPr>
        <a:solidFill>
          <a:sysClr val="window" lastClr="FFFFFF">
            <a:lumMod val="75000"/>
          </a:sysClr>
        </a:solidFill>
      </c:spPr>
    </c:plotArea>
    <c:legend>
      <c:legendPos val="r"/>
      <c:layout>
        <c:manualLayout>
          <c:xMode val="edge"/>
          <c:yMode val="edge"/>
          <c:x val="0.46417421878868931"/>
          <c:y val="4.9337244609129804E-2"/>
          <c:w val="0.42576288812955015"/>
          <c:h val="9.6096546755185072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Frost'!$C$12:$CN$12</c:f>
              <c:numCache>
                <c:formatCode>General</c:formatCode>
                <c:ptCount val="22"/>
                <c:pt idx="0">
                  <c:v>12</c:v>
                </c:pt>
                <c:pt idx="1">
                  <c:v>14</c:v>
                </c:pt>
                <c:pt idx="2">
                  <c:v>4</c:v>
                </c:pt>
                <c:pt idx="3">
                  <c:v>10</c:v>
                </c:pt>
                <c:pt idx="4">
                  <c:v>6</c:v>
                </c:pt>
                <c:pt idx="5">
                  <c:v>12</c:v>
                </c:pt>
                <c:pt idx="6">
                  <c:v>17</c:v>
                </c:pt>
                <c:pt idx="7">
                  <c:v>13</c:v>
                </c:pt>
                <c:pt idx="8">
                  <c:v>13</c:v>
                </c:pt>
                <c:pt idx="9">
                  <c:v>19</c:v>
                </c:pt>
                <c:pt idx="10">
                  <c:v>8</c:v>
                </c:pt>
                <c:pt idx="11">
                  <c:v>8</c:v>
                </c:pt>
                <c:pt idx="12">
                  <c:v>15</c:v>
                </c:pt>
                <c:pt idx="13">
                  <c:v>11</c:v>
                </c:pt>
                <c:pt idx="14">
                  <c:v>2</c:v>
                </c:pt>
                <c:pt idx="15">
                  <c:v>13</c:v>
                </c:pt>
                <c:pt idx="16">
                  <c:v>10</c:v>
                </c:pt>
                <c:pt idx="17">
                  <c:v>10</c:v>
                </c:pt>
                <c:pt idx="18">
                  <c:v>13</c:v>
                </c:pt>
                <c:pt idx="19">
                  <c:v>15</c:v>
                </c:pt>
                <c:pt idx="20">
                  <c:v>3</c:v>
                </c:pt>
                <c:pt idx="21">
                  <c:v>7</c:v>
                </c:pt>
              </c:numCache>
            </c:numRef>
          </c:val>
          <c:smooth val="0"/>
          <c:extLst>
            <c:ext xmlns:c16="http://schemas.microsoft.com/office/drawing/2014/chart" uri="{C3380CC4-5D6E-409C-BE32-E72D297353CC}">
              <c16:uniqueId val="{00000000-A151-4DE8-B48F-B3F02A57AC7C}"/>
            </c:ext>
          </c:extLst>
        </c:ser>
        <c:ser>
          <c:idx val="1"/>
          <c:order val="1"/>
          <c:tx>
            <c:strRef>
              <c:f>'Ground Frost'!$A$22</c:f>
              <c:strCache>
                <c:ptCount val="1"/>
                <c:pt idx="0">
                  <c:v>10year mean</c:v>
                </c:pt>
              </c:strCache>
            </c:strRef>
          </c:tx>
          <c:spPr>
            <a:ln w="38100">
              <a:solidFill>
                <a:srgbClr val="FFFF00"/>
              </a:solidFill>
            </a:ln>
          </c:spPr>
          <c:marker>
            <c:symbol val="none"/>
          </c:marker>
          <c:cat>
            <c:numRef>
              <c:f>'Ground Frost'!$C$6:$CN$6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Frost'!$C$22:$CN$22</c:f>
              <c:numCache>
                <c:formatCode>0.00</c:formatCode>
                <c:ptCount val="22"/>
                <c:pt idx="0">
                  <c:v>10.9</c:v>
                </c:pt>
                <c:pt idx="1">
                  <c:v>11.05</c:v>
                </c:pt>
                <c:pt idx="2">
                  <c:v>11.05</c:v>
                </c:pt>
                <c:pt idx="3">
                  <c:v>11</c:v>
                </c:pt>
                <c:pt idx="4">
                  <c:v>11.55</c:v>
                </c:pt>
                <c:pt idx="5">
                  <c:v>11.8</c:v>
                </c:pt>
                <c:pt idx="6">
                  <c:v>11.3</c:v>
                </c:pt>
                <c:pt idx="7">
                  <c:v>11.55</c:v>
                </c:pt>
                <c:pt idx="8">
                  <c:v>12.15</c:v>
                </c:pt>
                <c:pt idx="9">
                  <c:v>12</c:v>
                </c:pt>
                <c:pt idx="10">
                  <c:v>11.85</c:v>
                </c:pt>
                <c:pt idx="11">
                  <c:v>11.55</c:v>
                </c:pt>
                <c:pt idx="12">
                  <c:v>11.05</c:v>
                </c:pt>
                <c:pt idx="13">
                  <c:v>10.9</c:v>
                </c:pt>
                <c:pt idx="14">
                  <c:v>10.7</c:v>
                </c:pt>
                <c:pt idx="15">
                  <c:v>10.25</c:v>
                </c:pt>
                <c:pt idx="16">
                  <c:v>9.9499999999999993</c:v>
                </c:pt>
                <c:pt idx="17">
                  <c:v>9.5</c:v>
                </c:pt>
                <c:pt idx="18">
                  <c:v>8.75</c:v>
                </c:pt>
              </c:numCache>
            </c:numRef>
          </c:val>
          <c:smooth val="0"/>
          <c:extLst>
            <c:ext xmlns:c16="http://schemas.microsoft.com/office/drawing/2014/chart" uri="{C3380CC4-5D6E-409C-BE32-E72D297353CC}">
              <c16:uniqueId val="{00000001-A151-4DE8-B48F-B3F02A57AC7C}"/>
            </c:ext>
          </c:extLst>
        </c:ser>
        <c:ser>
          <c:idx val="2"/>
          <c:order val="2"/>
          <c:tx>
            <c:strRef>
              <c:f>'Ground Frost'!$A$23</c:f>
              <c:strCache>
                <c:ptCount val="1"/>
                <c:pt idx="0">
                  <c:v>Trend </c:v>
                </c:pt>
              </c:strCache>
            </c:strRef>
          </c:tx>
          <c:spPr>
            <a:ln w="38100">
              <a:solidFill>
                <a:srgbClr val="C0504D">
                  <a:shade val="95000"/>
                  <a:satMod val="105000"/>
                </a:srgbClr>
              </a:solidFill>
            </a:ln>
          </c:spPr>
          <c:marker>
            <c:symbol val="none"/>
          </c:marker>
          <c:cat>
            <c:numRef>
              <c:f>'Ground Frost'!$C$6:$CN$6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Frost'!$C$23:$CN$23</c:f>
              <c:numCache>
                <c:formatCode>General</c:formatCode>
                <c:ptCount val="22"/>
                <c:pt idx="0">
                  <c:v>12.042992771604247</c:v>
                </c:pt>
                <c:pt idx="1">
                  <c:v>11.908188585607945</c:v>
                </c:pt>
                <c:pt idx="2">
                  <c:v>11.773384399611587</c:v>
                </c:pt>
                <c:pt idx="3">
                  <c:v>11.638580213615285</c:v>
                </c:pt>
                <c:pt idx="4">
                  <c:v>11.503776027618926</c:v>
                </c:pt>
                <c:pt idx="5">
                  <c:v>11.368971841622624</c:v>
                </c:pt>
                <c:pt idx="6">
                  <c:v>11.234167655626266</c:v>
                </c:pt>
                <c:pt idx="7">
                  <c:v>11.099363469629964</c:v>
                </c:pt>
                <c:pt idx="8">
                  <c:v>10.964559283633605</c:v>
                </c:pt>
                <c:pt idx="9">
                  <c:v>10.829755097637303</c:v>
                </c:pt>
                <c:pt idx="10">
                  <c:v>10.694950911640944</c:v>
                </c:pt>
                <c:pt idx="11">
                  <c:v>10.560146725644643</c:v>
                </c:pt>
                <c:pt idx="12">
                  <c:v>10.425342539648284</c:v>
                </c:pt>
                <c:pt idx="13">
                  <c:v>10.290538353651925</c:v>
                </c:pt>
                <c:pt idx="14">
                  <c:v>10.155734167655623</c:v>
                </c:pt>
                <c:pt idx="15">
                  <c:v>10.020929981659265</c:v>
                </c:pt>
                <c:pt idx="16">
                  <c:v>9.8861257956629629</c:v>
                </c:pt>
                <c:pt idx="17">
                  <c:v>9.7513216096666042</c:v>
                </c:pt>
                <c:pt idx="18">
                  <c:v>9.6165174236703024</c:v>
                </c:pt>
                <c:pt idx="19">
                  <c:v>9.4817132376739437</c:v>
                </c:pt>
                <c:pt idx="20">
                  <c:v>9.3469090516776419</c:v>
                </c:pt>
                <c:pt idx="21">
                  <c:v>9.2121048656812832</c:v>
                </c:pt>
              </c:numCache>
            </c:numRef>
          </c:val>
          <c:smooth val="0"/>
          <c:extLst>
            <c:ext xmlns:c16="http://schemas.microsoft.com/office/drawing/2014/chart" uri="{C3380CC4-5D6E-409C-BE32-E72D297353CC}">
              <c16:uniqueId val="{00000002-A151-4DE8-B48F-B3F02A57AC7C}"/>
            </c:ext>
          </c:extLst>
        </c:ser>
        <c:dLbls>
          <c:showLegendKey val="0"/>
          <c:showVal val="0"/>
          <c:showCatName val="0"/>
          <c:showSerName val="0"/>
          <c:showPercent val="0"/>
          <c:showBubbleSize val="0"/>
        </c:dLbls>
        <c:marker val="1"/>
        <c:smooth val="0"/>
        <c:axId val="768545712"/>
        <c:axId val="551354080"/>
      </c:lineChart>
      <c:catAx>
        <c:axId val="768545712"/>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551354080"/>
        <c:crosses val="autoZero"/>
        <c:auto val="1"/>
        <c:lblAlgn val="ctr"/>
        <c:lblOffset val="100"/>
        <c:tickLblSkip val="10"/>
        <c:tickMarkSkip val="10"/>
        <c:noMultiLvlLbl val="0"/>
      </c:catAx>
      <c:valAx>
        <c:axId val="551354080"/>
        <c:scaling>
          <c:orientation val="minMax"/>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768545712"/>
        <c:crosses val="autoZero"/>
        <c:crossBetween val="between"/>
      </c:valAx>
      <c:spPr>
        <a:solidFill>
          <a:sysClr val="window" lastClr="FFFFFF">
            <a:lumMod val="75000"/>
          </a:sysClr>
        </a:solidFill>
      </c:spPr>
    </c:plotArea>
    <c:legend>
      <c:legendPos val="r"/>
      <c:layout>
        <c:manualLayout>
          <c:xMode val="edge"/>
          <c:yMode val="edge"/>
          <c:x val="0.3716742187886895"/>
          <c:y val="6.6230418055414061E-2"/>
          <c:w val="0.47581005794087111"/>
          <c:h val="9.6128002483977848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NZ" sz="1800">
                <a:effectLst/>
              </a:rPr>
              <a:t>Trend line decrease 1932 - 2022 </a:t>
            </a:r>
            <a:endParaRPr lang="en-NZ">
              <a:effectLst/>
            </a:endParaRPr>
          </a:p>
          <a:p>
            <a:pPr algn="l">
              <a:defRPr/>
            </a:pPr>
            <a:r>
              <a:rPr lang="en-NZ" sz="1800">
                <a:effectLst/>
              </a:rPr>
              <a:t>109.0 - 34.6 =</a:t>
            </a:r>
            <a:r>
              <a:rPr lang="en-NZ" sz="1800" baseline="0">
                <a:effectLst/>
              </a:rPr>
              <a:t> 74.4 less ground frosts in 2022 compared to 1932</a:t>
            </a:r>
            <a:r>
              <a:rPr lang="en-NZ" sz="1800">
                <a:effectLst/>
              </a:rPr>
              <a:t> </a:t>
            </a:r>
            <a:endParaRPr lang="en-NZ">
              <a:effectLst/>
            </a:endParaRPr>
          </a:p>
        </c:rich>
      </c:tx>
      <c:layout>
        <c:manualLayout>
          <c:xMode val="edge"/>
          <c:yMode val="edge"/>
          <c:x val="8.4363269449809333E-2"/>
          <c:y val="0.71633986928104576"/>
        </c:manualLayout>
      </c:layout>
      <c:overlay val="1"/>
      <c:spPr>
        <a:solidFill>
          <a:schemeClr val="bg1"/>
        </a:solidFill>
      </c:spPr>
    </c:title>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Frost'!$C$19:$CO$19</c:f>
              <c:numCache>
                <c:formatCode>General</c:formatCode>
                <c:ptCount val="23"/>
                <c:pt idx="0">
                  <c:v>38</c:v>
                </c:pt>
                <c:pt idx="1">
                  <c:v>50</c:v>
                </c:pt>
                <c:pt idx="2">
                  <c:v>44</c:v>
                </c:pt>
                <c:pt idx="3">
                  <c:v>43</c:v>
                </c:pt>
                <c:pt idx="4">
                  <c:v>52</c:v>
                </c:pt>
                <c:pt idx="5">
                  <c:v>42</c:v>
                </c:pt>
                <c:pt idx="6">
                  <c:v>57</c:v>
                </c:pt>
                <c:pt idx="7">
                  <c:v>40</c:v>
                </c:pt>
                <c:pt idx="8">
                  <c:v>50</c:v>
                </c:pt>
                <c:pt idx="9">
                  <c:v>60</c:v>
                </c:pt>
                <c:pt idx="10">
                  <c:v>35</c:v>
                </c:pt>
                <c:pt idx="11">
                  <c:v>58</c:v>
                </c:pt>
                <c:pt idx="12">
                  <c:v>64</c:v>
                </c:pt>
                <c:pt idx="13">
                  <c:v>47</c:v>
                </c:pt>
                <c:pt idx="14">
                  <c:v>39</c:v>
                </c:pt>
                <c:pt idx="15">
                  <c:v>62</c:v>
                </c:pt>
                <c:pt idx="16">
                  <c:v>45</c:v>
                </c:pt>
                <c:pt idx="17">
                  <c:v>39</c:v>
                </c:pt>
                <c:pt idx="18">
                  <c:v>49</c:v>
                </c:pt>
                <c:pt idx="19">
                  <c:v>47</c:v>
                </c:pt>
                <c:pt idx="20">
                  <c:v>37</c:v>
                </c:pt>
                <c:pt idx="21">
                  <c:v>51</c:v>
                </c:pt>
                <c:pt idx="22">
                  <c:v>39</c:v>
                </c:pt>
              </c:numCache>
            </c:numRef>
          </c:val>
          <c:smooth val="0"/>
          <c:extLst>
            <c:ext xmlns:c16="http://schemas.microsoft.com/office/drawing/2014/chart" uri="{C3380CC4-5D6E-409C-BE32-E72D297353CC}">
              <c16:uniqueId val="{00000000-04B1-41CF-A355-10BDFB69EC1B}"/>
            </c:ext>
          </c:extLst>
        </c:ser>
        <c:ser>
          <c:idx val="1"/>
          <c:order val="1"/>
          <c:tx>
            <c:strRef>
              <c:f>'Ground Frost'!$A$33</c:f>
              <c:strCache>
                <c:ptCount val="1"/>
                <c:pt idx="0">
                  <c:v>10year mean</c:v>
                </c:pt>
              </c:strCache>
            </c:strRef>
          </c:tx>
          <c:spPr>
            <a:ln w="38100">
              <a:solidFill>
                <a:srgbClr val="FFFF00"/>
              </a:solidFill>
            </a:ln>
          </c:spPr>
          <c:marker>
            <c:symbol val="none"/>
          </c:marker>
          <c:cat>
            <c:numRef>
              <c:f>'Ground Frost'!$C$6:$CO$6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Frost'!$C$33:$CO$33</c:f>
              <c:numCache>
                <c:formatCode>0.00</c:formatCode>
                <c:ptCount val="23"/>
                <c:pt idx="0">
                  <c:v>46.85</c:v>
                </c:pt>
                <c:pt idx="1">
                  <c:v>46.5</c:v>
                </c:pt>
                <c:pt idx="2">
                  <c:v>45.6</c:v>
                </c:pt>
                <c:pt idx="3">
                  <c:v>44.85</c:v>
                </c:pt>
                <c:pt idx="4">
                  <c:v>46.5</c:v>
                </c:pt>
                <c:pt idx="5">
                  <c:v>47.45</c:v>
                </c:pt>
                <c:pt idx="6">
                  <c:v>47.7</c:v>
                </c:pt>
                <c:pt idx="7">
                  <c:v>49.1</c:v>
                </c:pt>
                <c:pt idx="8">
                  <c:v>50.3</c:v>
                </c:pt>
                <c:pt idx="9">
                  <c:v>49.85</c:v>
                </c:pt>
                <c:pt idx="10">
                  <c:v>50.2</c:v>
                </c:pt>
                <c:pt idx="11">
                  <c:v>50.6</c:v>
                </c:pt>
                <c:pt idx="12">
                  <c:v>49.95</c:v>
                </c:pt>
                <c:pt idx="13">
                  <c:v>49.85</c:v>
                </c:pt>
                <c:pt idx="14">
                  <c:v>49.15</c:v>
                </c:pt>
                <c:pt idx="15">
                  <c:v>48.6</c:v>
                </c:pt>
                <c:pt idx="16">
                  <c:v>48.35</c:v>
                </c:pt>
                <c:pt idx="17">
                  <c:v>46.75</c:v>
                </c:pt>
              </c:numCache>
            </c:numRef>
          </c:val>
          <c:smooth val="0"/>
          <c:extLst>
            <c:ext xmlns:c16="http://schemas.microsoft.com/office/drawing/2014/chart" uri="{C3380CC4-5D6E-409C-BE32-E72D297353CC}">
              <c16:uniqueId val="{00000001-04B1-41CF-A355-10BDFB69EC1B}"/>
            </c:ext>
          </c:extLst>
        </c:ser>
        <c:ser>
          <c:idx val="2"/>
          <c:order val="2"/>
          <c:tx>
            <c:strRef>
              <c:f>'Ground Frost'!$A$21</c:f>
              <c:strCache>
                <c:ptCount val="1"/>
                <c:pt idx="0">
                  <c:v>Trend </c:v>
                </c:pt>
              </c:strCache>
            </c:strRef>
          </c:tx>
          <c:spPr>
            <a:ln w="38100">
              <a:solidFill>
                <a:srgbClr val="C0504D">
                  <a:shade val="95000"/>
                  <a:satMod val="105000"/>
                </a:srgbClr>
              </a:solidFill>
            </a:ln>
          </c:spPr>
          <c:marker>
            <c:symbol val="none"/>
          </c:marker>
          <c:cat>
            <c:numRef>
              <c:f>'Ground Frost'!$C$6:$CO$6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Frost'!$C$34:$CO$34</c:f>
              <c:numCache>
                <c:formatCode>General</c:formatCode>
                <c:ptCount val="23"/>
                <c:pt idx="0">
                  <c:v>52.754615384615363</c:v>
                </c:pt>
                <c:pt idx="1">
                  <c:v>51.92743908265652</c:v>
                </c:pt>
                <c:pt idx="2">
                  <c:v>51.100262780697676</c:v>
                </c:pt>
                <c:pt idx="3">
                  <c:v>50.273086478738605</c:v>
                </c:pt>
                <c:pt idx="4">
                  <c:v>49.445910176779762</c:v>
                </c:pt>
                <c:pt idx="5">
                  <c:v>48.618733874820919</c:v>
                </c:pt>
                <c:pt idx="6">
                  <c:v>47.791557572861848</c:v>
                </c:pt>
                <c:pt idx="7">
                  <c:v>46.964381270903004</c:v>
                </c:pt>
                <c:pt idx="8">
                  <c:v>46.137204968944161</c:v>
                </c:pt>
                <c:pt idx="9">
                  <c:v>45.310028666985318</c:v>
                </c:pt>
                <c:pt idx="10">
                  <c:v>44.482852365026247</c:v>
                </c:pt>
                <c:pt idx="11">
                  <c:v>43.655676063067403</c:v>
                </c:pt>
                <c:pt idx="12">
                  <c:v>42.82849976110856</c:v>
                </c:pt>
                <c:pt idx="13">
                  <c:v>42.001323459149489</c:v>
                </c:pt>
                <c:pt idx="14">
                  <c:v>41.174147157190646</c:v>
                </c:pt>
                <c:pt idx="15">
                  <c:v>40.346970855231802</c:v>
                </c:pt>
                <c:pt idx="16">
                  <c:v>39.519794553272732</c:v>
                </c:pt>
                <c:pt idx="17">
                  <c:v>38.692618251313888</c:v>
                </c:pt>
                <c:pt idx="18">
                  <c:v>37.865441949355045</c:v>
                </c:pt>
                <c:pt idx="19">
                  <c:v>37.038265647396202</c:v>
                </c:pt>
                <c:pt idx="20">
                  <c:v>36.211089345437131</c:v>
                </c:pt>
                <c:pt idx="21">
                  <c:v>35.383913043478287</c:v>
                </c:pt>
                <c:pt idx="22">
                  <c:v>34.556736741519444</c:v>
                </c:pt>
              </c:numCache>
            </c:numRef>
          </c:val>
          <c:smooth val="0"/>
          <c:extLst>
            <c:ext xmlns:c16="http://schemas.microsoft.com/office/drawing/2014/chart" uri="{C3380CC4-5D6E-409C-BE32-E72D297353CC}">
              <c16:uniqueId val="{00000002-04B1-41CF-A355-10BDFB69EC1B}"/>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5"/>
        <c:tickMarkSkip val="10"/>
        <c:noMultiLvlLbl val="0"/>
      </c:catAx>
      <c:valAx>
        <c:axId val="551356040"/>
        <c:scaling>
          <c:orientation val="minMax"/>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between"/>
      </c:valAx>
      <c:spPr>
        <a:solidFill>
          <a:srgbClr val="C0C0C0"/>
        </a:solidFill>
      </c:spPr>
    </c:plotArea>
    <c:legend>
      <c:legendPos val="r"/>
      <c:layout>
        <c:manualLayout>
          <c:xMode val="edge"/>
          <c:yMode val="edge"/>
          <c:x val="0.41000755212202245"/>
          <c:y val="4.0428593484637967E-2"/>
          <c:w val="0.46263395731193979"/>
          <c:h val="9.82275744943647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Frost'!$C$42:$CL$42</c:f>
              <c:numCache>
                <c:formatCode>General</c:formatCode>
                <c:ptCount val="20"/>
                <c:pt idx="0">
                  <c:v>32</c:v>
                </c:pt>
                <c:pt idx="1">
                  <c:v>40</c:v>
                </c:pt>
                <c:pt idx="2">
                  <c:v>25</c:v>
                </c:pt>
                <c:pt idx="3">
                  <c:v>34</c:v>
                </c:pt>
                <c:pt idx="4">
                  <c:v>37</c:v>
                </c:pt>
                <c:pt idx="5">
                  <c:v>28</c:v>
                </c:pt>
                <c:pt idx="6">
                  <c:v>47</c:v>
                </c:pt>
                <c:pt idx="7">
                  <c:v>32</c:v>
                </c:pt>
                <c:pt idx="8">
                  <c:v>34</c:v>
                </c:pt>
                <c:pt idx="9">
                  <c:v>38</c:v>
                </c:pt>
                <c:pt idx="10">
                  <c:v>30</c:v>
                </c:pt>
                <c:pt idx="11">
                  <c:v>43</c:v>
                </c:pt>
                <c:pt idx="12">
                  <c:v>35</c:v>
                </c:pt>
                <c:pt idx="13">
                  <c:v>35</c:v>
                </c:pt>
                <c:pt idx="14">
                  <c:v>31</c:v>
                </c:pt>
                <c:pt idx="15">
                  <c:v>41</c:v>
                </c:pt>
                <c:pt idx="16">
                  <c:v>32</c:v>
                </c:pt>
                <c:pt idx="17">
                  <c:v>30</c:v>
                </c:pt>
                <c:pt idx="18">
                  <c:v>36</c:v>
                </c:pt>
                <c:pt idx="19">
                  <c:v>36</c:v>
                </c:pt>
              </c:numCache>
            </c:numRef>
          </c:val>
          <c:smooth val="0"/>
          <c:extLst>
            <c:ext xmlns:c16="http://schemas.microsoft.com/office/drawing/2014/chart" uri="{C3380CC4-5D6E-409C-BE32-E72D297353CC}">
              <c16:uniqueId val="{00000000-10DF-4850-900B-BF2705522EA1}"/>
            </c:ext>
          </c:extLst>
        </c:ser>
        <c:ser>
          <c:idx val="1"/>
          <c:order val="1"/>
          <c:tx>
            <c:strRef>
              <c:f>'Ground Frost'!$A$43</c:f>
              <c:strCache>
                <c:ptCount val="1"/>
                <c:pt idx="0">
                  <c:v>10year mean</c:v>
                </c:pt>
              </c:strCache>
            </c:strRef>
          </c:tx>
          <c:spPr>
            <a:ln w="38100">
              <a:solidFill>
                <a:srgbClr val="FFFF00"/>
              </a:solidFill>
            </a:ln>
          </c:spPr>
          <c:marker>
            <c:symbol val="none"/>
          </c:marker>
          <c:cat>
            <c:numRef>
              <c:f>'Ground Frost'!$C$6:$CL$6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Frost'!$C$43:$CL$43</c:f>
              <c:numCache>
                <c:formatCode>0.0</c:formatCode>
                <c:ptCount val="20"/>
                <c:pt idx="0">
                  <c:v>35.25</c:v>
                </c:pt>
                <c:pt idx="1">
                  <c:v>34.75</c:v>
                </c:pt>
                <c:pt idx="2">
                  <c:v>34.1</c:v>
                </c:pt>
                <c:pt idx="3">
                  <c:v>33.4</c:v>
                </c:pt>
                <c:pt idx="4">
                  <c:v>34.15</c:v>
                </c:pt>
                <c:pt idx="5">
                  <c:v>34.6</c:v>
                </c:pt>
                <c:pt idx="6">
                  <c:v>34.65</c:v>
                </c:pt>
                <c:pt idx="7">
                  <c:v>35.299999999999997</c:v>
                </c:pt>
                <c:pt idx="8">
                  <c:v>35.85</c:v>
                </c:pt>
                <c:pt idx="9">
                  <c:v>35.6</c:v>
                </c:pt>
                <c:pt idx="10">
                  <c:v>35.950000000000003</c:v>
                </c:pt>
                <c:pt idx="11">
                  <c:v>35.85</c:v>
                </c:pt>
                <c:pt idx="12">
                  <c:v>35</c:v>
                </c:pt>
                <c:pt idx="13">
                  <c:v>35</c:v>
                </c:pt>
                <c:pt idx="14">
                  <c:v>35</c:v>
                </c:pt>
                <c:pt idx="15">
                  <c:v>34.549999999999997</c:v>
                </c:pt>
                <c:pt idx="16">
                  <c:v>33.65</c:v>
                </c:pt>
                <c:pt idx="17">
                  <c:v>32.75</c:v>
                </c:pt>
              </c:numCache>
            </c:numRef>
          </c:val>
          <c:smooth val="0"/>
          <c:extLst>
            <c:ext xmlns:c16="http://schemas.microsoft.com/office/drawing/2014/chart" uri="{C3380CC4-5D6E-409C-BE32-E72D297353CC}">
              <c16:uniqueId val="{00000001-10DF-4850-900B-BF2705522EA1}"/>
            </c:ext>
          </c:extLst>
        </c:ser>
        <c:ser>
          <c:idx val="2"/>
          <c:order val="2"/>
          <c:tx>
            <c:strRef>
              <c:f>'Ground Frost'!$A$44</c:f>
              <c:strCache>
                <c:ptCount val="1"/>
                <c:pt idx="0">
                  <c:v>Trend</c:v>
                </c:pt>
              </c:strCache>
            </c:strRef>
          </c:tx>
          <c:spPr>
            <a:ln w="38100">
              <a:solidFill>
                <a:srgbClr val="C0504D">
                  <a:shade val="95000"/>
                  <a:satMod val="105000"/>
                </a:srgbClr>
              </a:solidFill>
            </a:ln>
          </c:spPr>
          <c:marker>
            <c:symbol val="none"/>
          </c:marker>
          <c:cat>
            <c:numRef>
              <c:f>'Ground Frost'!$C$6:$CL$6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Frost'!$C$44:$CL$44</c:f>
              <c:numCache>
                <c:formatCode>General</c:formatCode>
                <c:ptCount val="20"/>
                <c:pt idx="0">
                  <c:v>38.20557773222572</c:v>
                </c:pt>
                <c:pt idx="1">
                  <c:v>37.860125148343968</c:v>
                </c:pt>
                <c:pt idx="2">
                  <c:v>37.514672564462217</c:v>
                </c:pt>
                <c:pt idx="3">
                  <c:v>37.169219980580465</c:v>
                </c:pt>
                <c:pt idx="4">
                  <c:v>36.823767396698713</c:v>
                </c:pt>
                <c:pt idx="5">
                  <c:v>36.478314812816961</c:v>
                </c:pt>
                <c:pt idx="6">
                  <c:v>36.13286222893521</c:v>
                </c:pt>
                <c:pt idx="7">
                  <c:v>35.787409645053458</c:v>
                </c:pt>
                <c:pt idx="8">
                  <c:v>35.441957061171706</c:v>
                </c:pt>
                <c:pt idx="9">
                  <c:v>35.096504477289955</c:v>
                </c:pt>
                <c:pt idx="10">
                  <c:v>34.751051893408203</c:v>
                </c:pt>
                <c:pt idx="11">
                  <c:v>34.405599309526337</c:v>
                </c:pt>
                <c:pt idx="12">
                  <c:v>34.060146725644586</c:v>
                </c:pt>
                <c:pt idx="13">
                  <c:v>33.714694141762834</c:v>
                </c:pt>
                <c:pt idx="14">
                  <c:v>33.369241557881082</c:v>
                </c:pt>
                <c:pt idx="15">
                  <c:v>33.023788973999331</c:v>
                </c:pt>
                <c:pt idx="16">
                  <c:v>32.678336390117579</c:v>
                </c:pt>
                <c:pt idx="17">
                  <c:v>32.332883806235827</c:v>
                </c:pt>
                <c:pt idx="18">
                  <c:v>31.987431222354076</c:v>
                </c:pt>
                <c:pt idx="19">
                  <c:v>31.641978638472324</c:v>
                </c:pt>
              </c:numCache>
            </c:numRef>
          </c:val>
          <c:smooth val="0"/>
          <c:extLst>
            <c:ext xmlns:c16="http://schemas.microsoft.com/office/drawing/2014/chart" uri="{C3380CC4-5D6E-409C-BE32-E72D297353CC}">
              <c16:uniqueId val="{00000002-10DF-4850-900B-BF2705522EA1}"/>
            </c:ext>
          </c:extLst>
        </c:ser>
        <c:dLbls>
          <c:showLegendKey val="0"/>
          <c:showVal val="0"/>
          <c:showCatName val="0"/>
          <c:showSerName val="0"/>
          <c:showPercent val="0"/>
          <c:showBubbleSize val="0"/>
        </c:dLbls>
        <c:marker val="1"/>
        <c:smooth val="0"/>
        <c:axId val="996515640"/>
        <c:axId val="996512896"/>
      </c:lineChart>
      <c:catAx>
        <c:axId val="996515640"/>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512896"/>
        <c:crosses val="autoZero"/>
        <c:auto val="1"/>
        <c:lblAlgn val="ctr"/>
        <c:lblOffset val="100"/>
        <c:tickLblSkip val="10"/>
        <c:tickMarkSkip val="5"/>
        <c:noMultiLvlLbl val="0"/>
      </c:catAx>
      <c:valAx>
        <c:axId val="996512896"/>
        <c:scaling>
          <c:orientation val="minMax"/>
          <c:min val="2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515640"/>
        <c:crosses val="autoZero"/>
        <c:crossBetween val="between"/>
      </c:valAx>
      <c:spPr>
        <a:solidFill>
          <a:sysClr val="window" lastClr="FFFFFF">
            <a:lumMod val="75000"/>
          </a:sysClr>
        </a:solidFill>
      </c:spPr>
    </c:plotArea>
    <c:legend>
      <c:legendPos val="r"/>
      <c:layout>
        <c:manualLayout>
          <c:xMode val="edge"/>
          <c:yMode val="edge"/>
          <c:x val="0.47518050809686546"/>
          <c:y val="7.5160900636034131E-2"/>
          <c:w val="0.46035408309810338"/>
          <c:h val="9.3054662067426644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NZ" sz="1800">
                <a:effectLst/>
              </a:rPr>
              <a:t>Trend line increase 1986 - 2020 = 0.75°C </a:t>
            </a:r>
            <a:endParaRPr lang="en-NZ">
              <a:effectLst/>
            </a:endParaRPr>
          </a:p>
        </c:rich>
      </c:tx>
      <c:layout>
        <c:manualLayout>
          <c:xMode val="edge"/>
          <c:yMode val="edge"/>
          <c:x val="0.45228779775169609"/>
          <c:y val="0.78431372549019618"/>
        </c:manualLayout>
      </c:layout>
      <c:overlay val="1"/>
      <c:spPr>
        <a:solidFill>
          <a:schemeClr val="bg1"/>
        </a:solidFill>
      </c:spPr>
    </c:title>
    <c:autoTitleDeleted val="0"/>
    <c:plotArea>
      <c:layout/>
      <c:lineChart>
        <c:grouping val="standard"/>
        <c:varyColors val="0"/>
        <c:ser>
          <c:idx val="0"/>
          <c:order val="0"/>
          <c:tx>
            <c:strRef>
              <c:f>'Temp 1932-2023'!$A$208</c:f>
              <c:strCache>
                <c:ptCount val="1"/>
                <c:pt idx="0">
                  <c:v>Mean</c:v>
                </c:pt>
              </c:strCache>
            </c:strRef>
          </c:tx>
          <c:spPr>
            <a:ln w="38100">
              <a:solidFill>
                <a:srgbClr val="002060"/>
              </a:solidFill>
            </a:ln>
          </c:spPr>
          <c:marker>
            <c:symbol val="diamond"/>
            <c:size val="9"/>
            <c:spPr>
              <a:solidFill>
                <a:srgbClr val="000080"/>
              </a:solidFill>
              <a:ln>
                <a:solidFill>
                  <a:schemeClr val="tx2"/>
                </a:solidFill>
              </a:ln>
            </c:spPr>
          </c:marker>
          <c:cat>
            <c:numRef>
              <c:f>'Temp 1932-2023'!$BD$7:$CL$7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1932-2023'!$BD$43:$CL$43</c:f>
              <c:numCache>
                <c:formatCode>0.0</c:formatCode>
                <c:ptCount val="18"/>
                <c:pt idx="0">
                  <c:v>13</c:v>
                </c:pt>
                <c:pt idx="1">
                  <c:v>14.074999999999999</c:v>
                </c:pt>
                <c:pt idx="2">
                  <c:v>13.899999999999999</c:v>
                </c:pt>
                <c:pt idx="3">
                  <c:v>14.35</c:v>
                </c:pt>
                <c:pt idx="4">
                  <c:v>13.85</c:v>
                </c:pt>
                <c:pt idx="5">
                  <c:v>13.95</c:v>
                </c:pt>
                <c:pt idx="6">
                  <c:v>13.15</c:v>
                </c:pt>
                <c:pt idx="7">
                  <c:v>13.95</c:v>
                </c:pt>
                <c:pt idx="8">
                  <c:v>13.850000000000001</c:v>
                </c:pt>
                <c:pt idx="9">
                  <c:v>13.45</c:v>
                </c:pt>
                <c:pt idx="10">
                  <c:v>15</c:v>
                </c:pt>
                <c:pt idx="11">
                  <c:v>14.05</c:v>
                </c:pt>
                <c:pt idx="12">
                  <c:v>14.3</c:v>
                </c:pt>
                <c:pt idx="13">
                  <c:v>14.75</c:v>
                </c:pt>
                <c:pt idx="14">
                  <c:v>14.5</c:v>
                </c:pt>
                <c:pt idx="15">
                  <c:v>14.399999999999999</c:v>
                </c:pt>
                <c:pt idx="16">
                  <c:v>14.733500000000001</c:v>
                </c:pt>
                <c:pt idx="17">
                  <c:v>14.760999999999999</c:v>
                </c:pt>
              </c:numCache>
            </c:numRef>
          </c:val>
          <c:smooth val="0"/>
          <c:extLst>
            <c:ext xmlns:c16="http://schemas.microsoft.com/office/drawing/2014/chart" uri="{C3380CC4-5D6E-409C-BE32-E72D297353CC}">
              <c16:uniqueId val="{00000000-3B4D-4C14-B784-D777437A297D}"/>
            </c:ext>
          </c:extLst>
        </c:ser>
        <c:ser>
          <c:idx val="2"/>
          <c:order val="1"/>
          <c:tx>
            <c:strRef>
              <c:f>'Temp 1932-2023'!$A$44</c:f>
              <c:strCache>
                <c:ptCount val="1"/>
                <c:pt idx="0">
                  <c:v>Trend 1986-2020</c:v>
                </c:pt>
              </c:strCache>
            </c:strRef>
          </c:tx>
          <c:spPr>
            <a:ln w="38100">
              <a:solidFill>
                <a:srgbClr val="C0504D">
                  <a:shade val="95000"/>
                  <a:satMod val="105000"/>
                </a:srgbClr>
              </a:solidFill>
            </a:ln>
          </c:spPr>
          <c:marker>
            <c:symbol val="none"/>
          </c:marker>
          <c:cat>
            <c:numRef>
              <c:f>'Temp 1932-2023'!$BD$7:$CL$7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1932-2023'!$BD$44:$CL$44</c:f>
              <c:numCache>
                <c:formatCode>0.00</c:formatCode>
                <c:ptCount val="18"/>
                <c:pt idx="0">
                  <c:v>13.959128571428572</c:v>
                </c:pt>
                <c:pt idx="1">
                  <c:v>13.981214845938375</c:v>
                </c:pt>
                <c:pt idx="2">
                  <c:v>14.003301120448178</c:v>
                </c:pt>
                <c:pt idx="3">
                  <c:v>14.025387394957988</c:v>
                </c:pt>
                <c:pt idx="4">
                  <c:v>14.047473669467792</c:v>
                </c:pt>
                <c:pt idx="5">
                  <c:v>14.069559943977595</c:v>
                </c:pt>
                <c:pt idx="6">
                  <c:v>14.091646218487398</c:v>
                </c:pt>
                <c:pt idx="7">
                  <c:v>14.113732492997201</c:v>
                </c:pt>
                <c:pt idx="8">
                  <c:v>14.135818767507004</c:v>
                </c:pt>
                <c:pt idx="9">
                  <c:v>14.157905042016807</c:v>
                </c:pt>
                <c:pt idx="10">
                  <c:v>14.17999131652661</c:v>
                </c:pt>
                <c:pt idx="11">
                  <c:v>14.202077591036414</c:v>
                </c:pt>
                <c:pt idx="12">
                  <c:v>14.224163865546217</c:v>
                </c:pt>
                <c:pt idx="13">
                  <c:v>14.246250140056027</c:v>
                </c:pt>
                <c:pt idx="14">
                  <c:v>14.26833641456583</c:v>
                </c:pt>
                <c:pt idx="15">
                  <c:v>14.290422689075633</c:v>
                </c:pt>
                <c:pt idx="16">
                  <c:v>14.312508963585437</c:v>
                </c:pt>
                <c:pt idx="17">
                  <c:v>14.33459523809524</c:v>
                </c:pt>
              </c:numCache>
            </c:numRef>
          </c:val>
          <c:smooth val="0"/>
          <c:extLst>
            <c:ext xmlns:c16="http://schemas.microsoft.com/office/drawing/2014/chart" uri="{C3380CC4-5D6E-409C-BE32-E72D297353CC}">
              <c16:uniqueId val="{00000001-3B4D-4C14-B784-D777437A297D}"/>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2"/>
        <c:tickMarkSkip val="2"/>
        <c:noMultiLvlLbl val="0"/>
      </c:catAx>
      <c:valAx>
        <c:axId val="551356040"/>
        <c:scaling>
          <c:orientation val="minMax"/>
          <c:min val="12"/>
        </c:scaling>
        <c:delete val="0"/>
        <c:axPos val="l"/>
        <c:majorGridlines/>
        <c:numFmt formatCode="0.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between"/>
      </c:valAx>
      <c:spPr>
        <a:noFill/>
      </c:spPr>
    </c:plotArea>
    <c:legend>
      <c:legendPos val="r"/>
      <c:layout>
        <c:manualLayout>
          <c:xMode val="edge"/>
          <c:yMode val="edge"/>
          <c:x val="0.30780629426038719"/>
          <c:y val="4.0428593484637947E-2"/>
          <c:w val="0.46263395731193979"/>
          <c:h val="9.82275744943647E-2"/>
        </c:manualLayout>
      </c:layout>
      <c:overlay val="1"/>
      <c:spPr>
        <a:solidFill>
          <a:schemeClr val="bg1"/>
        </a:solidFill>
      </c:spPr>
      <c:txPr>
        <a:bodyPr/>
        <a:lstStyle/>
        <a:p>
          <a:pPr>
            <a:defRPr sz="18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Frost'!$C$6:$CP$6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'Ground Frost'!$C$13:$CP$13</c:f>
              <c:numCache>
                <c:formatCode>General</c:formatCode>
                <c:ptCount val="24"/>
                <c:pt idx="0">
                  <c:v>8</c:v>
                </c:pt>
                <c:pt idx="1">
                  <c:v>18</c:v>
                </c:pt>
                <c:pt idx="2">
                  <c:v>8</c:v>
                </c:pt>
                <c:pt idx="3">
                  <c:v>18</c:v>
                </c:pt>
                <c:pt idx="4">
                  <c:v>18</c:v>
                </c:pt>
                <c:pt idx="5">
                  <c:v>10</c:v>
                </c:pt>
                <c:pt idx="6">
                  <c:v>15</c:v>
                </c:pt>
                <c:pt idx="7">
                  <c:v>9</c:v>
                </c:pt>
                <c:pt idx="8">
                  <c:v>12</c:v>
                </c:pt>
                <c:pt idx="9">
                  <c:v>15</c:v>
                </c:pt>
                <c:pt idx="10">
                  <c:v>17</c:v>
                </c:pt>
                <c:pt idx="11">
                  <c:v>18</c:v>
                </c:pt>
                <c:pt idx="12">
                  <c:v>14</c:v>
                </c:pt>
                <c:pt idx="13">
                  <c:v>18</c:v>
                </c:pt>
                <c:pt idx="14">
                  <c:v>16</c:v>
                </c:pt>
                <c:pt idx="15">
                  <c:v>19</c:v>
                </c:pt>
                <c:pt idx="16">
                  <c:v>12</c:v>
                </c:pt>
                <c:pt idx="17">
                  <c:v>13</c:v>
                </c:pt>
                <c:pt idx="18">
                  <c:v>17</c:v>
                </c:pt>
                <c:pt idx="19">
                  <c:v>8</c:v>
                </c:pt>
                <c:pt idx="20">
                  <c:v>14</c:v>
                </c:pt>
                <c:pt idx="21">
                  <c:v>14</c:v>
                </c:pt>
                <c:pt idx="22">
                  <c:v>10</c:v>
                </c:pt>
                <c:pt idx="23">
                  <c:v>16</c:v>
                </c:pt>
              </c:numCache>
            </c:numRef>
          </c:val>
          <c:smooth val="0"/>
          <c:extLst>
            <c:ext xmlns:c16="http://schemas.microsoft.com/office/drawing/2014/chart" uri="{C3380CC4-5D6E-409C-BE32-E72D297353CC}">
              <c16:uniqueId val="{00000000-3751-43F9-A429-1395020FA577}"/>
            </c:ext>
          </c:extLst>
        </c:ser>
        <c:ser>
          <c:idx val="1"/>
          <c:order val="1"/>
          <c:tx>
            <c:strRef>
              <c:f>'Ground Frost'!$A$24</c:f>
              <c:strCache>
                <c:ptCount val="1"/>
                <c:pt idx="0">
                  <c:v>10year mean</c:v>
                </c:pt>
              </c:strCache>
            </c:strRef>
          </c:tx>
          <c:spPr>
            <a:ln w="38100">
              <a:solidFill>
                <a:srgbClr val="FFFF00"/>
              </a:solidFill>
            </a:ln>
          </c:spPr>
          <c:marker>
            <c:symbol val="none"/>
          </c:marker>
          <c:cat>
            <c:numRef>
              <c:f>'Ground Frost'!$C$6:$CP$6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'Ground Frost'!$C$24:$CP$24</c:f>
              <c:numCache>
                <c:formatCode>0.00</c:formatCode>
                <c:ptCount val="24"/>
                <c:pt idx="0">
                  <c:v>13.55</c:v>
                </c:pt>
                <c:pt idx="1">
                  <c:v>13.2</c:v>
                </c:pt>
                <c:pt idx="2">
                  <c:v>12.7</c:v>
                </c:pt>
                <c:pt idx="3">
                  <c:v>12.35</c:v>
                </c:pt>
                <c:pt idx="4">
                  <c:v>12.85</c:v>
                </c:pt>
                <c:pt idx="5">
                  <c:v>13.55</c:v>
                </c:pt>
                <c:pt idx="6">
                  <c:v>14</c:v>
                </c:pt>
                <c:pt idx="7">
                  <c:v>14.3</c:v>
                </c:pt>
                <c:pt idx="8">
                  <c:v>14.6</c:v>
                </c:pt>
                <c:pt idx="9">
                  <c:v>14.5</c:v>
                </c:pt>
                <c:pt idx="10">
                  <c:v>14.85</c:v>
                </c:pt>
                <c:pt idx="11">
                  <c:v>15.15</c:v>
                </c:pt>
                <c:pt idx="12">
                  <c:v>15.2</c:v>
                </c:pt>
                <c:pt idx="13">
                  <c:v>15.65</c:v>
                </c:pt>
                <c:pt idx="14">
                  <c:v>15.55</c:v>
                </c:pt>
                <c:pt idx="15">
                  <c:v>15.05</c:v>
                </c:pt>
                <c:pt idx="16">
                  <c:v>14.7</c:v>
                </c:pt>
                <c:pt idx="17">
                  <c:v>14.3</c:v>
                </c:pt>
                <c:pt idx="18">
                  <c:v>14</c:v>
                </c:pt>
              </c:numCache>
            </c:numRef>
          </c:val>
          <c:smooth val="0"/>
          <c:extLst>
            <c:ext xmlns:c16="http://schemas.microsoft.com/office/drawing/2014/chart" uri="{C3380CC4-5D6E-409C-BE32-E72D297353CC}">
              <c16:uniqueId val="{00000001-3751-43F9-A429-1395020FA577}"/>
            </c:ext>
          </c:extLst>
        </c:ser>
        <c:ser>
          <c:idx val="2"/>
          <c:order val="2"/>
          <c:tx>
            <c:strRef>
              <c:f>'Ground Frost'!$A$25</c:f>
              <c:strCache>
                <c:ptCount val="1"/>
                <c:pt idx="0">
                  <c:v>Trend </c:v>
                </c:pt>
              </c:strCache>
            </c:strRef>
          </c:tx>
          <c:spPr>
            <a:ln w="38100">
              <a:solidFill>
                <a:srgbClr val="C0504D">
                  <a:shade val="95000"/>
                  <a:satMod val="105000"/>
                </a:srgbClr>
              </a:solidFill>
            </a:ln>
          </c:spPr>
          <c:marker>
            <c:symbol val="none"/>
          </c:marker>
          <c:cat>
            <c:numRef>
              <c:f>'Ground Frost'!$C$6:$CP$6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'Ground Frost'!$C$25:$CP$25</c:f>
              <c:numCache>
                <c:formatCode>General</c:formatCode>
                <c:ptCount val="24"/>
                <c:pt idx="0">
                  <c:v>15.028628454294648</c:v>
                </c:pt>
                <c:pt idx="1">
                  <c:v>14.926036095741551</c:v>
                </c:pt>
                <c:pt idx="2">
                  <c:v>14.823443737188484</c:v>
                </c:pt>
                <c:pt idx="3">
                  <c:v>14.720851378635388</c:v>
                </c:pt>
                <c:pt idx="4">
                  <c:v>14.618259020082291</c:v>
                </c:pt>
                <c:pt idx="5">
                  <c:v>14.515666661529224</c:v>
                </c:pt>
                <c:pt idx="6">
                  <c:v>14.413074302976128</c:v>
                </c:pt>
                <c:pt idx="7">
                  <c:v>14.310481944423032</c:v>
                </c:pt>
                <c:pt idx="8">
                  <c:v>14.207889585869935</c:v>
                </c:pt>
                <c:pt idx="9">
                  <c:v>14.105297227316868</c:v>
                </c:pt>
                <c:pt idx="10">
                  <c:v>14.002704868763772</c:v>
                </c:pt>
                <c:pt idx="11">
                  <c:v>13.900112510210676</c:v>
                </c:pt>
                <c:pt idx="12">
                  <c:v>13.797520151657608</c:v>
                </c:pt>
                <c:pt idx="13">
                  <c:v>13.694927793104512</c:v>
                </c:pt>
                <c:pt idx="14">
                  <c:v>13.592335434551416</c:v>
                </c:pt>
                <c:pt idx="15">
                  <c:v>13.489743075998319</c:v>
                </c:pt>
                <c:pt idx="16">
                  <c:v>13.387150717445252</c:v>
                </c:pt>
                <c:pt idx="17">
                  <c:v>13.284558358892156</c:v>
                </c:pt>
                <c:pt idx="18">
                  <c:v>13.18196600033906</c:v>
                </c:pt>
                <c:pt idx="19">
                  <c:v>13.079373641785992</c:v>
                </c:pt>
                <c:pt idx="20">
                  <c:v>12.976781283232896</c:v>
                </c:pt>
                <c:pt idx="21">
                  <c:v>12.8741889246798</c:v>
                </c:pt>
                <c:pt idx="22">
                  <c:v>12.771596566126703</c:v>
                </c:pt>
                <c:pt idx="23">
                  <c:v>12.669004207573636</c:v>
                </c:pt>
              </c:numCache>
            </c:numRef>
          </c:val>
          <c:smooth val="0"/>
          <c:extLst>
            <c:ext xmlns:c16="http://schemas.microsoft.com/office/drawing/2014/chart" uri="{C3380CC4-5D6E-409C-BE32-E72D297353CC}">
              <c16:uniqueId val="{00000002-3751-43F9-A429-1395020FA577}"/>
            </c:ext>
          </c:extLst>
        </c:ser>
        <c:dLbls>
          <c:showLegendKey val="0"/>
          <c:showVal val="0"/>
          <c:showCatName val="0"/>
          <c:showSerName val="0"/>
          <c:showPercent val="0"/>
          <c:showBubbleSize val="0"/>
        </c:dLbls>
        <c:marker val="1"/>
        <c:smooth val="0"/>
        <c:axId val="996516816"/>
        <c:axId val="206267624"/>
      </c:lineChart>
      <c:catAx>
        <c:axId val="99651681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06267624"/>
        <c:crosses val="autoZero"/>
        <c:auto val="1"/>
        <c:lblAlgn val="ctr"/>
        <c:lblOffset val="100"/>
        <c:tickLblSkip val="10"/>
        <c:tickMarkSkip val="10"/>
        <c:noMultiLvlLbl val="0"/>
      </c:catAx>
      <c:valAx>
        <c:axId val="206267624"/>
        <c:scaling>
          <c:orientation val="minMax"/>
          <c:max val="30"/>
          <c:min val="5"/>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516816"/>
        <c:crosses val="autoZero"/>
        <c:crossBetween val="between"/>
      </c:valAx>
      <c:spPr>
        <a:solidFill>
          <a:sysClr val="window" lastClr="FFFFFF">
            <a:lumMod val="75000"/>
          </a:sysClr>
        </a:solidFill>
      </c:spPr>
    </c:plotArea>
    <c:legend>
      <c:legendPos val="r"/>
      <c:layout>
        <c:manualLayout>
          <c:xMode val="edge"/>
          <c:yMode val="edge"/>
          <c:x val="0.35541875447387261"/>
          <c:y val="4.4359746626868903E-2"/>
          <c:w val="0.43993740451865027"/>
          <c:h val="0.11082292243486715"/>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Frost'!$C$30:$CL$30</c:f>
              <c:numCache>
                <c:formatCode>General</c:formatCode>
                <c:ptCount val="20"/>
                <c:pt idx="0">
                  <c:v>2</c:v>
                </c:pt>
                <c:pt idx="1">
                  <c:v>2</c:v>
                </c:pt>
                <c:pt idx="2">
                  <c:v>8</c:v>
                </c:pt>
                <c:pt idx="3">
                  <c:v>6</c:v>
                </c:pt>
                <c:pt idx="4">
                  <c:v>2</c:v>
                </c:pt>
                <c:pt idx="5">
                  <c:v>2</c:v>
                </c:pt>
                <c:pt idx="6">
                  <c:v>3</c:v>
                </c:pt>
                <c:pt idx="7">
                  <c:v>3</c:v>
                </c:pt>
                <c:pt idx="8">
                  <c:v>1</c:v>
                </c:pt>
                <c:pt idx="9">
                  <c:v>2</c:v>
                </c:pt>
                <c:pt idx="10">
                  <c:v>1</c:v>
                </c:pt>
                <c:pt idx="11">
                  <c:v>3</c:v>
                </c:pt>
                <c:pt idx="12">
                  <c:v>7</c:v>
                </c:pt>
                <c:pt idx="13">
                  <c:v>1</c:v>
                </c:pt>
                <c:pt idx="14">
                  <c:v>3</c:v>
                </c:pt>
                <c:pt idx="15">
                  <c:v>6</c:v>
                </c:pt>
                <c:pt idx="16">
                  <c:v>3</c:v>
                </c:pt>
                <c:pt idx="17">
                  <c:v>0</c:v>
                </c:pt>
                <c:pt idx="18">
                  <c:v>3</c:v>
                </c:pt>
                <c:pt idx="19">
                  <c:v>5</c:v>
                </c:pt>
              </c:numCache>
            </c:numRef>
          </c:val>
          <c:smooth val="0"/>
          <c:extLst>
            <c:ext xmlns:c16="http://schemas.microsoft.com/office/drawing/2014/chart" uri="{C3380CC4-5D6E-409C-BE32-E72D297353CC}">
              <c16:uniqueId val="{00000000-093E-4A08-99E3-448AC4C4336D}"/>
            </c:ext>
          </c:extLst>
        </c:ser>
        <c:ser>
          <c:idx val="1"/>
          <c:order val="1"/>
          <c:tx>
            <c:strRef>
              <c:f>'Ground Frost'!$A$31</c:f>
              <c:strCache>
                <c:ptCount val="1"/>
                <c:pt idx="0">
                  <c:v>10year mean</c:v>
                </c:pt>
              </c:strCache>
            </c:strRef>
          </c:tx>
          <c:spPr>
            <a:ln w="38100">
              <a:solidFill>
                <a:srgbClr val="FFFF00"/>
              </a:solidFill>
            </a:ln>
          </c:spPr>
          <c:marker>
            <c:symbol val="none"/>
          </c:marker>
          <c:cat>
            <c:numRef>
              <c:f>'Ground Frost'!$C$6:$CL$6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Frost'!$C$31:$CG$31</c:f>
              <c:numCache>
                <c:formatCode>0.00</c:formatCode>
                <c:ptCount val="15"/>
                <c:pt idx="0">
                  <c:v>2.8</c:v>
                </c:pt>
                <c:pt idx="1">
                  <c:v>2.95</c:v>
                </c:pt>
                <c:pt idx="2">
                  <c:v>3</c:v>
                </c:pt>
                <c:pt idx="3">
                  <c:v>2.95</c:v>
                </c:pt>
                <c:pt idx="4">
                  <c:v>3.05</c:v>
                </c:pt>
                <c:pt idx="5">
                  <c:v>3.05</c:v>
                </c:pt>
                <c:pt idx="6">
                  <c:v>3.05</c:v>
                </c:pt>
                <c:pt idx="7">
                  <c:v>3.05</c:v>
                </c:pt>
                <c:pt idx="8">
                  <c:v>2.75</c:v>
                </c:pt>
                <c:pt idx="9">
                  <c:v>2.5499999999999998</c:v>
                </c:pt>
                <c:pt idx="10">
                  <c:v>2.8</c:v>
                </c:pt>
                <c:pt idx="11">
                  <c:v>3</c:v>
                </c:pt>
                <c:pt idx="12">
                  <c:v>2.85</c:v>
                </c:pt>
                <c:pt idx="13">
                  <c:v>2.8</c:v>
                </c:pt>
                <c:pt idx="14">
                  <c:v>3.05</c:v>
                </c:pt>
              </c:numCache>
            </c:numRef>
          </c:val>
          <c:smooth val="0"/>
          <c:extLst>
            <c:ext xmlns:c16="http://schemas.microsoft.com/office/drawing/2014/chart" uri="{C3380CC4-5D6E-409C-BE32-E72D297353CC}">
              <c16:uniqueId val="{00000001-093E-4A08-99E3-448AC4C4336D}"/>
            </c:ext>
          </c:extLst>
        </c:ser>
        <c:ser>
          <c:idx val="2"/>
          <c:order val="2"/>
          <c:tx>
            <c:strRef>
              <c:f>'Ground Frost'!$A$32</c:f>
              <c:strCache>
                <c:ptCount val="1"/>
                <c:pt idx="0">
                  <c:v>Trend </c:v>
                </c:pt>
              </c:strCache>
            </c:strRef>
          </c:tx>
          <c:spPr>
            <a:ln w="38100">
              <a:solidFill>
                <a:srgbClr val="C0504D">
                  <a:shade val="95000"/>
                  <a:satMod val="105000"/>
                </a:srgbClr>
              </a:solidFill>
            </a:ln>
          </c:spPr>
          <c:marker>
            <c:symbol val="none"/>
          </c:marker>
          <c:cat>
            <c:numRef>
              <c:f>'Ground Frost'!$C$6:$CL$6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Frost'!$C$32:$CK$32</c:f>
              <c:numCache>
                <c:formatCode>General</c:formatCode>
                <c:ptCount val="19"/>
                <c:pt idx="0">
                  <c:v>2.6669230769230978</c:v>
                </c:pt>
                <c:pt idx="1">
                  <c:v>2.5792689918777114</c:v>
                </c:pt>
                <c:pt idx="2">
                  <c:v>2.491614906832325</c:v>
                </c:pt>
                <c:pt idx="3">
                  <c:v>2.4039608217869386</c:v>
                </c:pt>
                <c:pt idx="4">
                  <c:v>2.3163067367415522</c:v>
                </c:pt>
                <c:pt idx="5">
                  <c:v>2.2286526516961658</c:v>
                </c:pt>
                <c:pt idx="6">
                  <c:v>2.1409985666507509</c:v>
                </c:pt>
                <c:pt idx="7">
                  <c:v>2.0533444816053645</c:v>
                </c:pt>
                <c:pt idx="8">
                  <c:v>1.9656903965599781</c:v>
                </c:pt>
                <c:pt idx="9">
                  <c:v>1.8780363115145917</c:v>
                </c:pt>
                <c:pt idx="10">
                  <c:v>1.7903822264692053</c:v>
                </c:pt>
                <c:pt idx="11">
                  <c:v>1.7027281414238189</c:v>
                </c:pt>
                <c:pt idx="12">
                  <c:v>1.6150740563784325</c:v>
                </c:pt>
                <c:pt idx="13">
                  <c:v>1.5274199713330461</c:v>
                </c:pt>
                <c:pt idx="14">
                  <c:v>1.4397658862876597</c:v>
                </c:pt>
                <c:pt idx="15">
                  <c:v>1.3521118012422448</c:v>
                </c:pt>
                <c:pt idx="16">
                  <c:v>1.2644577161968584</c:v>
                </c:pt>
                <c:pt idx="17">
                  <c:v>1.176803631151472</c:v>
                </c:pt>
                <c:pt idx="18">
                  <c:v>1.0891495461060856</c:v>
                </c:pt>
              </c:numCache>
            </c:numRef>
          </c:val>
          <c:smooth val="0"/>
          <c:extLst>
            <c:ext xmlns:c16="http://schemas.microsoft.com/office/drawing/2014/chart" uri="{C3380CC4-5D6E-409C-BE32-E72D297353CC}">
              <c16:uniqueId val="{00000002-093E-4A08-99E3-448AC4C4336D}"/>
            </c:ext>
          </c:extLst>
        </c:ser>
        <c:dLbls>
          <c:showLegendKey val="0"/>
          <c:showVal val="0"/>
          <c:showCatName val="0"/>
          <c:showSerName val="0"/>
          <c:showPercent val="0"/>
          <c:showBubbleSize val="0"/>
        </c:dLbls>
        <c:marker val="1"/>
        <c:smooth val="0"/>
        <c:axId val="206269192"/>
        <c:axId val="206268800"/>
      </c:lineChart>
      <c:catAx>
        <c:axId val="206269192"/>
        <c:scaling>
          <c:orientation val="minMax"/>
        </c:scaling>
        <c:delete val="0"/>
        <c:axPos val="b"/>
        <c:numFmt formatCode="General" sourceLinked="1"/>
        <c:majorTickMark val="out"/>
        <c:minorTickMark val="none"/>
        <c:tickLblPos val="nextTo"/>
        <c:txPr>
          <a:bodyPr rot="-2700000" vert="horz"/>
          <a:lstStyle/>
          <a:p>
            <a:pPr>
              <a:defRPr sz="1600" b="1" i="0" u="none" strike="noStrike" baseline="0">
                <a:solidFill>
                  <a:srgbClr val="000000"/>
                </a:solidFill>
                <a:latin typeface="Calibri"/>
                <a:ea typeface="Calibri"/>
                <a:cs typeface="Calibri"/>
              </a:defRPr>
            </a:pPr>
            <a:endParaRPr lang="en-US"/>
          </a:p>
        </c:txPr>
        <c:crossAx val="206268800"/>
        <c:crosses val="autoZero"/>
        <c:auto val="1"/>
        <c:lblAlgn val="ctr"/>
        <c:lblOffset val="100"/>
        <c:tickLblSkip val="5"/>
        <c:tickMarkSkip val="10"/>
        <c:noMultiLvlLbl val="0"/>
      </c:catAx>
      <c:valAx>
        <c:axId val="206268800"/>
        <c:scaling>
          <c:orientation val="minMax"/>
          <c:max val="20"/>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06269192"/>
        <c:crosses val="autoZero"/>
        <c:crossBetween val="between"/>
      </c:valAx>
      <c:spPr>
        <a:solidFill>
          <a:sysClr val="window" lastClr="FFFFFF">
            <a:lumMod val="75000"/>
          </a:sysClr>
        </a:solidFill>
      </c:spPr>
    </c:plotArea>
    <c:legend>
      <c:legendPos val="r"/>
      <c:layout>
        <c:manualLayout>
          <c:xMode val="edge"/>
          <c:yMode val="edge"/>
          <c:x val="0.4338997294759645"/>
          <c:y val="0.11120181160888337"/>
          <c:w val="0.48266855072867981"/>
          <c:h val="9.6063892528013839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Frost'!$AY$6:$CL$6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Frost'!$AY$30:$CL$30</c:f>
              <c:numCache>
                <c:formatCode>General</c:formatCode>
                <c:ptCount val="20"/>
                <c:pt idx="0">
                  <c:v>2</c:v>
                </c:pt>
                <c:pt idx="1">
                  <c:v>2</c:v>
                </c:pt>
                <c:pt idx="2">
                  <c:v>8</c:v>
                </c:pt>
                <c:pt idx="3">
                  <c:v>6</c:v>
                </c:pt>
                <c:pt idx="4">
                  <c:v>2</c:v>
                </c:pt>
                <c:pt idx="5">
                  <c:v>2</c:v>
                </c:pt>
                <c:pt idx="6">
                  <c:v>3</c:v>
                </c:pt>
                <c:pt idx="7">
                  <c:v>3</c:v>
                </c:pt>
                <c:pt idx="8">
                  <c:v>1</c:v>
                </c:pt>
                <c:pt idx="9">
                  <c:v>2</c:v>
                </c:pt>
                <c:pt idx="10">
                  <c:v>1</c:v>
                </c:pt>
                <c:pt idx="11">
                  <c:v>3</c:v>
                </c:pt>
                <c:pt idx="12">
                  <c:v>7</c:v>
                </c:pt>
                <c:pt idx="13">
                  <c:v>1</c:v>
                </c:pt>
                <c:pt idx="14">
                  <c:v>3</c:v>
                </c:pt>
                <c:pt idx="15">
                  <c:v>6</c:v>
                </c:pt>
                <c:pt idx="16">
                  <c:v>3</c:v>
                </c:pt>
                <c:pt idx="17">
                  <c:v>0</c:v>
                </c:pt>
                <c:pt idx="18">
                  <c:v>3</c:v>
                </c:pt>
                <c:pt idx="19">
                  <c:v>5</c:v>
                </c:pt>
              </c:numCache>
            </c:numRef>
          </c:val>
          <c:smooth val="0"/>
          <c:extLst>
            <c:ext xmlns:c16="http://schemas.microsoft.com/office/drawing/2014/chart" uri="{C3380CC4-5D6E-409C-BE32-E72D297353CC}">
              <c16:uniqueId val="{00000000-2A18-44AD-B692-0C456D34F02D}"/>
            </c:ext>
          </c:extLst>
        </c:ser>
        <c:ser>
          <c:idx val="1"/>
          <c:order val="1"/>
          <c:tx>
            <c:strRef>
              <c:f>'Ground Frost'!$A$31</c:f>
              <c:strCache>
                <c:ptCount val="1"/>
                <c:pt idx="0">
                  <c:v>10year mean</c:v>
                </c:pt>
              </c:strCache>
            </c:strRef>
          </c:tx>
          <c:spPr>
            <a:ln w="38100">
              <a:solidFill>
                <a:srgbClr val="FFFF00"/>
              </a:solidFill>
            </a:ln>
          </c:spPr>
          <c:marker>
            <c:symbol val="none"/>
          </c:marker>
          <c:cat>
            <c:numRef>
              <c:f>'Ground Frost'!$AY$6:$CL$6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'Ground Frost'!$AY$31:$CG$31</c:f>
              <c:numCache>
                <c:formatCode>0.00</c:formatCode>
                <c:ptCount val="15"/>
                <c:pt idx="0">
                  <c:v>2.8</c:v>
                </c:pt>
                <c:pt idx="1">
                  <c:v>2.95</c:v>
                </c:pt>
                <c:pt idx="2">
                  <c:v>3</c:v>
                </c:pt>
                <c:pt idx="3">
                  <c:v>2.95</c:v>
                </c:pt>
                <c:pt idx="4">
                  <c:v>3.05</c:v>
                </c:pt>
                <c:pt idx="5">
                  <c:v>3.05</c:v>
                </c:pt>
                <c:pt idx="6">
                  <c:v>3.05</c:v>
                </c:pt>
                <c:pt idx="7">
                  <c:v>3.05</c:v>
                </c:pt>
                <c:pt idx="8">
                  <c:v>2.75</c:v>
                </c:pt>
                <c:pt idx="9">
                  <c:v>2.5499999999999998</c:v>
                </c:pt>
                <c:pt idx="10">
                  <c:v>2.8</c:v>
                </c:pt>
                <c:pt idx="11">
                  <c:v>3</c:v>
                </c:pt>
                <c:pt idx="12">
                  <c:v>2.85</c:v>
                </c:pt>
                <c:pt idx="13">
                  <c:v>2.8</c:v>
                </c:pt>
                <c:pt idx="14">
                  <c:v>3.05</c:v>
                </c:pt>
              </c:numCache>
            </c:numRef>
          </c:val>
          <c:smooth val="0"/>
          <c:extLst>
            <c:ext xmlns:c16="http://schemas.microsoft.com/office/drawing/2014/chart" uri="{C3380CC4-5D6E-409C-BE32-E72D297353CC}">
              <c16:uniqueId val="{00000001-2A18-44AD-B692-0C456D34F02D}"/>
            </c:ext>
          </c:extLst>
        </c:ser>
        <c:dLbls>
          <c:showLegendKey val="0"/>
          <c:showVal val="0"/>
          <c:showCatName val="0"/>
          <c:showSerName val="0"/>
          <c:showPercent val="0"/>
          <c:showBubbleSize val="0"/>
        </c:dLbls>
        <c:marker val="1"/>
        <c:smooth val="0"/>
        <c:axId val="767477728"/>
        <c:axId val="996458248"/>
      </c:lineChart>
      <c:catAx>
        <c:axId val="767477728"/>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8248"/>
        <c:crosses val="autoZero"/>
        <c:auto val="1"/>
        <c:lblAlgn val="ctr"/>
        <c:lblOffset val="100"/>
        <c:tickLblSkip val="5"/>
        <c:tickMarkSkip val="10"/>
        <c:noMultiLvlLbl val="0"/>
      </c:catAx>
      <c:valAx>
        <c:axId val="996458248"/>
        <c:scaling>
          <c:orientation val="minMax"/>
          <c:max val="10"/>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767477728"/>
        <c:crosses val="autoZero"/>
        <c:crossBetween val="between"/>
      </c:valAx>
      <c:spPr>
        <a:solidFill>
          <a:sysClr val="window" lastClr="FFFFFF">
            <a:lumMod val="75000"/>
          </a:sysClr>
        </a:solidFill>
      </c:spPr>
    </c:plotArea>
    <c:legend>
      <c:legendPos val="r"/>
      <c:layout>
        <c:manualLayout>
          <c:xMode val="edge"/>
          <c:yMode val="edge"/>
          <c:x val="0.27975556774411481"/>
          <c:y val="4.5843429091089169E-2"/>
          <c:w val="0.45892998912326088"/>
          <c:h val="6.8976377952755921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Frost'!$D$6:$CP$6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'Ground Frost'!$D$36:$CP$36</c:f>
              <c:numCache>
                <c:formatCode>General</c:formatCode>
                <c:ptCount val="24"/>
                <c:pt idx="0">
                  <c:v>1</c:v>
                </c:pt>
                <c:pt idx="1">
                  <c:v>7</c:v>
                </c:pt>
                <c:pt idx="2">
                  <c:v>8</c:v>
                </c:pt>
                <c:pt idx="3">
                  <c:v>2</c:v>
                </c:pt>
                <c:pt idx="4">
                  <c:v>5</c:v>
                </c:pt>
                <c:pt idx="5">
                  <c:v>8</c:v>
                </c:pt>
                <c:pt idx="6">
                  <c:v>4</c:v>
                </c:pt>
                <c:pt idx="7">
                  <c:v>0</c:v>
                </c:pt>
                <c:pt idx="8">
                  <c:v>15</c:v>
                </c:pt>
                <c:pt idx="9">
                  <c:v>11</c:v>
                </c:pt>
                <c:pt idx="10">
                  <c:v>3</c:v>
                </c:pt>
                <c:pt idx="11">
                  <c:v>3</c:v>
                </c:pt>
                <c:pt idx="12">
                  <c:v>11</c:v>
                </c:pt>
                <c:pt idx="13">
                  <c:v>7</c:v>
                </c:pt>
                <c:pt idx="14">
                  <c:v>3</c:v>
                </c:pt>
                <c:pt idx="15">
                  <c:v>9</c:v>
                </c:pt>
                <c:pt idx="16">
                  <c:v>3</c:v>
                </c:pt>
                <c:pt idx="17">
                  <c:v>5</c:v>
                </c:pt>
                <c:pt idx="18">
                  <c:v>7</c:v>
                </c:pt>
                <c:pt idx="19">
                  <c:v>2</c:v>
                </c:pt>
                <c:pt idx="20">
                  <c:v>8</c:v>
                </c:pt>
                <c:pt idx="21">
                  <c:v>9</c:v>
                </c:pt>
                <c:pt idx="22">
                  <c:v>2</c:v>
                </c:pt>
                <c:pt idx="23">
                  <c:v>1</c:v>
                </c:pt>
              </c:numCache>
            </c:numRef>
          </c:val>
          <c:smooth val="0"/>
          <c:extLst>
            <c:ext xmlns:c16="http://schemas.microsoft.com/office/drawing/2014/chart" uri="{C3380CC4-5D6E-409C-BE32-E72D297353CC}">
              <c16:uniqueId val="{00000000-1FFA-423F-A45C-E19434B4665E}"/>
            </c:ext>
          </c:extLst>
        </c:ser>
        <c:ser>
          <c:idx val="1"/>
          <c:order val="1"/>
          <c:tx>
            <c:strRef>
              <c:f>'Ground Frost'!$A$37</c:f>
              <c:strCache>
                <c:ptCount val="1"/>
                <c:pt idx="0">
                  <c:v>10year mean</c:v>
                </c:pt>
              </c:strCache>
            </c:strRef>
          </c:tx>
          <c:spPr>
            <a:ln w="38100">
              <a:solidFill>
                <a:srgbClr val="FFFF00"/>
              </a:solidFill>
            </a:ln>
          </c:spPr>
          <c:marker>
            <c:symbol val="none"/>
          </c:marker>
          <c:cat>
            <c:numRef>
              <c:f>'Ground Frost'!$D$6:$CP$6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'Ground Frost'!$D$37:$CP$37</c:f>
              <c:numCache>
                <c:formatCode>0.00</c:formatCode>
                <c:ptCount val="24"/>
                <c:pt idx="0">
                  <c:v>4.7</c:v>
                </c:pt>
                <c:pt idx="1">
                  <c:v>4.8</c:v>
                </c:pt>
                <c:pt idx="2">
                  <c:v>4.55</c:v>
                </c:pt>
                <c:pt idx="3">
                  <c:v>4.8499999999999996</c:v>
                </c:pt>
                <c:pt idx="4">
                  <c:v>5.75</c:v>
                </c:pt>
                <c:pt idx="5">
                  <c:v>6.2</c:v>
                </c:pt>
                <c:pt idx="6">
                  <c:v>6.1</c:v>
                </c:pt>
                <c:pt idx="7">
                  <c:v>6.05</c:v>
                </c:pt>
                <c:pt idx="8">
                  <c:v>6.45</c:v>
                </c:pt>
                <c:pt idx="9">
                  <c:v>6.6</c:v>
                </c:pt>
                <c:pt idx="10">
                  <c:v>6.55</c:v>
                </c:pt>
                <c:pt idx="11">
                  <c:v>6.55</c:v>
                </c:pt>
                <c:pt idx="12">
                  <c:v>6.75</c:v>
                </c:pt>
                <c:pt idx="13">
                  <c:v>6.6</c:v>
                </c:pt>
                <c:pt idx="14">
                  <c:v>5.75</c:v>
                </c:pt>
                <c:pt idx="15">
                  <c:v>5.55</c:v>
                </c:pt>
                <c:pt idx="16">
                  <c:v>6.1</c:v>
                </c:pt>
                <c:pt idx="17">
                  <c:v>5.95</c:v>
                </c:pt>
                <c:pt idx="18">
                  <c:v>5.2</c:v>
                </c:pt>
              </c:numCache>
            </c:numRef>
          </c:val>
          <c:smooth val="0"/>
          <c:extLst>
            <c:ext xmlns:c16="http://schemas.microsoft.com/office/drawing/2014/chart" uri="{C3380CC4-5D6E-409C-BE32-E72D297353CC}">
              <c16:uniqueId val="{00000001-1FFA-423F-A45C-E19434B4665E}"/>
            </c:ext>
          </c:extLst>
        </c:ser>
        <c:ser>
          <c:idx val="2"/>
          <c:order val="2"/>
          <c:tx>
            <c:strRef>
              <c:f>'Ground Frost'!$A$38</c:f>
              <c:strCache>
                <c:ptCount val="1"/>
                <c:pt idx="0">
                  <c:v>Trend 1933-2023</c:v>
                </c:pt>
              </c:strCache>
            </c:strRef>
          </c:tx>
          <c:spPr>
            <a:ln w="38100">
              <a:solidFill>
                <a:srgbClr val="C0504D">
                  <a:shade val="95000"/>
                  <a:satMod val="105000"/>
                </a:srgbClr>
              </a:solidFill>
            </a:ln>
          </c:spPr>
          <c:marker>
            <c:symbol val="none"/>
          </c:marker>
          <c:cat>
            <c:numRef>
              <c:f>'Ground Frost'!$D$6:$CP$6</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'Ground Frost'!$D$38:$CP$38</c:f>
              <c:numCache>
                <c:formatCode>General</c:formatCode>
                <c:ptCount val="24"/>
                <c:pt idx="0">
                  <c:v>6.7061952540213383</c:v>
                </c:pt>
                <c:pt idx="1">
                  <c:v>6.4710622710622374</c:v>
                </c:pt>
                <c:pt idx="2">
                  <c:v>6.2359292881031934</c:v>
                </c:pt>
                <c:pt idx="3">
                  <c:v>6.0007963051441493</c:v>
                </c:pt>
                <c:pt idx="4">
                  <c:v>5.7656633221850484</c:v>
                </c:pt>
                <c:pt idx="5">
                  <c:v>5.5305303392260043</c:v>
                </c:pt>
                <c:pt idx="6">
                  <c:v>5.2953973562669034</c:v>
                </c:pt>
                <c:pt idx="7">
                  <c:v>5.0602643733078594</c:v>
                </c:pt>
                <c:pt idx="8">
                  <c:v>4.8251313903487585</c:v>
                </c:pt>
                <c:pt idx="9">
                  <c:v>4.5899984073897144</c:v>
                </c:pt>
                <c:pt idx="10">
                  <c:v>4.3548654244306135</c:v>
                </c:pt>
                <c:pt idx="11">
                  <c:v>4.1197324414715695</c:v>
                </c:pt>
                <c:pt idx="12">
                  <c:v>3.8845994585124686</c:v>
                </c:pt>
                <c:pt idx="13">
                  <c:v>3.6494664755534245</c:v>
                </c:pt>
                <c:pt idx="14">
                  <c:v>3.4143334925943236</c:v>
                </c:pt>
                <c:pt idx="15">
                  <c:v>3.1792005096352796</c:v>
                </c:pt>
                <c:pt idx="16">
                  <c:v>2.9440675266762355</c:v>
                </c:pt>
                <c:pt idx="17">
                  <c:v>2.7089345437171346</c:v>
                </c:pt>
                <c:pt idx="18">
                  <c:v>2.4738015607580905</c:v>
                </c:pt>
                <c:pt idx="19">
                  <c:v>2.2386685777989896</c:v>
                </c:pt>
                <c:pt idx="20">
                  <c:v>2.0035355948399456</c:v>
                </c:pt>
                <c:pt idx="21">
                  <c:v>1.7684026118808447</c:v>
                </c:pt>
                <c:pt idx="22">
                  <c:v>1.5332696289218006</c:v>
                </c:pt>
                <c:pt idx="23">
                  <c:v>1.2981366459626997</c:v>
                </c:pt>
              </c:numCache>
            </c:numRef>
          </c:val>
          <c:smooth val="0"/>
          <c:extLst>
            <c:ext xmlns:c16="http://schemas.microsoft.com/office/drawing/2014/chart" uri="{C3380CC4-5D6E-409C-BE32-E72D297353CC}">
              <c16:uniqueId val="{00000002-1FFA-423F-A45C-E19434B4665E}"/>
            </c:ext>
          </c:extLst>
        </c:ser>
        <c:dLbls>
          <c:showLegendKey val="0"/>
          <c:showVal val="0"/>
          <c:showCatName val="0"/>
          <c:showSerName val="0"/>
          <c:showPercent val="0"/>
          <c:showBubbleSize val="0"/>
        </c:dLbls>
        <c:marker val="1"/>
        <c:smooth val="0"/>
        <c:axId val="996456680"/>
        <c:axId val="996459032"/>
      </c:lineChart>
      <c:catAx>
        <c:axId val="996456680"/>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9032"/>
        <c:crosses val="autoZero"/>
        <c:auto val="1"/>
        <c:lblAlgn val="ctr"/>
        <c:lblOffset val="100"/>
        <c:tickLblSkip val="10"/>
        <c:tickMarkSkip val="10"/>
        <c:noMultiLvlLbl val="0"/>
      </c:catAx>
      <c:valAx>
        <c:axId val="996459032"/>
        <c:scaling>
          <c:orientation val="minMax"/>
          <c:max val="45"/>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6680"/>
        <c:crosses val="autoZero"/>
        <c:crossBetween val="between"/>
      </c:valAx>
      <c:spPr>
        <a:solidFill>
          <a:sysClr val="window" lastClr="FFFFFF">
            <a:lumMod val="75000"/>
          </a:sysClr>
        </a:solidFill>
      </c:spPr>
    </c:plotArea>
    <c:legend>
      <c:legendPos val="r"/>
      <c:layout>
        <c:manualLayout>
          <c:xMode val="edge"/>
          <c:yMode val="edge"/>
          <c:x val="0.34624969048680238"/>
          <c:y val="0.14170433871366819"/>
          <c:w val="0.55626603278363773"/>
          <c:h val="7.8267231383507746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multiLvlStrRef>
              <c:f>'Ground Frost'!$D$6:$BD$6</c:f>
            </c:multiLvlStrRef>
          </c:cat>
          <c:val>
            <c:numRef>
              <c:f>'Ground Frost'!$D$36:$BD$36</c:f>
            </c:numRef>
          </c:val>
          <c:smooth val="0"/>
          <c:extLst>
            <c:ext xmlns:c16="http://schemas.microsoft.com/office/drawing/2014/chart" uri="{C3380CC4-5D6E-409C-BE32-E72D297353CC}">
              <c16:uniqueId val="{00000000-4154-46FB-AA5B-E20917BE87C3}"/>
            </c:ext>
          </c:extLst>
        </c:ser>
        <c:ser>
          <c:idx val="1"/>
          <c:order val="1"/>
          <c:tx>
            <c:strRef>
              <c:f>'Ground Frost'!$A$37</c:f>
              <c:strCache>
                <c:ptCount val="1"/>
                <c:pt idx="0">
                  <c:v>10year mean</c:v>
                </c:pt>
              </c:strCache>
            </c:strRef>
          </c:tx>
          <c:spPr>
            <a:ln w="38100">
              <a:solidFill>
                <a:srgbClr val="FFFF00"/>
              </a:solidFill>
            </a:ln>
          </c:spPr>
          <c:marker>
            <c:symbol val="none"/>
          </c:marker>
          <c:cat>
            <c:multiLvlStrRef>
              <c:f>'Ground Frost'!$D$6:$BD$6</c:f>
            </c:multiLvlStrRef>
          </c:cat>
          <c:val>
            <c:numRef>
              <c:f>'Ground Frost'!$D$37:$BD$37</c:f>
            </c:numRef>
          </c:val>
          <c:smooth val="0"/>
          <c:extLst>
            <c:ext xmlns:c16="http://schemas.microsoft.com/office/drawing/2014/chart" uri="{C3380CC4-5D6E-409C-BE32-E72D297353CC}">
              <c16:uniqueId val="{00000001-4154-46FB-AA5B-E20917BE87C3}"/>
            </c:ext>
          </c:extLst>
        </c:ser>
        <c:ser>
          <c:idx val="2"/>
          <c:order val="2"/>
          <c:tx>
            <c:strRef>
              <c:f>'Ground Frost'!$A$39</c:f>
              <c:strCache>
                <c:ptCount val="1"/>
                <c:pt idx="0">
                  <c:v>Trend 1933-1985</c:v>
                </c:pt>
              </c:strCache>
            </c:strRef>
          </c:tx>
          <c:spPr>
            <a:ln w="38100">
              <a:solidFill>
                <a:srgbClr val="C0504D">
                  <a:shade val="95000"/>
                  <a:satMod val="105000"/>
                </a:srgbClr>
              </a:solidFill>
            </a:ln>
          </c:spPr>
          <c:marker>
            <c:symbol val="none"/>
          </c:marker>
          <c:cat>
            <c:multiLvlStrRef>
              <c:f>'Ground Frost'!$D$6:$BD$6</c:f>
            </c:multiLvlStrRef>
          </c:cat>
          <c:val>
            <c:numRef>
              <c:f>'Ground Frost'!$D$39:$BD$39</c:f>
            </c:numRef>
          </c:val>
          <c:smooth val="0"/>
          <c:extLst>
            <c:ext xmlns:c16="http://schemas.microsoft.com/office/drawing/2014/chart" uri="{C3380CC4-5D6E-409C-BE32-E72D297353CC}">
              <c16:uniqueId val="{00000002-4154-46FB-AA5B-E20917BE87C3}"/>
            </c:ext>
          </c:extLst>
        </c:ser>
        <c:dLbls>
          <c:showLegendKey val="0"/>
          <c:showVal val="0"/>
          <c:showCatName val="0"/>
          <c:showSerName val="0"/>
          <c:showPercent val="0"/>
          <c:showBubbleSize val="0"/>
        </c:dLbls>
        <c:marker val="1"/>
        <c:smooth val="0"/>
        <c:axId val="996456680"/>
        <c:axId val="996459032"/>
      </c:lineChart>
      <c:catAx>
        <c:axId val="996456680"/>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9032"/>
        <c:crosses val="autoZero"/>
        <c:auto val="1"/>
        <c:lblAlgn val="ctr"/>
        <c:lblOffset val="100"/>
        <c:tickLblSkip val="10"/>
        <c:tickMarkSkip val="10"/>
        <c:noMultiLvlLbl val="0"/>
      </c:catAx>
      <c:valAx>
        <c:axId val="996459032"/>
        <c:scaling>
          <c:orientation val="minMax"/>
          <c:max val="45"/>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6680"/>
        <c:crosses val="autoZero"/>
        <c:crossBetween val="between"/>
      </c:valAx>
      <c:spPr>
        <a:solidFill>
          <a:sysClr val="window" lastClr="FFFFFF">
            <a:lumMod val="75000"/>
          </a:sysClr>
        </a:solidFill>
      </c:spPr>
    </c:plotArea>
    <c:legend>
      <c:legendPos val="r"/>
      <c:layout>
        <c:manualLayout>
          <c:xMode val="edge"/>
          <c:yMode val="edge"/>
          <c:x val="0.34310503639875206"/>
          <c:y val="0.14170433871366819"/>
          <c:w val="0.56098301391571337"/>
          <c:h val="8.3196374944813953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Frost'!$BE$6:$CO$6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Frost'!$BE$36:$CO$36</c:f>
              <c:numCache>
                <c:formatCode>General</c:formatCode>
                <c:ptCount val="23"/>
                <c:pt idx="0">
                  <c:v>1</c:v>
                </c:pt>
                <c:pt idx="1">
                  <c:v>7</c:v>
                </c:pt>
                <c:pt idx="2">
                  <c:v>8</c:v>
                </c:pt>
                <c:pt idx="3">
                  <c:v>2</c:v>
                </c:pt>
                <c:pt idx="4">
                  <c:v>5</c:v>
                </c:pt>
                <c:pt idx="5">
                  <c:v>8</c:v>
                </c:pt>
                <c:pt idx="6">
                  <c:v>4</c:v>
                </c:pt>
                <c:pt idx="7">
                  <c:v>0</c:v>
                </c:pt>
                <c:pt idx="8">
                  <c:v>15</c:v>
                </c:pt>
                <c:pt idx="9">
                  <c:v>11</c:v>
                </c:pt>
                <c:pt idx="10">
                  <c:v>3</c:v>
                </c:pt>
                <c:pt idx="11">
                  <c:v>3</c:v>
                </c:pt>
                <c:pt idx="12">
                  <c:v>11</c:v>
                </c:pt>
                <c:pt idx="13">
                  <c:v>7</c:v>
                </c:pt>
                <c:pt idx="14">
                  <c:v>3</c:v>
                </c:pt>
                <c:pt idx="15">
                  <c:v>9</c:v>
                </c:pt>
                <c:pt idx="16">
                  <c:v>3</c:v>
                </c:pt>
                <c:pt idx="17">
                  <c:v>5</c:v>
                </c:pt>
                <c:pt idx="18">
                  <c:v>7</c:v>
                </c:pt>
                <c:pt idx="19">
                  <c:v>2</c:v>
                </c:pt>
                <c:pt idx="20">
                  <c:v>8</c:v>
                </c:pt>
                <c:pt idx="21">
                  <c:v>9</c:v>
                </c:pt>
                <c:pt idx="22">
                  <c:v>2</c:v>
                </c:pt>
              </c:numCache>
            </c:numRef>
          </c:val>
          <c:smooth val="0"/>
          <c:extLst>
            <c:ext xmlns:c16="http://schemas.microsoft.com/office/drawing/2014/chart" uri="{C3380CC4-5D6E-409C-BE32-E72D297353CC}">
              <c16:uniqueId val="{00000000-1834-4505-8A70-37B0AF265BCF}"/>
            </c:ext>
          </c:extLst>
        </c:ser>
        <c:ser>
          <c:idx val="1"/>
          <c:order val="1"/>
          <c:tx>
            <c:strRef>
              <c:f>'Ground Frost'!$A$37</c:f>
              <c:strCache>
                <c:ptCount val="1"/>
                <c:pt idx="0">
                  <c:v>10year mean</c:v>
                </c:pt>
              </c:strCache>
            </c:strRef>
          </c:tx>
          <c:spPr>
            <a:ln w="38100">
              <a:solidFill>
                <a:srgbClr val="FFFF00"/>
              </a:solidFill>
            </a:ln>
          </c:spPr>
          <c:marker>
            <c:symbol val="none"/>
          </c:marker>
          <c:cat>
            <c:numRef>
              <c:f>'Ground Frost'!$BE$6:$CO$6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Frost'!$BE$37:$CO$37</c:f>
              <c:numCache>
                <c:formatCode>0.00</c:formatCode>
                <c:ptCount val="23"/>
                <c:pt idx="0">
                  <c:v>4.7</c:v>
                </c:pt>
                <c:pt idx="1">
                  <c:v>4.8</c:v>
                </c:pt>
                <c:pt idx="2">
                  <c:v>4.55</c:v>
                </c:pt>
                <c:pt idx="3">
                  <c:v>4.8499999999999996</c:v>
                </c:pt>
                <c:pt idx="4">
                  <c:v>5.75</c:v>
                </c:pt>
                <c:pt idx="5">
                  <c:v>6.2</c:v>
                </c:pt>
                <c:pt idx="6">
                  <c:v>6.1</c:v>
                </c:pt>
                <c:pt idx="7">
                  <c:v>6.05</c:v>
                </c:pt>
                <c:pt idx="8">
                  <c:v>6.45</c:v>
                </c:pt>
                <c:pt idx="9">
                  <c:v>6.6</c:v>
                </c:pt>
                <c:pt idx="10">
                  <c:v>6.55</c:v>
                </c:pt>
                <c:pt idx="11">
                  <c:v>6.55</c:v>
                </c:pt>
                <c:pt idx="12">
                  <c:v>6.75</c:v>
                </c:pt>
                <c:pt idx="13">
                  <c:v>6.6</c:v>
                </c:pt>
                <c:pt idx="14">
                  <c:v>5.75</c:v>
                </c:pt>
                <c:pt idx="15">
                  <c:v>5.55</c:v>
                </c:pt>
                <c:pt idx="16">
                  <c:v>6.1</c:v>
                </c:pt>
                <c:pt idx="17">
                  <c:v>5.95</c:v>
                </c:pt>
                <c:pt idx="18">
                  <c:v>5.2</c:v>
                </c:pt>
              </c:numCache>
            </c:numRef>
          </c:val>
          <c:smooth val="0"/>
          <c:extLst>
            <c:ext xmlns:c16="http://schemas.microsoft.com/office/drawing/2014/chart" uri="{C3380CC4-5D6E-409C-BE32-E72D297353CC}">
              <c16:uniqueId val="{00000001-1834-4505-8A70-37B0AF265BCF}"/>
            </c:ext>
          </c:extLst>
        </c:ser>
        <c:ser>
          <c:idx val="2"/>
          <c:order val="2"/>
          <c:tx>
            <c:strRef>
              <c:f>'Ground Frost'!$A$40</c:f>
              <c:strCache>
                <c:ptCount val="1"/>
                <c:pt idx="0">
                  <c:v>Trend 1986-2023</c:v>
                </c:pt>
              </c:strCache>
            </c:strRef>
          </c:tx>
          <c:spPr>
            <a:ln w="38100">
              <a:solidFill>
                <a:srgbClr val="C0504D">
                  <a:shade val="95000"/>
                  <a:satMod val="105000"/>
                </a:srgbClr>
              </a:solidFill>
            </a:ln>
          </c:spPr>
          <c:marker>
            <c:symbol val="none"/>
          </c:marker>
          <c:cat>
            <c:numRef>
              <c:f>'Ground Frost'!$BE$6:$CO$6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'Ground Frost'!$BE$40:$CO$40</c:f>
              <c:numCache>
                <c:formatCode>General</c:formatCode>
                <c:ptCount val="23"/>
                <c:pt idx="0">
                  <c:v>7.073859284385577</c:v>
                </c:pt>
                <c:pt idx="1">
                  <c:v>6.9521829521829375</c:v>
                </c:pt>
                <c:pt idx="2">
                  <c:v>6.830506619980298</c:v>
                </c:pt>
                <c:pt idx="3">
                  <c:v>6.70883028777763</c:v>
                </c:pt>
                <c:pt idx="4">
                  <c:v>6.5871539555749905</c:v>
                </c:pt>
                <c:pt idx="5">
                  <c:v>6.465477623372351</c:v>
                </c:pt>
                <c:pt idx="6">
                  <c:v>6.3438012911696831</c:v>
                </c:pt>
                <c:pt idx="7">
                  <c:v>6.2221249589670435</c:v>
                </c:pt>
                <c:pt idx="8">
                  <c:v>6.100448626764404</c:v>
                </c:pt>
                <c:pt idx="9">
                  <c:v>5.9787722945617645</c:v>
                </c:pt>
                <c:pt idx="10">
                  <c:v>5.8570959623590966</c:v>
                </c:pt>
                <c:pt idx="11">
                  <c:v>5.7354196301564571</c:v>
                </c:pt>
                <c:pt idx="12">
                  <c:v>5.6137432979538175</c:v>
                </c:pt>
                <c:pt idx="13">
                  <c:v>5.4920669657511496</c:v>
                </c:pt>
                <c:pt idx="14">
                  <c:v>5.3703906335485101</c:v>
                </c:pt>
                <c:pt idx="15">
                  <c:v>5.2487143013458706</c:v>
                </c:pt>
                <c:pt idx="16">
                  <c:v>5.1270379691432311</c:v>
                </c:pt>
                <c:pt idx="17">
                  <c:v>5.0053616369405631</c:v>
                </c:pt>
                <c:pt idx="18">
                  <c:v>4.8836853047379236</c:v>
                </c:pt>
                <c:pt idx="19">
                  <c:v>4.7620089725352841</c:v>
                </c:pt>
                <c:pt idx="20">
                  <c:v>4.6403326403326162</c:v>
                </c:pt>
                <c:pt idx="21">
                  <c:v>4.5186563081299767</c:v>
                </c:pt>
                <c:pt idx="22">
                  <c:v>4.3969799759273371</c:v>
                </c:pt>
              </c:numCache>
            </c:numRef>
          </c:val>
          <c:smooth val="0"/>
          <c:extLst>
            <c:ext xmlns:c16="http://schemas.microsoft.com/office/drawing/2014/chart" uri="{C3380CC4-5D6E-409C-BE32-E72D297353CC}">
              <c16:uniqueId val="{00000002-1834-4505-8A70-37B0AF265BCF}"/>
            </c:ext>
          </c:extLst>
        </c:ser>
        <c:dLbls>
          <c:showLegendKey val="0"/>
          <c:showVal val="0"/>
          <c:showCatName val="0"/>
          <c:showSerName val="0"/>
          <c:showPercent val="0"/>
          <c:showBubbleSize val="0"/>
        </c:dLbls>
        <c:marker val="1"/>
        <c:smooth val="0"/>
        <c:axId val="996456680"/>
        <c:axId val="996459032"/>
      </c:lineChart>
      <c:catAx>
        <c:axId val="996456680"/>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9032"/>
        <c:crosses val="autoZero"/>
        <c:auto val="1"/>
        <c:lblAlgn val="ctr"/>
        <c:lblOffset val="100"/>
        <c:tickLblSkip val="10"/>
        <c:tickMarkSkip val="10"/>
        <c:noMultiLvlLbl val="0"/>
      </c:catAx>
      <c:valAx>
        <c:axId val="996459032"/>
        <c:scaling>
          <c:orientation val="minMax"/>
          <c:max val="45"/>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456680"/>
        <c:crosses val="autoZero"/>
        <c:crossBetween val="between"/>
      </c:valAx>
      <c:spPr>
        <a:solidFill>
          <a:sysClr val="window" lastClr="FFFFFF">
            <a:lumMod val="75000"/>
          </a:sysClr>
        </a:solidFill>
      </c:spPr>
    </c:plotArea>
    <c:legend>
      <c:legendPos val="r"/>
      <c:layout>
        <c:manualLayout>
          <c:xMode val="edge"/>
          <c:yMode val="edge"/>
          <c:x val="0.34310503639875206"/>
          <c:y val="0.14170433871366819"/>
          <c:w val="0.54211508938741138"/>
          <c:h val="7.0873516041548401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Frost'!$AR$15:$CN$15</c:f>
              <c:numCache>
                <c:formatCode>General</c:formatCode>
                <c:ptCount val="22"/>
                <c:pt idx="0">
                  <c:v>3</c:v>
                </c:pt>
                <c:pt idx="1">
                  <c:v>1</c:v>
                </c:pt>
                <c:pt idx="2">
                  <c:v>3</c:v>
                </c:pt>
                <c:pt idx="3">
                  <c:v>1</c:v>
                </c:pt>
                <c:pt idx="4">
                  <c:v>8</c:v>
                </c:pt>
                <c:pt idx="5">
                  <c:v>4</c:v>
                </c:pt>
                <c:pt idx="6">
                  <c:v>3</c:v>
                </c:pt>
                <c:pt idx="7">
                  <c:v>5</c:v>
                </c:pt>
                <c:pt idx="8">
                  <c:v>0</c:v>
                </c:pt>
                <c:pt idx="9">
                  <c:v>9</c:v>
                </c:pt>
                <c:pt idx="10">
                  <c:v>1</c:v>
                </c:pt>
                <c:pt idx="11">
                  <c:v>9</c:v>
                </c:pt>
                <c:pt idx="12">
                  <c:v>11</c:v>
                </c:pt>
                <c:pt idx="13">
                  <c:v>4</c:v>
                </c:pt>
                <c:pt idx="14">
                  <c:v>2</c:v>
                </c:pt>
                <c:pt idx="15">
                  <c:v>6</c:v>
                </c:pt>
                <c:pt idx="16">
                  <c:v>7</c:v>
                </c:pt>
                <c:pt idx="17">
                  <c:v>4</c:v>
                </c:pt>
                <c:pt idx="18">
                  <c:v>3</c:v>
                </c:pt>
                <c:pt idx="19">
                  <c:v>4</c:v>
                </c:pt>
                <c:pt idx="20">
                  <c:v>6</c:v>
                </c:pt>
                <c:pt idx="21">
                  <c:v>8</c:v>
                </c:pt>
              </c:numCache>
            </c:numRef>
          </c:val>
          <c:smooth val="0"/>
          <c:extLst>
            <c:ext xmlns:c16="http://schemas.microsoft.com/office/drawing/2014/chart" uri="{C3380CC4-5D6E-409C-BE32-E72D297353CC}">
              <c16:uniqueId val="{00000000-D908-44E1-BC05-AA70AE927D0C}"/>
            </c:ext>
          </c:extLst>
        </c:ser>
        <c:ser>
          <c:idx val="1"/>
          <c:order val="1"/>
          <c:tx>
            <c:strRef>
              <c:f>'Ground Frost'!$A$46</c:f>
              <c:strCache>
                <c:ptCount val="1"/>
                <c:pt idx="0">
                  <c:v>10year mean</c:v>
                </c:pt>
              </c:strCache>
            </c:strRef>
          </c:tx>
          <c:spPr>
            <a:ln w="38100">
              <a:solidFill>
                <a:srgbClr val="FFFF00"/>
              </a:solidFill>
            </a:ln>
          </c:spPr>
          <c:marker>
            <c:symbol val="none"/>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Frost'!$AR$46:$CN$46</c:f>
              <c:numCache>
                <c:formatCode>0.00</c:formatCode>
                <c:ptCount val="22"/>
                <c:pt idx="0">
                  <c:v>4.0999999999999996</c:v>
                </c:pt>
                <c:pt idx="1">
                  <c:v>4</c:v>
                </c:pt>
                <c:pt idx="2">
                  <c:v>3.95</c:v>
                </c:pt>
                <c:pt idx="3">
                  <c:v>3.65</c:v>
                </c:pt>
                <c:pt idx="4">
                  <c:v>3.55</c:v>
                </c:pt>
                <c:pt idx="5">
                  <c:v>3.6</c:v>
                </c:pt>
                <c:pt idx="6">
                  <c:v>3.9</c:v>
                </c:pt>
                <c:pt idx="7">
                  <c:v>4.7</c:v>
                </c:pt>
                <c:pt idx="8">
                  <c:v>5.25</c:v>
                </c:pt>
                <c:pt idx="9">
                  <c:v>5.0999999999999996</c:v>
                </c:pt>
                <c:pt idx="10">
                  <c:v>4.9000000000000004</c:v>
                </c:pt>
                <c:pt idx="11">
                  <c:v>5.2</c:v>
                </c:pt>
                <c:pt idx="12">
                  <c:v>5.35</c:v>
                </c:pt>
                <c:pt idx="13">
                  <c:v>5.45</c:v>
                </c:pt>
                <c:pt idx="14">
                  <c:v>5.35</c:v>
                </c:pt>
                <c:pt idx="15">
                  <c:v>5.35</c:v>
                </c:pt>
                <c:pt idx="16">
                  <c:v>5.55</c:v>
                </c:pt>
                <c:pt idx="17">
                  <c:v>5.25</c:v>
                </c:pt>
              </c:numCache>
            </c:numRef>
          </c:val>
          <c:smooth val="0"/>
          <c:extLst>
            <c:ext xmlns:c16="http://schemas.microsoft.com/office/drawing/2014/chart" uri="{C3380CC4-5D6E-409C-BE32-E72D297353CC}">
              <c16:uniqueId val="{00000001-D908-44E1-BC05-AA70AE927D0C}"/>
            </c:ext>
          </c:extLst>
        </c:ser>
        <c:ser>
          <c:idx val="2"/>
          <c:order val="2"/>
          <c:tx>
            <c:strRef>
              <c:f>'Ground Frost'!$A$47</c:f>
              <c:strCache>
                <c:ptCount val="1"/>
                <c:pt idx="0">
                  <c:v>Trend</c:v>
                </c:pt>
              </c:strCache>
            </c:strRef>
          </c:tx>
          <c:spPr>
            <a:ln w="38100">
              <a:solidFill>
                <a:srgbClr val="C0504D">
                  <a:shade val="95000"/>
                  <a:satMod val="105000"/>
                </a:srgbClr>
              </a:solidFill>
            </a:ln>
          </c:spPr>
          <c:marker>
            <c:symbol val="none"/>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Frost'!$AR$47:$CN$47</c:f>
              <c:numCache>
                <c:formatCode>General</c:formatCode>
                <c:ptCount val="22"/>
                <c:pt idx="0">
                  <c:v>4.9710286576168912</c:v>
                </c:pt>
                <c:pt idx="1">
                  <c:v>4.958503770739064</c:v>
                </c:pt>
                <c:pt idx="2">
                  <c:v>4.9459788838612369</c:v>
                </c:pt>
                <c:pt idx="3">
                  <c:v>4.9334539969834061</c:v>
                </c:pt>
                <c:pt idx="4">
                  <c:v>4.920929110105579</c:v>
                </c:pt>
                <c:pt idx="5">
                  <c:v>4.9084042232277518</c:v>
                </c:pt>
                <c:pt idx="6">
                  <c:v>4.8958793363499247</c:v>
                </c:pt>
                <c:pt idx="7">
                  <c:v>4.883354449472094</c:v>
                </c:pt>
                <c:pt idx="8">
                  <c:v>4.8708295625942668</c:v>
                </c:pt>
                <c:pt idx="9">
                  <c:v>4.8583046757164396</c:v>
                </c:pt>
                <c:pt idx="10">
                  <c:v>4.8457797888386125</c:v>
                </c:pt>
                <c:pt idx="11">
                  <c:v>4.8332549019607818</c:v>
                </c:pt>
                <c:pt idx="12">
                  <c:v>4.8207300150829546</c:v>
                </c:pt>
                <c:pt idx="13">
                  <c:v>4.8082051282051275</c:v>
                </c:pt>
                <c:pt idx="14">
                  <c:v>4.7956802413273003</c:v>
                </c:pt>
                <c:pt idx="15">
                  <c:v>4.7831553544494696</c:v>
                </c:pt>
                <c:pt idx="16">
                  <c:v>4.7706304675716424</c:v>
                </c:pt>
                <c:pt idx="17">
                  <c:v>4.7581055806938153</c:v>
                </c:pt>
                <c:pt idx="18">
                  <c:v>4.7455806938159881</c:v>
                </c:pt>
                <c:pt idx="19">
                  <c:v>4.7330558069381574</c:v>
                </c:pt>
                <c:pt idx="20">
                  <c:v>4.7205309200603303</c:v>
                </c:pt>
                <c:pt idx="21">
                  <c:v>4.7080060331825031</c:v>
                </c:pt>
              </c:numCache>
            </c:numRef>
          </c:val>
          <c:smooth val="0"/>
          <c:extLst>
            <c:ext xmlns:c16="http://schemas.microsoft.com/office/drawing/2014/chart" uri="{C3380CC4-5D6E-409C-BE32-E72D297353CC}">
              <c16:uniqueId val="{00000002-D908-44E1-BC05-AA70AE927D0C}"/>
            </c:ext>
          </c:extLst>
        </c:ser>
        <c:dLbls>
          <c:showLegendKey val="0"/>
          <c:showVal val="0"/>
          <c:showCatName val="0"/>
          <c:showSerName val="0"/>
          <c:showPercent val="0"/>
          <c:showBubbleSize val="0"/>
        </c:dLbls>
        <c:marker val="1"/>
        <c:smooth val="0"/>
        <c:axId val="996516816"/>
        <c:axId val="206267624"/>
      </c:lineChart>
      <c:catAx>
        <c:axId val="99651681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06267624"/>
        <c:crosses val="autoZero"/>
        <c:auto val="1"/>
        <c:lblAlgn val="ctr"/>
        <c:lblOffset val="100"/>
        <c:tickLblSkip val="5"/>
        <c:tickMarkSkip val="5"/>
        <c:noMultiLvlLbl val="0"/>
      </c:catAx>
      <c:valAx>
        <c:axId val="206267624"/>
        <c:scaling>
          <c:orientation val="minMax"/>
          <c:max val="14"/>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516816"/>
        <c:crosses val="autoZero"/>
        <c:crossBetween val="between"/>
      </c:valAx>
      <c:spPr>
        <a:solidFill>
          <a:sysClr val="window" lastClr="FFFFFF">
            <a:lumMod val="75000"/>
          </a:sysClr>
        </a:solidFill>
      </c:spPr>
    </c:plotArea>
    <c:legend>
      <c:legendPos val="r"/>
      <c:layout>
        <c:manualLayout>
          <c:xMode val="edge"/>
          <c:yMode val="edge"/>
          <c:x val="0.24680010040067307"/>
          <c:y val="4.4359746626868903E-2"/>
          <c:w val="0.59105901018571028"/>
          <c:h val="8.7952710885410332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Frost'!$AR$16:$CN$16</c:f>
              <c:numCache>
                <c:formatCode>General</c:formatCode>
                <c:ptCount val="22"/>
                <c:pt idx="0">
                  <c:v>1</c:v>
                </c:pt>
                <c:pt idx="1">
                  <c:v>2</c:v>
                </c:pt>
                <c:pt idx="2">
                  <c:v>6</c:v>
                </c:pt>
                <c:pt idx="3">
                  <c:v>5</c:v>
                </c:pt>
                <c:pt idx="4">
                  <c:v>2</c:v>
                </c:pt>
                <c:pt idx="5">
                  <c:v>2</c:v>
                </c:pt>
                <c:pt idx="6">
                  <c:v>2</c:v>
                </c:pt>
                <c:pt idx="7">
                  <c:v>3</c:v>
                </c:pt>
                <c:pt idx="8">
                  <c:v>1</c:v>
                </c:pt>
                <c:pt idx="9">
                  <c:v>2</c:v>
                </c:pt>
                <c:pt idx="10">
                  <c:v>1</c:v>
                </c:pt>
                <c:pt idx="11">
                  <c:v>2</c:v>
                </c:pt>
                <c:pt idx="12">
                  <c:v>5</c:v>
                </c:pt>
                <c:pt idx="13">
                  <c:v>1</c:v>
                </c:pt>
                <c:pt idx="14">
                  <c:v>2</c:v>
                </c:pt>
                <c:pt idx="15">
                  <c:v>3</c:v>
                </c:pt>
                <c:pt idx="16">
                  <c:v>2</c:v>
                </c:pt>
                <c:pt idx="17">
                  <c:v>0</c:v>
                </c:pt>
                <c:pt idx="18">
                  <c:v>2</c:v>
                </c:pt>
                <c:pt idx="19">
                  <c:v>5</c:v>
                </c:pt>
                <c:pt idx="20">
                  <c:v>0</c:v>
                </c:pt>
                <c:pt idx="21">
                  <c:v>2</c:v>
                </c:pt>
              </c:numCache>
            </c:numRef>
          </c:val>
          <c:smooth val="0"/>
          <c:extLst>
            <c:ext xmlns:c16="http://schemas.microsoft.com/office/drawing/2014/chart" uri="{C3380CC4-5D6E-409C-BE32-E72D297353CC}">
              <c16:uniqueId val="{00000000-E865-44F9-B6B2-B3BC707E2381}"/>
            </c:ext>
          </c:extLst>
        </c:ser>
        <c:ser>
          <c:idx val="1"/>
          <c:order val="1"/>
          <c:tx>
            <c:strRef>
              <c:f>'Ground Frost'!$A$48</c:f>
              <c:strCache>
                <c:ptCount val="1"/>
                <c:pt idx="0">
                  <c:v>10year mean</c:v>
                </c:pt>
              </c:strCache>
            </c:strRef>
          </c:tx>
          <c:spPr>
            <a:ln w="38100">
              <a:solidFill>
                <a:srgbClr val="FFFF00"/>
              </a:solidFill>
            </a:ln>
          </c:spPr>
          <c:marker>
            <c:symbol val="none"/>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Frost'!$AR$48:$CN$48</c:f>
              <c:numCache>
                <c:formatCode>0.00</c:formatCode>
                <c:ptCount val="22"/>
                <c:pt idx="0">
                  <c:v>2.25</c:v>
                </c:pt>
                <c:pt idx="1">
                  <c:v>2.4</c:v>
                </c:pt>
                <c:pt idx="2">
                  <c:v>2.4500000000000002</c:v>
                </c:pt>
                <c:pt idx="3">
                  <c:v>2.4500000000000002</c:v>
                </c:pt>
                <c:pt idx="4">
                  <c:v>2.5499999999999998</c:v>
                </c:pt>
                <c:pt idx="5">
                  <c:v>2.6</c:v>
                </c:pt>
                <c:pt idx="6">
                  <c:v>2.6</c:v>
                </c:pt>
                <c:pt idx="7">
                  <c:v>2.5499999999999998</c:v>
                </c:pt>
                <c:pt idx="8">
                  <c:v>2.2999999999999998</c:v>
                </c:pt>
                <c:pt idx="9">
                  <c:v>2.1</c:v>
                </c:pt>
                <c:pt idx="10">
                  <c:v>2.15</c:v>
                </c:pt>
                <c:pt idx="11">
                  <c:v>2.2000000000000002</c:v>
                </c:pt>
                <c:pt idx="12">
                  <c:v>2.0499999999999998</c:v>
                </c:pt>
                <c:pt idx="13">
                  <c:v>1.95</c:v>
                </c:pt>
                <c:pt idx="14">
                  <c:v>2.15</c:v>
                </c:pt>
                <c:pt idx="15">
                  <c:v>2.25</c:v>
                </c:pt>
                <c:pt idx="16">
                  <c:v>2.2000000000000002</c:v>
                </c:pt>
                <c:pt idx="17">
                  <c:v>2.1</c:v>
                </c:pt>
              </c:numCache>
            </c:numRef>
          </c:val>
          <c:smooth val="0"/>
          <c:extLst>
            <c:ext xmlns:c16="http://schemas.microsoft.com/office/drawing/2014/chart" uri="{C3380CC4-5D6E-409C-BE32-E72D297353CC}">
              <c16:uniqueId val="{00000001-E865-44F9-B6B2-B3BC707E2381}"/>
            </c:ext>
          </c:extLst>
        </c:ser>
        <c:ser>
          <c:idx val="2"/>
          <c:order val="2"/>
          <c:tx>
            <c:strRef>
              <c:f>'Ground Frost'!$A$49</c:f>
              <c:strCache>
                <c:ptCount val="1"/>
                <c:pt idx="0">
                  <c:v>Trend</c:v>
                </c:pt>
              </c:strCache>
            </c:strRef>
          </c:tx>
          <c:spPr>
            <a:ln w="38100">
              <a:solidFill>
                <a:srgbClr val="C0504D">
                  <a:shade val="95000"/>
                  <a:satMod val="105000"/>
                </a:srgbClr>
              </a:solidFill>
            </a:ln>
          </c:spPr>
          <c:marker>
            <c:symbol val="none"/>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Frost'!$AR$49:$CN$49</c:f>
              <c:numCache>
                <c:formatCode>General</c:formatCode>
                <c:ptCount val="22"/>
                <c:pt idx="0">
                  <c:v>2.0884705882352961</c:v>
                </c:pt>
                <c:pt idx="1">
                  <c:v>2.0990588235294148</c:v>
                </c:pt>
                <c:pt idx="2">
                  <c:v>2.1096470588235299</c:v>
                </c:pt>
                <c:pt idx="3">
                  <c:v>2.1202352941176486</c:v>
                </c:pt>
                <c:pt idx="4">
                  <c:v>2.1308235294117672</c:v>
                </c:pt>
                <c:pt idx="5">
                  <c:v>2.1414117647058823</c:v>
                </c:pt>
                <c:pt idx="6">
                  <c:v>2.152000000000001</c:v>
                </c:pt>
                <c:pt idx="7">
                  <c:v>2.1625882352941197</c:v>
                </c:pt>
                <c:pt idx="8">
                  <c:v>2.1731764705882384</c:v>
                </c:pt>
                <c:pt idx="9">
                  <c:v>2.1837647058823535</c:v>
                </c:pt>
                <c:pt idx="10">
                  <c:v>2.1943529411764722</c:v>
                </c:pt>
                <c:pt idx="11">
                  <c:v>2.2049411764705908</c:v>
                </c:pt>
                <c:pt idx="12">
                  <c:v>2.215529411764706</c:v>
                </c:pt>
                <c:pt idx="13">
                  <c:v>2.2261176470588246</c:v>
                </c:pt>
                <c:pt idx="14">
                  <c:v>2.2367058823529433</c:v>
                </c:pt>
                <c:pt idx="15">
                  <c:v>2.247294117647062</c:v>
                </c:pt>
                <c:pt idx="16">
                  <c:v>2.2578823529411771</c:v>
                </c:pt>
                <c:pt idx="17">
                  <c:v>2.2684705882352958</c:v>
                </c:pt>
                <c:pt idx="18">
                  <c:v>2.2790588235294145</c:v>
                </c:pt>
                <c:pt idx="19">
                  <c:v>2.2896470588235296</c:v>
                </c:pt>
                <c:pt idx="20">
                  <c:v>2.3002352941176483</c:v>
                </c:pt>
                <c:pt idx="21">
                  <c:v>2.3108235294117669</c:v>
                </c:pt>
              </c:numCache>
            </c:numRef>
          </c:val>
          <c:smooth val="0"/>
          <c:extLst>
            <c:ext xmlns:c16="http://schemas.microsoft.com/office/drawing/2014/chart" uri="{C3380CC4-5D6E-409C-BE32-E72D297353CC}">
              <c16:uniqueId val="{00000002-E865-44F9-B6B2-B3BC707E2381}"/>
            </c:ext>
          </c:extLst>
        </c:ser>
        <c:dLbls>
          <c:showLegendKey val="0"/>
          <c:showVal val="0"/>
          <c:showCatName val="0"/>
          <c:showSerName val="0"/>
          <c:showPercent val="0"/>
          <c:showBubbleSize val="0"/>
        </c:dLbls>
        <c:marker val="1"/>
        <c:smooth val="0"/>
        <c:axId val="996516816"/>
        <c:axId val="206267624"/>
      </c:lineChart>
      <c:catAx>
        <c:axId val="99651681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06267624"/>
        <c:crosses val="autoZero"/>
        <c:auto val="1"/>
        <c:lblAlgn val="ctr"/>
        <c:lblOffset val="100"/>
        <c:tickLblSkip val="5"/>
        <c:tickMarkSkip val="5"/>
        <c:noMultiLvlLbl val="0"/>
      </c:catAx>
      <c:valAx>
        <c:axId val="206267624"/>
        <c:scaling>
          <c:orientation val="minMax"/>
          <c:max val="8"/>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516816"/>
        <c:crosses val="autoZero"/>
        <c:crossBetween val="between"/>
      </c:valAx>
      <c:spPr>
        <a:solidFill>
          <a:sysClr val="window" lastClr="FFFFFF">
            <a:lumMod val="75000"/>
          </a:sysClr>
        </a:solidFill>
      </c:spPr>
    </c:plotArea>
    <c:legend>
      <c:legendPos val="r"/>
      <c:layout>
        <c:manualLayout>
          <c:xMode val="edge"/>
          <c:yMode val="edge"/>
          <c:x val="0.24994846718540351"/>
          <c:y val="3.9785704316977533E-2"/>
          <c:w val="0.59105901018571028"/>
          <c:h val="9.0239732040356013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Frost'!$AR$17:$CN$17</c:f>
              <c:numCache>
                <c:formatCode>General</c:formatCode>
                <c:ptCount val="22"/>
                <c:pt idx="0">
                  <c:v>1</c:v>
                </c:pt>
                <c:pt idx="1">
                  <c:v>0</c:v>
                </c:pt>
                <c:pt idx="2">
                  <c:v>2</c:v>
                </c:pt>
                <c:pt idx="3">
                  <c:v>1</c:v>
                </c:pt>
                <c:pt idx="4">
                  <c:v>0</c:v>
                </c:pt>
                <c:pt idx="5">
                  <c:v>0</c:v>
                </c:pt>
                <c:pt idx="6">
                  <c:v>1</c:v>
                </c:pt>
                <c:pt idx="7">
                  <c:v>0</c:v>
                </c:pt>
                <c:pt idx="8">
                  <c:v>0</c:v>
                </c:pt>
                <c:pt idx="9">
                  <c:v>0</c:v>
                </c:pt>
                <c:pt idx="10">
                  <c:v>0</c:v>
                </c:pt>
                <c:pt idx="11">
                  <c:v>1</c:v>
                </c:pt>
                <c:pt idx="12">
                  <c:v>2</c:v>
                </c:pt>
                <c:pt idx="13">
                  <c:v>0</c:v>
                </c:pt>
                <c:pt idx="14">
                  <c:v>1</c:v>
                </c:pt>
                <c:pt idx="15">
                  <c:v>3</c:v>
                </c:pt>
                <c:pt idx="16">
                  <c:v>1</c:v>
                </c:pt>
                <c:pt idx="17">
                  <c:v>0</c:v>
                </c:pt>
                <c:pt idx="18">
                  <c:v>1</c:v>
                </c:pt>
                <c:pt idx="19">
                  <c:v>0</c:v>
                </c:pt>
                <c:pt idx="20">
                  <c:v>0</c:v>
                </c:pt>
                <c:pt idx="21">
                  <c:v>0</c:v>
                </c:pt>
              </c:numCache>
            </c:numRef>
          </c:val>
          <c:smooth val="0"/>
          <c:extLst>
            <c:ext xmlns:c16="http://schemas.microsoft.com/office/drawing/2014/chart" uri="{C3380CC4-5D6E-409C-BE32-E72D297353CC}">
              <c16:uniqueId val="{00000000-F6AB-4FCC-B9DB-0796E9C4E03C}"/>
            </c:ext>
          </c:extLst>
        </c:ser>
        <c:ser>
          <c:idx val="1"/>
          <c:order val="1"/>
          <c:tx>
            <c:strRef>
              <c:f>'Ground Frost'!$A$50</c:f>
              <c:strCache>
                <c:ptCount val="1"/>
                <c:pt idx="0">
                  <c:v>10year mean</c:v>
                </c:pt>
              </c:strCache>
            </c:strRef>
          </c:tx>
          <c:spPr>
            <a:ln w="38100">
              <a:solidFill>
                <a:srgbClr val="FFFF00"/>
              </a:solidFill>
            </a:ln>
          </c:spPr>
          <c:marker>
            <c:symbol val="none"/>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Frost'!$AR$50:$CN$50</c:f>
              <c:numCache>
                <c:formatCode>0.00</c:formatCode>
                <c:ptCount val="22"/>
                <c:pt idx="0">
                  <c:v>0.55000000000000004</c:v>
                </c:pt>
                <c:pt idx="1">
                  <c:v>0.55000000000000004</c:v>
                </c:pt>
                <c:pt idx="2">
                  <c:v>0.55000000000000004</c:v>
                </c:pt>
                <c:pt idx="3">
                  <c:v>0.5</c:v>
                </c:pt>
                <c:pt idx="4">
                  <c:v>0.5</c:v>
                </c:pt>
                <c:pt idx="5">
                  <c:v>0.45</c:v>
                </c:pt>
                <c:pt idx="6">
                  <c:v>0.45</c:v>
                </c:pt>
                <c:pt idx="7">
                  <c:v>0.5</c:v>
                </c:pt>
                <c:pt idx="8">
                  <c:v>0.45</c:v>
                </c:pt>
                <c:pt idx="9">
                  <c:v>0.45</c:v>
                </c:pt>
                <c:pt idx="10">
                  <c:v>0.65</c:v>
                </c:pt>
                <c:pt idx="11">
                  <c:v>0.8</c:v>
                </c:pt>
                <c:pt idx="12">
                  <c:v>0.8</c:v>
                </c:pt>
                <c:pt idx="13">
                  <c:v>0.85</c:v>
                </c:pt>
                <c:pt idx="14">
                  <c:v>0.9</c:v>
                </c:pt>
                <c:pt idx="15">
                  <c:v>0.9</c:v>
                </c:pt>
                <c:pt idx="16">
                  <c:v>0.85</c:v>
                </c:pt>
                <c:pt idx="17">
                  <c:v>0.7</c:v>
                </c:pt>
                <c:pt idx="18">
                  <c:v>0.6</c:v>
                </c:pt>
              </c:numCache>
            </c:numRef>
          </c:val>
          <c:smooth val="0"/>
          <c:extLst>
            <c:ext xmlns:c16="http://schemas.microsoft.com/office/drawing/2014/chart" uri="{C3380CC4-5D6E-409C-BE32-E72D297353CC}">
              <c16:uniqueId val="{00000001-F6AB-4FCC-B9DB-0796E9C4E03C}"/>
            </c:ext>
          </c:extLst>
        </c:ser>
        <c:ser>
          <c:idx val="2"/>
          <c:order val="2"/>
          <c:tx>
            <c:strRef>
              <c:f>'Ground Frost'!$A$51</c:f>
              <c:strCache>
                <c:ptCount val="1"/>
                <c:pt idx="0">
                  <c:v>Trend</c:v>
                </c:pt>
              </c:strCache>
            </c:strRef>
          </c:tx>
          <c:spPr>
            <a:ln w="38100">
              <a:solidFill>
                <a:srgbClr val="C0504D">
                  <a:shade val="95000"/>
                  <a:satMod val="105000"/>
                </a:srgbClr>
              </a:solidFill>
            </a:ln>
          </c:spPr>
          <c:marker>
            <c:symbol val="none"/>
          </c:marker>
          <c:cat>
            <c:numRef>
              <c:f>'Ground Frost'!$AR$6:$CN$6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'Ground Frost'!$AR$51:$CN$51</c:f>
              <c:numCache>
                <c:formatCode>General</c:formatCode>
                <c:ptCount val="22"/>
                <c:pt idx="0">
                  <c:v>0.42726050420168349</c:v>
                </c:pt>
                <c:pt idx="1">
                  <c:v>0.43776470588235483</c:v>
                </c:pt>
                <c:pt idx="2">
                  <c:v>0.44826890756302618</c:v>
                </c:pt>
                <c:pt idx="3">
                  <c:v>0.45877310924369752</c:v>
                </c:pt>
                <c:pt idx="4">
                  <c:v>0.46927731092437242</c:v>
                </c:pt>
                <c:pt idx="5">
                  <c:v>0.47978151260504376</c:v>
                </c:pt>
                <c:pt idx="6">
                  <c:v>0.4902857142857151</c:v>
                </c:pt>
                <c:pt idx="7">
                  <c:v>0.50078991596638645</c:v>
                </c:pt>
                <c:pt idx="8">
                  <c:v>0.51129411764706134</c:v>
                </c:pt>
                <c:pt idx="9">
                  <c:v>0.52179831932773268</c:v>
                </c:pt>
                <c:pt idx="10">
                  <c:v>0.53230252100840403</c:v>
                </c:pt>
                <c:pt idx="11">
                  <c:v>0.54280672268907537</c:v>
                </c:pt>
                <c:pt idx="12">
                  <c:v>0.55331092436975027</c:v>
                </c:pt>
                <c:pt idx="13">
                  <c:v>0.56381512605042161</c:v>
                </c:pt>
                <c:pt idx="14">
                  <c:v>0.57431932773109295</c:v>
                </c:pt>
                <c:pt idx="15">
                  <c:v>0.5848235294117643</c:v>
                </c:pt>
                <c:pt idx="16">
                  <c:v>0.59532773109243919</c:v>
                </c:pt>
                <c:pt idx="17">
                  <c:v>0.60583193277311054</c:v>
                </c:pt>
                <c:pt idx="18">
                  <c:v>0.61633613445378188</c:v>
                </c:pt>
                <c:pt idx="19">
                  <c:v>0.62684033613445322</c:v>
                </c:pt>
                <c:pt idx="20">
                  <c:v>0.63734453781512812</c:v>
                </c:pt>
                <c:pt idx="21">
                  <c:v>0.64784873949579946</c:v>
                </c:pt>
              </c:numCache>
            </c:numRef>
          </c:val>
          <c:smooth val="0"/>
          <c:extLst>
            <c:ext xmlns:c16="http://schemas.microsoft.com/office/drawing/2014/chart" uri="{C3380CC4-5D6E-409C-BE32-E72D297353CC}">
              <c16:uniqueId val="{00000002-F6AB-4FCC-B9DB-0796E9C4E03C}"/>
            </c:ext>
          </c:extLst>
        </c:ser>
        <c:dLbls>
          <c:showLegendKey val="0"/>
          <c:showVal val="0"/>
          <c:showCatName val="0"/>
          <c:showSerName val="0"/>
          <c:showPercent val="0"/>
          <c:showBubbleSize val="0"/>
        </c:dLbls>
        <c:marker val="1"/>
        <c:smooth val="0"/>
        <c:axId val="996516816"/>
        <c:axId val="206267624"/>
      </c:lineChart>
      <c:catAx>
        <c:axId val="99651681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206267624"/>
        <c:crosses val="autoZero"/>
        <c:auto val="1"/>
        <c:lblAlgn val="ctr"/>
        <c:lblOffset val="100"/>
        <c:tickLblSkip val="5"/>
        <c:tickMarkSkip val="5"/>
        <c:noMultiLvlLbl val="0"/>
      </c:catAx>
      <c:valAx>
        <c:axId val="206267624"/>
        <c:scaling>
          <c:orientation val="minMax"/>
          <c:max val="4"/>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96516816"/>
        <c:crosses val="autoZero"/>
        <c:crossBetween val="between"/>
        <c:majorUnit val="1"/>
      </c:valAx>
      <c:spPr>
        <a:solidFill>
          <a:sysClr val="window" lastClr="FFFFFF">
            <a:lumMod val="75000"/>
          </a:sysClr>
        </a:solidFill>
      </c:spPr>
    </c:plotArea>
    <c:legend>
      <c:legendPos val="r"/>
      <c:layout>
        <c:manualLayout>
          <c:xMode val="edge"/>
          <c:yMode val="edge"/>
          <c:x val="0.19800041523735154"/>
          <c:y val="6.7229958176325724E-2"/>
          <c:w val="0.59105901018571028"/>
          <c:h val="9.0239732040356013E-2"/>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NZ" sz="1800">
                <a:effectLst/>
              </a:rPr>
              <a:t>Trend line increase 1992 - 2020 = 1.35°C </a:t>
            </a:r>
            <a:endParaRPr lang="en-NZ">
              <a:effectLst/>
            </a:endParaRPr>
          </a:p>
        </c:rich>
      </c:tx>
      <c:layout>
        <c:manualLayout>
          <c:xMode val="edge"/>
          <c:yMode val="edge"/>
          <c:x val="0.45228779775169609"/>
          <c:y val="0.78431372549019618"/>
        </c:manualLayout>
      </c:layout>
      <c:overlay val="1"/>
      <c:spPr>
        <a:solidFill>
          <a:schemeClr val="bg1"/>
        </a:solidFill>
      </c:spPr>
    </c:title>
    <c:autoTitleDeleted val="0"/>
    <c:plotArea>
      <c:layout/>
      <c:lineChart>
        <c:grouping val="standard"/>
        <c:varyColors val="0"/>
        <c:ser>
          <c:idx val="0"/>
          <c:order val="0"/>
          <c:tx>
            <c:strRef>
              <c:f>'Temp 1932-2023'!$A$208</c:f>
              <c:strCache>
                <c:ptCount val="1"/>
                <c:pt idx="0">
                  <c:v>Mean</c:v>
                </c:pt>
              </c:strCache>
            </c:strRef>
          </c:tx>
          <c:spPr>
            <a:ln w="38100">
              <a:solidFill>
                <a:srgbClr val="002060"/>
              </a:solidFill>
            </a:ln>
          </c:spPr>
          <c:marker>
            <c:symbol val="diamond"/>
            <c:size val="9"/>
            <c:spPr>
              <a:solidFill>
                <a:srgbClr val="000080"/>
              </a:solidFill>
              <a:ln>
                <a:solidFill>
                  <a:schemeClr val="tx2"/>
                </a:solidFill>
              </a:ln>
            </c:spPr>
          </c:marker>
          <c:cat>
            <c:numRef>
              <c:f>'Temp 1932-2023'!$BJ$7:$CL$7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1932-2023'!$BJ$40:$CL$40</c:f>
              <c:numCache>
                <c:formatCode>0.0</c:formatCode>
                <c:ptCount val="18"/>
                <c:pt idx="0">
                  <c:v>10.024999999999999</c:v>
                </c:pt>
                <c:pt idx="1">
                  <c:v>9.15</c:v>
                </c:pt>
                <c:pt idx="2">
                  <c:v>11.05</c:v>
                </c:pt>
                <c:pt idx="3">
                  <c:v>10.649999999999999</c:v>
                </c:pt>
                <c:pt idx="4">
                  <c:v>10.45</c:v>
                </c:pt>
                <c:pt idx="5">
                  <c:v>10.199999999999999</c:v>
                </c:pt>
                <c:pt idx="6">
                  <c:v>10.8</c:v>
                </c:pt>
                <c:pt idx="7">
                  <c:v>11.125</c:v>
                </c:pt>
                <c:pt idx="8">
                  <c:v>9.3000000000000007</c:v>
                </c:pt>
                <c:pt idx="9">
                  <c:v>10.7515</c:v>
                </c:pt>
                <c:pt idx="10">
                  <c:v>11.336</c:v>
                </c:pt>
                <c:pt idx="11">
                  <c:v>10.199999999999999</c:v>
                </c:pt>
                <c:pt idx="12">
                  <c:v>9.4499999999999993</c:v>
                </c:pt>
                <c:pt idx="13">
                  <c:v>9.9499999999999993</c:v>
                </c:pt>
                <c:pt idx="14">
                  <c:v>11.14</c:v>
                </c:pt>
                <c:pt idx="15">
                  <c:v>10.571999999999999</c:v>
                </c:pt>
                <c:pt idx="16">
                  <c:v>9.9179999999999993</c:v>
                </c:pt>
                <c:pt idx="17">
                  <c:v>11.1145</c:v>
                </c:pt>
              </c:numCache>
            </c:numRef>
          </c:val>
          <c:smooth val="0"/>
          <c:extLst>
            <c:ext xmlns:c16="http://schemas.microsoft.com/office/drawing/2014/chart" uri="{C3380CC4-5D6E-409C-BE32-E72D297353CC}">
              <c16:uniqueId val="{00000000-AF50-4F4C-AF1E-F49D50CEB642}"/>
            </c:ext>
          </c:extLst>
        </c:ser>
        <c:ser>
          <c:idx val="2"/>
          <c:order val="1"/>
          <c:tx>
            <c:strRef>
              <c:f>'Temp 1932-2023'!$A$42</c:f>
              <c:strCache>
                <c:ptCount val="1"/>
                <c:pt idx="0">
                  <c:v>Trend</c:v>
                </c:pt>
              </c:strCache>
            </c:strRef>
          </c:tx>
          <c:spPr>
            <a:ln w="38100">
              <a:solidFill>
                <a:srgbClr val="C0504D">
                  <a:shade val="95000"/>
                  <a:satMod val="105000"/>
                </a:srgbClr>
              </a:solidFill>
            </a:ln>
          </c:spPr>
          <c:marker>
            <c:symbol val="none"/>
          </c:marker>
          <c:cat>
            <c:numRef>
              <c:f>'Temp 1932-2023'!$BJ$7:$CL$7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1932-2023'!$BJ$42:$CL$42</c:f>
              <c:numCache>
                <c:formatCode>0.00</c:formatCode>
                <c:ptCount val="18"/>
                <c:pt idx="0">
                  <c:v>10.009448387096768</c:v>
                </c:pt>
                <c:pt idx="1">
                  <c:v>10.053993548387083</c:v>
                </c:pt>
                <c:pt idx="2">
                  <c:v>10.098538709677413</c:v>
                </c:pt>
                <c:pt idx="3">
                  <c:v>10.143083870967729</c:v>
                </c:pt>
                <c:pt idx="4">
                  <c:v>10.187629032258059</c:v>
                </c:pt>
                <c:pt idx="5">
                  <c:v>10.232174193548374</c:v>
                </c:pt>
                <c:pt idx="6">
                  <c:v>10.276719354838704</c:v>
                </c:pt>
                <c:pt idx="7">
                  <c:v>10.32126451612902</c:v>
                </c:pt>
                <c:pt idx="8">
                  <c:v>10.36580967741935</c:v>
                </c:pt>
                <c:pt idx="9">
                  <c:v>10.410354838709665</c:v>
                </c:pt>
                <c:pt idx="10">
                  <c:v>10.454899999999995</c:v>
                </c:pt>
                <c:pt idx="11">
                  <c:v>10.499445161290311</c:v>
                </c:pt>
                <c:pt idx="12">
                  <c:v>10.54399032258064</c:v>
                </c:pt>
                <c:pt idx="13">
                  <c:v>10.588535483870956</c:v>
                </c:pt>
                <c:pt idx="14">
                  <c:v>10.633080645161286</c:v>
                </c:pt>
                <c:pt idx="15">
                  <c:v>10.677625806451601</c:v>
                </c:pt>
                <c:pt idx="16">
                  <c:v>10.722170967741931</c:v>
                </c:pt>
                <c:pt idx="17">
                  <c:v>10.766716129032247</c:v>
                </c:pt>
              </c:numCache>
            </c:numRef>
          </c:val>
          <c:smooth val="0"/>
          <c:extLst>
            <c:ext xmlns:c16="http://schemas.microsoft.com/office/drawing/2014/chart" uri="{C3380CC4-5D6E-409C-BE32-E72D297353CC}">
              <c16:uniqueId val="{00000001-AF50-4F4C-AF1E-F49D50CEB642}"/>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2"/>
        <c:tickMarkSkip val="2"/>
        <c:noMultiLvlLbl val="0"/>
      </c:catAx>
      <c:valAx>
        <c:axId val="551356040"/>
        <c:scaling>
          <c:orientation val="minMax"/>
          <c:min val="8"/>
        </c:scaling>
        <c:delete val="0"/>
        <c:axPos val="l"/>
        <c:majorGridlines/>
        <c:numFmt formatCode="0.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between"/>
      </c:valAx>
      <c:spPr>
        <a:noFill/>
      </c:spPr>
    </c:plotArea>
    <c:legend>
      <c:legendPos val="r"/>
      <c:layout>
        <c:manualLayout>
          <c:xMode val="edge"/>
          <c:yMode val="edge"/>
          <c:x val="0.30780629426038719"/>
          <c:y val="4.0428593484637947E-2"/>
          <c:w val="0.46263395731193979"/>
          <c:h val="9.82275744943647E-2"/>
        </c:manualLayout>
      </c:layout>
      <c:overlay val="1"/>
      <c:spPr>
        <a:solidFill>
          <a:schemeClr val="bg1"/>
        </a:solidFill>
      </c:spPr>
      <c:txPr>
        <a:bodyPr/>
        <a:lstStyle/>
        <a:p>
          <a:pPr>
            <a:defRPr sz="18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NZ" sz="1800">
                <a:effectLst/>
              </a:rPr>
              <a:t>Trend line increase 1986 - 2020 = 1.23°C </a:t>
            </a:r>
            <a:endParaRPr lang="en-NZ">
              <a:effectLst/>
            </a:endParaRPr>
          </a:p>
        </c:rich>
      </c:tx>
      <c:layout>
        <c:manualLayout>
          <c:xMode val="edge"/>
          <c:yMode val="edge"/>
          <c:x val="0.45228779775169609"/>
          <c:y val="0.78431372549019618"/>
        </c:manualLayout>
      </c:layout>
      <c:overlay val="1"/>
      <c:spPr>
        <a:solidFill>
          <a:schemeClr val="bg1"/>
        </a:solidFill>
      </c:spPr>
    </c:title>
    <c:autoTitleDeleted val="0"/>
    <c:plotArea>
      <c:layout/>
      <c:lineChart>
        <c:grouping val="standard"/>
        <c:varyColors val="0"/>
        <c:ser>
          <c:idx val="0"/>
          <c:order val="0"/>
          <c:tx>
            <c:strRef>
              <c:f>'Temp 1932-2023'!$A$208</c:f>
              <c:strCache>
                <c:ptCount val="1"/>
                <c:pt idx="0">
                  <c:v>Mean</c:v>
                </c:pt>
              </c:strCache>
            </c:strRef>
          </c:tx>
          <c:spPr>
            <a:ln w="38100">
              <a:solidFill>
                <a:srgbClr val="002060"/>
              </a:solidFill>
            </a:ln>
          </c:spPr>
          <c:marker>
            <c:symbol val="diamond"/>
            <c:size val="9"/>
            <c:spPr>
              <a:solidFill>
                <a:srgbClr val="000080"/>
              </a:solidFill>
              <a:ln>
                <a:solidFill>
                  <a:schemeClr val="tx2"/>
                </a:solidFill>
              </a:ln>
            </c:spPr>
          </c:marker>
          <c:cat>
            <c:numRef>
              <c:f>'Temp 1932-2023'!$BJ$7:$CL$7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1932-2023'!$BJ$43:$CL$43</c:f>
              <c:numCache>
                <c:formatCode>0.0</c:formatCode>
                <c:ptCount val="18"/>
                <c:pt idx="0">
                  <c:v>13</c:v>
                </c:pt>
                <c:pt idx="1">
                  <c:v>14.074999999999999</c:v>
                </c:pt>
                <c:pt idx="2">
                  <c:v>13.899999999999999</c:v>
                </c:pt>
                <c:pt idx="3">
                  <c:v>14.35</c:v>
                </c:pt>
                <c:pt idx="4">
                  <c:v>13.85</c:v>
                </c:pt>
                <c:pt idx="5">
                  <c:v>13.95</c:v>
                </c:pt>
                <c:pt idx="6">
                  <c:v>13.15</c:v>
                </c:pt>
                <c:pt idx="7">
                  <c:v>13.95</c:v>
                </c:pt>
                <c:pt idx="8">
                  <c:v>13.850000000000001</c:v>
                </c:pt>
                <c:pt idx="9">
                  <c:v>13.45</c:v>
                </c:pt>
                <c:pt idx="10">
                  <c:v>15</c:v>
                </c:pt>
                <c:pt idx="11">
                  <c:v>14.05</c:v>
                </c:pt>
                <c:pt idx="12">
                  <c:v>14.3</c:v>
                </c:pt>
                <c:pt idx="13">
                  <c:v>14.75</c:v>
                </c:pt>
                <c:pt idx="14">
                  <c:v>14.5</c:v>
                </c:pt>
                <c:pt idx="15">
                  <c:v>14.399999999999999</c:v>
                </c:pt>
                <c:pt idx="16">
                  <c:v>14.733500000000001</c:v>
                </c:pt>
                <c:pt idx="17">
                  <c:v>14.760999999999999</c:v>
                </c:pt>
              </c:numCache>
            </c:numRef>
          </c:val>
          <c:smooth val="0"/>
          <c:extLst>
            <c:ext xmlns:c16="http://schemas.microsoft.com/office/drawing/2014/chart" uri="{C3380CC4-5D6E-409C-BE32-E72D297353CC}">
              <c16:uniqueId val="{00000000-F189-4E36-B08C-32F2CA87D585}"/>
            </c:ext>
          </c:extLst>
        </c:ser>
        <c:ser>
          <c:idx val="2"/>
          <c:order val="1"/>
          <c:tx>
            <c:strRef>
              <c:f>'Temp 1932-2023'!$A$44</c:f>
              <c:strCache>
                <c:ptCount val="1"/>
                <c:pt idx="0">
                  <c:v>Trend 1986-2020</c:v>
                </c:pt>
              </c:strCache>
            </c:strRef>
          </c:tx>
          <c:spPr>
            <a:ln w="38100">
              <a:solidFill>
                <a:srgbClr val="C0504D">
                  <a:shade val="95000"/>
                  <a:satMod val="105000"/>
                </a:srgbClr>
              </a:solidFill>
            </a:ln>
          </c:spPr>
          <c:marker>
            <c:symbol val="none"/>
          </c:marker>
          <c:cat>
            <c:numRef>
              <c:f>'Temp 1932-2023'!$BJ$7:$CL$7</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'Temp 1932-2023'!$BJ$45:$CL$45</c:f>
              <c:numCache>
                <c:formatCode>0.00</c:formatCode>
                <c:ptCount val="18"/>
                <c:pt idx="0">
                  <c:v>13.810392364532007</c:v>
                </c:pt>
                <c:pt idx="1">
                  <c:v>13.854278817733984</c:v>
                </c:pt>
                <c:pt idx="2">
                  <c:v>13.898165270935948</c:v>
                </c:pt>
                <c:pt idx="3">
                  <c:v>13.942051724137926</c:v>
                </c:pt>
                <c:pt idx="4">
                  <c:v>13.985938177339889</c:v>
                </c:pt>
                <c:pt idx="5">
                  <c:v>14.029824630541867</c:v>
                </c:pt>
                <c:pt idx="6">
                  <c:v>14.073711083743831</c:v>
                </c:pt>
                <c:pt idx="7">
                  <c:v>14.117597536945809</c:v>
                </c:pt>
                <c:pt idx="8">
                  <c:v>14.161483990147772</c:v>
                </c:pt>
                <c:pt idx="9">
                  <c:v>14.20537044334975</c:v>
                </c:pt>
                <c:pt idx="10">
                  <c:v>14.249256896551714</c:v>
                </c:pt>
                <c:pt idx="11">
                  <c:v>14.293143349753691</c:v>
                </c:pt>
                <c:pt idx="12">
                  <c:v>14.337029802955655</c:v>
                </c:pt>
                <c:pt idx="13">
                  <c:v>14.380916256157633</c:v>
                </c:pt>
                <c:pt idx="14">
                  <c:v>14.424802709359597</c:v>
                </c:pt>
                <c:pt idx="15">
                  <c:v>14.46868916256156</c:v>
                </c:pt>
                <c:pt idx="16">
                  <c:v>14.512575615763538</c:v>
                </c:pt>
                <c:pt idx="17">
                  <c:v>14.556462068965502</c:v>
                </c:pt>
              </c:numCache>
            </c:numRef>
          </c:val>
          <c:smooth val="0"/>
          <c:extLst>
            <c:ext xmlns:c16="http://schemas.microsoft.com/office/drawing/2014/chart" uri="{C3380CC4-5D6E-409C-BE32-E72D297353CC}">
              <c16:uniqueId val="{00000001-F189-4E36-B08C-32F2CA87D585}"/>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2"/>
        <c:tickMarkSkip val="2"/>
        <c:noMultiLvlLbl val="0"/>
      </c:catAx>
      <c:valAx>
        <c:axId val="551356040"/>
        <c:scaling>
          <c:orientation val="minMax"/>
          <c:min val="12.5"/>
        </c:scaling>
        <c:delete val="0"/>
        <c:axPos val="l"/>
        <c:majorGridlines/>
        <c:numFmt formatCode="0.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between"/>
      </c:valAx>
      <c:spPr>
        <a:noFill/>
      </c:spPr>
    </c:plotArea>
    <c:legend>
      <c:legendPos val="r"/>
      <c:layout>
        <c:manualLayout>
          <c:xMode val="edge"/>
          <c:yMode val="edge"/>
          <c:x val="0.30780629426038719"/>
          <c:y val="4.0428593484637947E-2"/>
          <c:w val="0.46263395731193979"/>
          <c:h val="9.82275744943647E-2"/>
        </c:manualLayout>
      </c:layout>
      <c:overlay val="1"/>
      <c:spPr>
        <a:solidFill>
          <a:schemeClr val="bg1"/>
        </a:solidFill>
      </c:spPr>
      <c:txPr>
        <a:bodyPr/>
        <a:lstStyle/>
        <a:p>
          <a:pPr>
            <a:defRPr sz="18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'Temp 1932-2023'!$A$22</c:f>
              <c:strCache>
                <c:ptCount val="1"/>
                <c:pt idx="0">
                  <c:v>Season mean (Sep-Apr)</c:v>
                </c:pt>
              </c:strCache>
            </c:strRef>
          </c:tx>
          <c:spPr>
            <a:solidFill>
              <a:schemeClr val="accent1"/>
            </a:solidFill>
            <a:ln w="15875">
              <a:solidFill>
                <a:schemeClr val="accent1"/>
              </a:solidFill>
            </a:ln>
            <a:effectLst/>
          </c:spPr>
          <c:invertIfNegative val="0"/>
          <c:cat>
            <c:numRef>
              <c:f>'Temp 1932-2023'!$AQ$7:$CM$7</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'Temp 1932-2023'!$AQ$22:$CM$22</c:f>
              <c:numCache>
                <c:formatCode>0.0</c:formatCode>
                <c:ptCount val="19"/>
                <c:pt idx="0">
                  <c:v>14.981250000000001</c:v>
                </c:pt>
                <c:pt idx="1">
                  <c:v>14.868750000000002</c:v>
                </c:pt>
                <c:pt idx="2">
                  <c:v>14.84375</c:v>
                </c:pt>
                <c:pt idx="3">
                  <c:v>15.5375</c:v>
                </c:pt>
                <c:pt idx="4">
                  <c:v>15.250000000000002</c:v>
                </c:pt>
                <c:pt idx="5">
                  <c:v>15.524999999999999</c:v>
                </c:pt>
                <c:pt idx="6">
                  <c:v>15.125</c:v>
                </c:pt>
                <c:pt idx="7">
                  <c:v>15.3125</c:v>
                </c:pt>
                <c:pt idx="8">
                  <c:v>15.487500000000001</c:v>
                </c:pt>
                <c:pt idx="9" formatCode="0.00">
                  <c:v>14.61875</c:v>
                </c:pt>
                <c:pt idx="10">
                  <c:v>15.343750000000002</c:v>
                </c:pt>
                <c:pt idx="11">
                  <c:v>15.59375</c:v>
                </c:pt>
                <c:pt idx="12">
                  <c:v>15.549375</c:v>
                </c:pt>
                <c:pt idx="13">
                  <c:v>15.487500000000001</c:v>
                </c:pt>
                <c:pt idx="14">
                  <c:v>15.58375</c:v>
                </c:pt>
                <c:pt idx="15" formatCode="0.00">
                  <c:v>16.230374999999999</c:v>
                </c:pt>
                <c:pt idx="16" formatCode="0.00">
                  <c:v>15.95875</c:v>
                </c:pt>
                <c:pt idx="17" formatCode="0.00">
                  <c:v>15.414999999999999</c:v>
                </c:pt>
                <c:pt idx="18" formatCode="0.00">
                  <c:v>15.596625000000001</c:v>
                </c:pt>
              </c:numCache>
            </c:numRef>
          </c:val>
          <c:extLst>
            <c:ext xmlns:c16="http://schemas.microsoft.com/office/drawing/2014/chart" uri="{C3380CC4-5D6E-409C-BE32-E72D297353CC}">
              <c16:uniqueId val="{00000000-31D6-436A-A711-2EE76BBA7E16}"/>
            </c:ext>
          </c:extLst>
        </c:ser>
        <c:dLbls>
          <c:showLegendKey val="0"/>
          <c:showVal val="0"/>
          <c:showCatName val="0"/>
          <c:showSerName val="0"/>
          <c:showPercent val="0"/>
          <c:showBubbleSize val="0"/>
        </c:dLbls>
        <c:gapWidth val="219"/>
        <c:overlap val="-27"/>
        <c:axId val="575059296"/>
        <c:axId val="853992280"/>
      </c:barChart>
      <c:lineChart>
        <c:grouping val="standard"/>
        <c:varyColors val="0"/>
        <c:ser>
          <c:idx val="1"/>
          <c:order val="1"/>
          <c:tx>
            <c:strRef>
              <c:f>'Temp 1932-2023'!$A$23</c:f>
              <c:strCache>
                <c:ptCount val="1"/>
                <c:pt idx="0">
                  <c:v>Seasonal trend</c:v>
                </c:pt>
              </c:strCache>
            </c:strRef>
          </c:tx>
          <c:spPr>
            <a:ln w="28575" cap="rnd">
              <a:solidFill>
                <a:schemeClr val="accent2"/>
              </a:solidFill>
              <a:round/>
            </a:ln>
            <a:effectLst/>
          </c:spPr>
          <c:marker>
            <c:symbol val="none"/>
          </c:marker>
          <c:cat>
            <c:numRef>
              <c:f>'Temp 1932-2023'!$AQ$7:$CM$7</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'Temp 1932-2023'!$AQ$23:$CM$23</c:f>
              <c:numCache>
                <c:formatCode>0.00</c:formatCode>
                <c:ptCount val="19"/>
                <c:pt idx="0">
                  <c:v>15.275560765460025</c:v>
                </c:pt>
                <c:pt idx="1">
                  <c:v>15.285745957767716</c:v>
                </c:pt>
                <c:pt idx="2">
                  <c:v>15.295931150075408</c:v>
                </c:pt>
                <c:pt idx="3">
                  <c:v>15.306116342383103</c:v>
                </c:pt>
                <c:pt idx="4">
                  <c:v>15.316301534690794</c:v>
                </c:pt>
                <c:pt idx="5">
                  <c:v>15.326486726998485</c:v>
                </c:pt>
                <c:pt idx="6">
                  <c:v>15.336671919306177</c:v>
                </c:pt>
                <c:pt idx="7">
                  <c:v>15.346857111613872</c:v>
                </c:pt>
                <c:pt idx="8">
                  <c:v>15.357042303921563</c:v>
                </c:pt>
                <c:pt idx="9">
                  <c:v>15.367227496229255</c:v>
                </c:pt>
                <c:pt idx="10">
                  <c:v>15.377412688536946</c:v>
                </c:pt>
                <c:pt idx="11">
                  <c:v>15.387597880844641</c:v>
                </c:pt>
                <c:pt idx="12">
                  <c:v>15.397783073152333</c:v>
                </c:pt>
                <c:pt idx="13">
                  <c:v>15.407968265460024</c:v>
                </c:pt>
                <c:pt idx="14">
                  <c:v>15.418153457767716</c:v>
                </c:pt>
                <c:pt idx="15">
                  <c:v>15.42833865007541</c:v>
                </c:pt>
                <c:pt idx="16">
                  <c:v>15.438523842383102</c:v>
                </c:pt>
                <c:pt idx="17">
                  <c:v>15.448709034690793</c:v>
                </c:pt>
                <c:pt idx="18">
                  <c:v>15.458894226998485</c:v>
                </c:pt>
              </c:numCache>
            </c:numRef>
          </c:val>
          <c:smooth val="0"/>
          <c:extLst>
            <c:ext xmlns:c16="http://schemas.microsoft.com/office/drawing/2014/chart" uri="{C3380CC4-5D6E-409C-BE32-E72D297353CC}">
              <c16:uniqueId val="{00000001-31D6-436A-A711-2EE76BBA7E16}"/>
            </c:ext>
          </c:extLst>
        </c:ser>
        <c:dLbls>
          <c:showLegendKey val="0"/>
          <c:showVal val="0"/>
          <c:showCatName val="0"/>
          <c:showSerName val="0"/>
          <c:showPercent val="0"/>
          <c:showBubbleSize val="0"/>
        </c:dLbls>
        <c:marker val="1"/>
        <c:smooth val="0"/>
        <c:axId val="575059296"/>
        <c:axId val="853992280"/>
      </c:lineChart>
      <c:catAx>
        <c:axId val="575059296"/>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NZ" sz="1400" b="1"/>
                  <a:t>Year of harvest</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low"/>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853992280"/>
        <c:crosses val="autoZero"/>
        <c:auto val="1"/>
        <c:lblAlgn val="ctr"/>
        <c:lblOffset val="100"/>
        <c:tickLblSkip val="3"/>
        <c:noMultiLvlLbl val="0"/>
      </c:catAx>
      <c:valAx>
        <c:axId val="853992280"/>
        <c:scaling>
          <c:orientation val="minMax"/>
          <c:min val="1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NZ" sz="1400" b="1"/>
                  <a:t>Seasonal mean temperature (°C) </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75059296"/>
        <c:crosses val="autoZero"/>
        <c:crossBetween val="between"/>
        <c:majorUnit val="0.2"/>
      </c:valAx>
      <c:spPr>
        <a:noFill/>
        <a:ln>
          <a:noFill/>
        </a:ln>
        <a:effectLst/>
      </c:spPr>
    </c:plotArea>
    <c:legend>
      <c:legendPos val="t"/>
      <c:layout>
        <c:manualLayout>
          <c:xMode val="edge"/>
          <c:yMode val="edge"/>
          <c:x val="0.20607671887379386"/>
          <c:y val="2.6124275957720842E-2"/>
          <c:w val="0.71135179361870404"/>
          <c:h val="7.4842707945765391E-2"/>
        </c:manualLayout>
      </c:layout>
      <c:overlay val="1"/>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b="1"/>
            </a:pPr>
            <a:r>
              <a:rPr lang="en-NZ" sz="1800" b="1">
                <a:effectLst/>
              </a:rPr>
              <a:t>Trend line increase 1933 - 2022 = 1.18°C </a:t>
            </a:r>
            <a:endParaRPr lang="en-NZ" b="1">
              <a:effectLst/>
            </a:endParaRPr>
          </a:p>
        </c:rich>
      </c:tx>
      <c:layout>
        <c:manualLayout>
          <c:xMode val="edge"/>
          <c:yMode val="edge"/>
          <c:x val="0.28723665626686012"/>
          <c:y val="0.779185544114678"/>
        </c:manualLayout>
      </c:layout>
      <c:overlay val="1"/>
      <c:spPr>
        <a:solidFill>
          <a:schemeClr val="bg1"/>
        </a:solidFill>
      </c:spPr>
    </c:title>
    <c:autoTitleDeleted val="0"/>
    <c:plotArea>
      <c:layout/>
      <c:lineChart>
        <c:grouping val="standard"/>
        <c:varyColors val="0"/>
        <c:ser>
          <c:idx val="0"/>
          <c:order val="0"/>
          <c:tx>
            <c:strRef>
              <c:f>'Temp 1932-2023'!$A$208</c:f>
              <c:strCache>
                <c:ptCount val="1"/>
                <c:pt idx="0">
                  <c:v>Mean</c:v>
                </c:pt>
              </c:strCache>
            </c:strRef>
          </c:tx>
          <c:spPr>
            <a:ln w="38100">
              <a:solidFill>
                <a:srgbClr val="002060"/>
              </a:solidFill>
            </a:ln>
          </c:spPr>
          <c:marker>
            <c:symbol val="diamond"/>
            <c:size val="9"/>
            <c:spPr>
              <a:solidFill>
                <a:srgbClr val="000080"/>
              </a:solidFill>
              <a:ln>
                <a:solidFill>
                  <a:schemeClr val="tx2"/>
                </a:solidFill>
              </a:ln>
            </c:spPr>
          </c:marker>
          <c:cat>
            <c:numRef>
              <c:f>'Temp 1932-2023'!$C$7:$CN$7</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'Temp 1932-2023'!$C$20:$CN$20</c:f>
              <c:numCache>
                <c:formatCode>0.00</c:formatCode>
                <c:ptCount val="20"/>
                <c:pt idx="0">
                  <c:v>13.137500000000001</c:v>
                </c:pt>
                <c:pt idx="1">
                  <c:v>12.845833333333333</c:v>
                </c:pt>
                <c:pt idx="2">
                  <c:v>13.618166666666667</c:v>
                </c:pt>
                <c:pt idx="3">
                  <c:v>13.141666666666666</c:v>
                </c:pt>
                <c:pt idx="4">
                  <c:v>13.408333333333333</c:v>
                </c:pt>
                <c:pt idx="5">
                  <c:v>13.283333333333331</c:v>
                </c:pt>
                <c:pt idx="6">
                  <c:v>12.733333333333333</c:v>
                </c:pt>
                <c:pt idx="7">
                  <c:v>13.699999999999998</c:v>
                </c:pt>
                <c:pt idx="8">
                  <c:v>13.169166666666669</c:v>
                </c:pt>
                <c:pt idx="9">
                  <c:v>12.941916666666666</c:v>
                </c:pt>
                <c:pt idx="10">
                  <c:v>13.859916666666669</c:v>
                </c:pt>
                <c:pt idx="11">
                  <c:v>13.383333333333333</c:v>
                </c:pt>
                <c:pt idx="12">
                  <c:v>13.207916666666669</c:v>
                </c:pt>
                <c:pt idx="13">
                  <c:v>13.931666666666665</c:v>
                </c:pt>
                <c:pt idx="14">
                  <c:v>13.672499999999999</c:v>
                </c:pt>
                <c:pt idx="15">
                  <c:v>13.883083333333332</c:v>
                </c:pt>
                <c:pt idx="16" formatCode="0.000">
                  <c:v>13.953749999999999</c:v>
                </c:pt>
                <c:pt idx="17" formatCode="0.000">
                  <c:v>13.642666666666669</c:v>
                </c:pt>
                <c:pt idx="18" formatCode="0.000">
                  <c:v>13.847416666666666</c:v>
                </c:pt>
                <c:pt idx="19" formatCode="0.000">
                  <c:v>13.807250000000002</c:v>
                </c:pt>
              </c:numCache>
            </c:numRef>
          </c:val>
          <c:smooth val="0"/>
          <c:extLst>
            <c:ext xmlns:c16="http://schemas.microsoft.com/office/drawing/2014/chart" uri="{C3380CC4-5D6E-409C-BE32-E72D297353CC}">
              <c16:uniqueId val="{00000000-49CC-4EC1-9B27-D609F1A3EEFD}"/>
            </c:ext>
          </c:extLst>
        </c:ser>
        <c:ser>
          <c:idx val="2"/>
          <c:order val="1"/>
          <c:tx>
            <c:strRef>
              <c:f>'Temp 1932-2023'!$A$21</c:f>
              <c:strCache>
                <c:ptCount val="1"/>
                <c:pt idx="0">
                  <c:v>Trend</c:v>
                </c:pt>
              </c:strCache>
            </c:strRef>
          </c:tx>
          <c:spPr>
            <a:ln w="38100">
              <a:solidFill>
                <a:srgbClr val="C0504D">
                  <a:shade val="95000"/>
                  <a:satMod val="105000"/>
                </a:srgbClr>
              </a:solidFill>
            </a:ln>
          </c:spPr>
          <c:marker>
            <c:symbol val="none"/>
          </c:marker>
          <c:cat>
            <c:numRef>
              <c:f>'Temp 1932-2023'!$C$7:$CN$7</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'Temp 1932-2023'!$C$21:$CN$21</c:f>
              <c:numCache>
                <c:formatCode>0.00</c:formatCode>
                <c:ptCount val="20"/>
                <c:pt idx="0">
                  <c:v>13.27990166732976</c:v>
                </c:pt>
                <c:pt idx="1">
                  <c:v>13.293128021749371</c:v>
                </c:pt>
                <c:pt idx="2">
                  <c:v>13.306354376168983</c:v>
                </c:pt>
                <c:pt idx="3">
                  <c:v>13.319580730588598</c:v>
                </c:pt>
                <c:pt idx="4">
                  <c:v>13.332807085008209</c:v>
                </c:pt>
                <c:pt idx="5">
                  <c:v>13.346033439427824</c:v>
                </c:pt>
                <c:pt idx="6">
                  <c:v>13.359259793847436</c:v>
                </c:pt>
                <c:pt idx="7">
                  <c:v>13.372486148267047</c:v>
                </c:pt>
                <c:pt idx="8">
                  <c:v>13.385712502686662</c:v>
                </c:pt>
                <c:pt idx="9">
                  <c:v>13.398938857106273</c:v>
                </c:pt>
                <c:pt idx="10">
                  <c:v>13.412165211525888</c:v>
                </c:pt>
                <c:pt idx="11">
                  <c:v>13.4253915659455</c:v>
                </c:pt>
                <c:pt idx="12">
                  <c:v>13.438617920365111</c:v>
                </c:pt>
                <c:pt idx="13">
                  <c:v>13.451844274784726</c:v>
                </c:pt>
                <c:pt idx="14">
                  <c:v>13.465070629204337</c:v>
                </c:pt>
                <c:pt idx="15">
                  <c:v>13.478296983623952</c:v>
                </c:pt>
                <c:pt idx="16">
                  <c:v>13.491523338043564</c:v>
                </c:pt>
                <c:pt idx="17">
                  <c:v>13.504749692463179</c:v>
                </c:pt>
                <c:pt idx="18">
                  <c:v>13.51797604688279</c:v>
                </c:pt>
                <c:pt idx="19">
                  <c:v>13.531202401302401</c:v>
                </c:pt>
              </c:numCache>
            </c:numRef>
          </c:val>
          <c:smooth val="0"/>
          <c:extLst>
            <c:ext xmlns:c16="http://schemas.microsoft.com/office/drawing/2014/chart" uri="{C3380CC4-5D6E-409C-BE32-E72D297353CC}">
              <c16:uniqueId val="{00000001-49CC-4EC1-9B27-D609F1A3EEFD}"/>
            </c:ext>
          </c:extLst>
        </c:ser>
        <c:dLbls>
          <c:showLegendKey val="0"/>
          <c:showVal val="0"/>
          <c:showCatName val="0"/>
          <c:showSerName val="0"/>
          <c:showPercent val="0"/>
          <c:showBubbleSize val="0"/>
        </c:dLbls>
        <c:marker val="1"/>
        <c:smooth val="0"/>
        <c:axId val="551352512"/>
        <c:axId val="551356040"/>
      </c:lineChart>
      <c:catAx>
        <c:axId val="551352512"/>
        <c:scaling>
          <c:orientation val="minMax"/>
        </c:scaling>
        <c:delete val="0"/>
        <c:axPos val="b"/>
        <c:numFmt formatCode="General" sourceLinked="1"/>
        <c:majorTickMark val="out"/>
        <c:minorTickMark val="none"/>
        <c:tickLblPos val="nextTo"/>
        <c:txPr>
          <a:bodyPr rot="-2700000" vert="horz"/>
          <a:lstStyle/>
          <a:p>
            <a:pPr>
              <a:defRPr sz="1400" b="1" i="0" u="none" strike="noStrike" baseline="0">
                <a:solidFill>
                  <a:srgbClr val="000000"/>
                </a:solidFill>
                <a:latin typeface="Calibri"/>
                <a:ea typeface="Calibri"/>
                <a:cs typeface="Calibri"/>
              </a:defRPr>
            </a:pPr>
            <a:endParaRPr lang="en-US"/>
          </a:p>
        </c:txPr>
        <c:crossAx val="551356040"/>
        <c:crosses val="autoZero"/>
        <c:auto val="1"/>
        <c:lblAlgn val="ctr"/>
        <c:lblOffset val="100"/>
        <c:tickLblSkip val="5"/>
        <c:tickMarkSkip val="2"/>
        <c:noMultiLvlLbl val="0"/>
      </c:catAx>
      <c:valAx>
        <c:axId val="551356040"/>
        <c:scaling>
          <c:orientation val="minMax"/>
          <c:min val="11"/>
        </c:scaling>
        <c:delete val="0"/>
        <c:axPos val="l"/>
        <c:majorGridlines/>
        <c:title>
          <c:tx>
            <c:rich>
              <a:bodyPr/>
              <a:lstStyle/>
              <a:p>
                <a:pPr>
                  <a:defRPr/>
                </a:pPr>
                <a:r>
                  <a:rPr lang="en-NZ" sz="1400" b="1"/>
                  <a:t>Annual mean temperature (°C)</a:t>
                </a:r>
              </a:p>
            </c:rich>
          </c:tx>
          <c:overlay val="0"/>
        </c:title>
        <c:numFmt formatCode="0.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51352512"/>
        <c:crosses val="autoZero"/>
        <c:crossBetween val="between"/>
      </c:valAx>
      <c:spPr>
        <a:noFill/>
      </c:spPr>
    </c:plotArea>
    <c:legend>
      <c:legendPos val="r"/>
      <c:layout>
        <c:manualLayout>
          <c:xMode val="edge"/>
          <c:yMode val="edge"/>
          <c:x val="0.29680293519860651"/>
          <c:y val="4.0428629113668485E-2"/>
          <c:w val="0.46263395731193979"/>
          <c:h val="9.82275744943647E-2"/>
        </c:manualLayout>
      </c:layout>
      <c:overlay val="1"/>
      <c:spPr>
        <a:solidFill>
          <a:schemeClr val="bg1"/>
        </a:solidFill>
      </c:spPr>
      <c:txPr>
        <a:bodyPr/>
        <a:lstStyle/>
        <a:p>
          <a:pPr>
            <a:defRPr sz="18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9468526641781"/>
          <c:y val="7.4736407360397286E-2"/>
          <c:w val="0.77887583594215803"/>
          <c:h val="0.76606472421998772"/>
        </c:manualLayout>
      </c:layout>
      <c:barChart>
        <c:barDir val="col"/>
        <c:grouping val="clustered"/>
        <c:varyColors val="0"/>
        <c:ser>
          <c:idx val="2"/>
          <c:order val="0"/>
          <c:tx>
            <c:strRef>
              <c:f>'Temp 1932-2023'!$CU$6:$CU$7</c:f>
              <c:strCache>
                <c:ptCount val="2"/>
                <c:pt idx="0">
                  <c:v>Mean</c:v>
                </c:pt>
                <c:pt idx="1">
                  <c:v>2001-2023</c:v>
                </c:pt>
              </c:strCache>
            </c:strRef>
          </c:tx>
          <c:spPr>
            <a:solidFill>
              <a:srgbClr val="0000FF"/>
            </a:solidFill>
            <a:ln w="12700">
              <a:solidFill>
                <a:srgbClr val="000000"/>
              </a:solidFill>
              <a:prstDash val="solid"/>
            </a:ln>
          </c:spPr>
          <c:invertIfNegative val="0"/>
          <c:cat>
            <c:strRef>
              <c:f>'Temp 1932-2023'!$A$8:$A$19</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'Temp 1932-2023'!$CU$8:$CU$19</c:f>
              <c:numCache>
                <c:formatCode>0.0</c:formatCode>
                <c:ptCount val="12"/>
                <c:pt idx="0">
                  <c:v>18.382304347826086</c:v>
                </c:pt>
                <c:pt idx="1">
                  <c:v>17.984913043478262</c:v>
                </c:pt>
                <c:pt idx="2">
                  <c:v>16.360130434782608</c:v>
                </c:pt>
                <c:pt idx="3">
                  <c:v>13.757521739130432</c:v>
                </c:pt>
                <c:pt idx="4">
                  <c:v>11.458565217391303</c:v>
                </c:pt>
                <c:pt idx="5">
                  <c:v>9.1321449275362312</c:v>
                </c:pt>
                <c:pt idx="6">
                  <c:v>8.2226086956521716</c:v>
                </c:pt>
                <c:pt idx="7">
                  <c:v>9.4140869565217411</c:v>
                </c:pt>
                <c:pt idx="8">
                  <c:v>11.463173913043478</c:v>
                </c:pt>
                <c:pt idx="9">
                  <c:v>13.130908695652174</c:v>
                </c:pt>
                <c:pt idx="10">
                  <c:v>15.214956521739129</c:v>
                </c:pt>
                <c:pt idx="11">
                  <c:v>17.141260869565212</c:v>
                </c:pt>
              </c:numCache>
            </c:numRef>
          </c:val>
          <c:extLst>
            <c:ext xmlns:c16="http://schemas.microsoft.com/office/drawing/2014/chart" uri="{C3380CC4-5D6E-409C-BE32-E72D297353CC}">
              <c16:uniqueId val="{00000000-24B4-4614-B959-F1F4B44C5EE6}"/>
            </c:ext>
          </c:extLst>
        </c:ser>
        <c:dLbls>
          <c:showLegendKey val="0"/>
          <c:showVal val="0"/>
          <c:showCatName val="0"/>
          <c:showSerName val="0"/>
          <c:showPercent val="0"/>
          <c:showBubbleSize val="0"/>
        </c:dLbls>
        <c:gapWidth val="150"/>
        <c:axId val="853989144"/>
        <c:axId val="853989536"/>
      </c:barChart>
      <c:catAx>
        <c:axId val="853989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en-US"/>
          </a:p>
        </c:txPr>
        <c:crossAx val="853989536"/>
        <c:crosses val="autoZero"/>
        <c:auto val="1"/>
        <c:lblAlgn val="ctr"/>
        <c:lblOffset val="100"/>
        <c:tickLblSkip val="1"/>
        <c:tickMarkSkip val="1"/>
        <c:noMultiLvlLbl val="0"/>
      </c:catAx>
      <c:valAx>
        <c:axId val="853989536"/>
        <c:scaling>
          <c:orientation val="minMax"/>
          <c:max val="2.6"/>
          <c:min val="-1.6"/>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NZ"/>
                  <a:t>Deviation in mean temperature from LTA (°C)</a:t>
                </a:r>
              </a:p>
            </c:rich>
          </c:tx>
          <c:layout>
            <c:manualLayout>
              <c:xMode val="edge"/>
              <c:yMode val="edge"/>
              <c:x val="1.0341296271925418E-2"/>
              <c:y val="0.1022491921795111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en-US"/>
          </a:p>
        </c:txPr>
        <c:crossAx val="853989144"/>
        <c:crosses val="autoZero"/>
        <c:crossBetween val="between"/>
        <c:majorUnit val="0.2"/>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'Temp 1932-2023'!$A$31</c:f>
              <c:strCache>
                <c:ptCount val="1"/>
                <c:pt idx="0">
                  <c:v>Sep-Dec mean</c:v>
                </c:pt>
              </c:strCache>
            </c:strRef>
          </c:tx>
          <c:spPr>
            <a:solidFill>
              <a:schemeClr val="accent1"/>
            </a:solidFill>
            <a:ln w="15875">
              <a:solidFill>
                <a:schemeClr val="accent1"/>
              </a:solidFill>
            </a:ln>
            <a:effectLst/>
          </c:spPr>
          <c:invertIfNegative val="0"/>
          <c:cat>
            <c:numRef>
              <c:f>'Temp 1932-2023'!$AQ$7:$CM$7</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'Temp 1932-2023'!$AQ$31:$CM$31</c:f>
              <c:numCache>
                <c:formatCode>0.0</c:formatCode>
                <c:ptCount val="19"/>
                <c:pt idx="0">
                  <c:v>13.737500000000001</c:v>
                </c:pt>
                <c:pt idx="1">
                  <c:v>13.3125</c:v>
                </c:pt>
                <c:pt idx="2">
                  <c:v>14.575000000000001</c:v>
                </c:pt>
                <c:pt idx="3">
                  <c:v>13.975</c:v>
                </c:pt>
                <c:pt idx="4">
                  <c:v>14.049999999999999</c:v>
                </c:pt>
                <c:pt idx="5">
                  <c:v>14.074999999999999</c:v>
                </c:pt>
                <c:pt idx="6">
                  <c:v>13.5625</c:v>
                </c:pt>
                <c:pt idx="7">
                  <c:v>14.574999999999999</c:v>
                </c:pt>
                <c:pt idx="8">
                  <c:v>13.475000000000001</c:v>
                </c:pt>
                <c:pt idx="9">
                  <c:v>14.0625</c:v>
                </c:pt>
                <c:pt idx="10">
                  <c:v>15</c:v>
                </c:pt>
                <c:pt idx="11">
                  <c:v>14.3</c:v>
                </c:pt>
                <c:pt idx="12">
                  <c:v>13.549999999999999</c:v>
                </c:pt>
                <c:pt idx="13">
                  <c:v>14.445</c:v>
                </c:pt>
                <c:pt idx="14">
                  <c:v>14.91</c:v>
                </c:pt>
                <c:pt idx="15">
                  <c:v>14.324999999999999</c:v>
                </c:pt>
                <c:pt idx="16">
                  <c:v>14.311</c:v>
                </c:pt>
                <c:pt idx="17">
                  <c:v>14.5425</c:v>
                </c:pt>
                <c:pt idx="18">
                  <c:v>14.954499999999999</c:v>
                </c:pt>
              </c:numCache>
            </c:numRef>
          </c:val>
          <c:extLst>
            <c:ext xmlns:c16="http://schemas.microsoft.com/office/drawing/2014/chart" uri="{C3380CC4-5D6E-409C-BE32-E72D297353CC}">
              <c16:uniqueId val="{00000000-DB31-4BA7-938F-4CEFAC6108E3}"/>
            </c:ext>
          </c:extLst>
        </c:ser>
        <c:dLbls>
          <c:showLegendKey val="0"/>
          <c:showVal val="0"/>
          <c:showCatName val="0"/>
          <c:showSerName val="0"/>
          <c:showPercent val="0"/>
          <c:showBubbleSize val="0"/>
        </c:dLbls>
        <c:gapWidth val="219"/>
        <c:overlap val="-27"/>
        <c:axId val="575059296"/>
        <c:axId val="853992280"/>
      </c:barChart>
      <c:lineChart>
        <c:grouping val="standard"/>
        <c:varyColors val="0"/>
        <c:ser>
          <c:idx val="1"/>
          <c:order val="1"/>
          <c:tx>
            <c:strRef>
              <c:f>'Temp 1932-2023'!$A$33</c:f>
              <c:strCache>
                <c:ptCount val="1"/>
                <c:pt idx="0">
                  <c:v>Sep-Dec trend</c:v>
                </c:pt>
              </c:strCache>
            </c:strRef>
          </c:tx>
          <c:spPr>
            <a:ln w="28575" cap="rnd">
              <a:solidFill>
                <a:schemeClr val="accent2"/>
              </a:solidFill>
              <a:round/>
            </a:ln>
            <a:effectLst/>
          </c:spPr>
          <c:marker>
            <c:symbol val="none"/>
          </c:marker>
          <c:cat>
            <c:numRef>
              <c:f>'Temp 1932-2023'!$AQ$7:$CM$7</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'Temp 1932-2023'!$AQ$33:$CM$33</c:f>
              <c:numCache>
                <c:formatCode>0.00</c:formatCode>
                <c:ptCount val="19"/>
                <c:pt idx="0">
                  <c:v>14.033504369747899</c:v>
                </c:pt>
                <c:pt idx="1">
                  <c:v>14.050692436974789</c:v>
                </c:pt>
                <c:pt idx="2">
                  <c:v>14.067880504201678</c:v>
                </c:pt>
                <c:pt idx="3">
                  <c:v>14.085068571428568</c:v>
                </c:pt>
                <c:pt idx="4">
                  <c:v>14.102256638655465</c:v>
                </c:pt>
                <c:pt idx="5">
                  <c:v>14.119444705882355</c:v>
                </c:pt>
                <c:pt idx="6">
                  <c:v>14.136632773109245</c:v>
                </c:pt>
                <c:pt idx="7">
                  <c:v>14.153820840336135</c:v>
                </c:pt>
                <c:pt idx="8">
                  <c:v>14.171008907563024</c:v>
                </c:pt>
                <c:pt idx="9">
                  <c:v>14.188196974789914</c:v>
                </c:pt>
                <c:pt idx="10">
                  <c:v>14.205385042016804</c:v>
                </c:pt>
                <c:pt idx="11">
                  <c:v>14.222573109243701</c:v>
                </c:pt>
                <c:pt idx="12">
                  <c:v>14.239761176470591</c:v>
                </c:pt>
                <c:pt idx="13">
                  <c:v>14.256949243697481</c:v>
                </c:pt>
                <c:pt idx="14">
                  <c:v>14.27413731092437</c:v>
                </c:pt>
                <c:pt idx="15">
                  <c:v>14.29132537815126</c:v>
                </c:pt>
                <c:pt idx="16">
                  <c:v>14.30851344537815</c:v>
                </c:pt>
                <c:pt idx="17">
                  <c:v>14.32570151260504</c:v>
                </c:pt>
                <c:pt idx="18">
                  <c:v>14.34288957983193</c:v>
                </c:pt>
              </c:numCache>
            </c:numRef>
          </c:val>
          <c:smooth val="0"/>
          <c:extLst>
            <c:ext xmlns:c16="http://schemas.microsoft.com/office/drawing/2014/chart" uri="{C3380CC4-5D6E-409C-BE32-E72D297353CC}">
              <c16:uniqueId val="{00000001-DB31-4BA7-938F-4CEFAC6108E3}"/>
            </c:ext>
          </c:extLst>
        </c:ser>
        <c:dLbls>
          <c:showLegendKey val="0"/>
          <c:showVal val="0"/>
          <c:showCatName val="0"/>
          <c:showSerName val="0"/>
          <c:showPercent val="0"/>
          <c:showBubbleSize val="0"/>
        </c:dLbls>
        <c:marker val="1"/>
        <c:smooth val="0"/>
        <c:axId val="575059296"/>
        <c:axId val="853992280"/>
      </c:lineChart>
      <c:catAx>
        <c:axId val="575059296"/>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NZ" sz="1400"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low"/>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853992280"/>
        <c:crosses val="autoZero"/>
        <c:auto val="1"/>
        <c:lblAlgn val="ctr"/>
        <c:lblOffset val="100"/>
        <c:tickLblSkip val="3"/>
        <c:noMultiLvlLbl val="0"/>
      </c:catAx>
      <c:valAx>
        <c:axId val="853992280"/>
        <c:scaling>
          <c:orientation val="minMax"/>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NZ" sz="1400" b="1"/>
                  <a:t>Sep to Dec mean temp (°C) </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75059296"/>
        <c:crosses val="autoZero"/>
        <c:crossBetween val="between"/>
        <c:majorUnit val="0.5"/>
      </c:valAx>
      <c:spPr>
        <a:noFill/>
        <a:ln>
          <a:noFill/>
        </a:ln>
        <a:effectLst/>
      </c:spPr>
    </c:plotArea>
    <c:legend>
      <c:legendPos val="t"/>
      <c:layout>
        <c:manualLayout>
          <c:xMode val="edge"/>
          <c:yMode val="edge"/>
          <c:x val="0.44206485743859364"/>
          <c:y val="3.168749247095156E-2"/>
          <c:w val="0.53011291311129671"/>
          <c:h val="7.4842707945765391E-2"/>
        </c:manualLayout>
      </c:layout>
      <c:overlay val="1"/>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3" Type="http://schemas.openxmlformats.org/officeDocument/2006/relationships/chart" Target="../charts/chart26.xml"/><Relationship Id="rId7" Type="http://schemas.openxmlformats.org/officeDocument/2006/relationships/chart" Target="../charts/chart30.xml"/><Relationship Id="rId12" Type="http://schemas.openxmlformats.org/officeDocument/2006/relationships/chart" Target="../charts/chart35.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5" Type="http://schemas.openxmlformats.org/officeDocument/2006/relationships/chart" Target="../charts/chart3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11</xdr:col>
      <xdr:colOff>219075</xdr:colOff>
      <xdr:row>35</xdr:row>
      <xdr:rowOff>123825</xdr:rowOff>
    </xdr:to>
    <xdr:pic>
      <xdr:nvPicPr>
        <xdr:cNvPr id="7639" name="Picture 1" descr="2012 mrc green logo.jpg">
          <a:extLst>
            <a:ext uri="{FF2B5EF4-FFF2-40B4-BE49-F238E27FC236}">
              <a16:creationId xmlns:a16="http://schemas.microsoft.com/office/drawing/2014/main" id="{00000000-0008-0000-0000-0000D71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4238625"/>
          <a:ext cx="5553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102</xdr:row>
      <xdr:rowOff>0</xdr:rowOff>
    </xdr:from>
    <xdr:to>
      <xdr:col>24</xdr:col>
      <xdr:colOff>19050</xdr:colOff>
      <xdr:row>139</xdr:row>
      <xdr:rowOff>57150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466725</xdr:colOff>
      <xdr:row>103</xdr:row>
      <xdr:rowOff>28575</xdr:rowOff>
    </xdr:from>
    <xdr:to>
      <xdr:col>23</xdr:col>
      <xdr:colOff>422961</xdr:colOff>
      <xdr:row>132</xdr:row>
      <xdr:rowOff>78889</xdr:rowOff>
    </xdr:to>
    <xdr:grpSp>
      <xdr:nvGrpSpPr>
        <xdr:cNvPr id="8" name="Group 7">
          <a:extLst>
            <a:ext uri="{FF2B5EF4-FFF2-40B4-BE49-F238E27FC236}">
              <a16:creationId xmlns:a16="http://schemas.microsoft.com/office/drawing/2014/main" id="{00000000-0008-0000-0A00-000008000000}"/>
            </a:ext>
          </a:extLst>
        </xdr:cNvPr>
        <xdr:cNvGrpSpPr/>
      </xdr:nvGrpSpPr>
      <xdr:grpSpPr>
        <a:xfrm>
          <a:off x="4248150" y="16773525"/>
          <a:ext cx="908736" cy="4536589"/>
          <a:chOff x="10306050" y="13411200"/>
          <a:chExt cx="908736" cy="4536589"/>
        </a:xfrm>
      </xdr:grpSpPr>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0372725" y="17354550"/>
            <a:ext cx="832536"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600" b="1">
                <a:solidFill>
                  <a:sysClr val="windowText" lastClr="000000"/>
                </a:solidFill>
              </a:rPr>
              <a:t>Winter</a:t>
            </a:r>
          </a:p>
          <a:p>
            <a:r>
              <a:rPr lang="en-NZ" sz="1600" b="1">
                <a:solidFill>
                  <a:sysClr val="windowText" lastClr="000000"/>
                </a:solidFill>
              </a:rPr>
              <a:t>+1.67°C</a:t>
            </a:r>
          </a:p>
        </xdr:txBody>
      </xdr:sp>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0382250" y="15821025"/>
            <a:ext cx="832536"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600" b="1">
                <a:solidFill>
                  <a:sysClr val="windowText" lastClr="000000"/>
                </a:solidFill>
              </a:rPr>
              <a:t>Spring</a:t>
            </a:r>
          </a:p>
          <a:p>
            <a:r>
              <a:rPr lang="en-NZ" sz="1600" b="1">
                <a:solidFill>
                  <a:sysClr val="windowText" lastClr="000000"/>
                </a:solidFill>
              </a:rPr>
              <a:t>+0.58°C</a:t>
            </a:r>
          </a:p>
        </xdr:txBody>
      </xdr:sp>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10315575" y="14754225"/>
            <a:ext cx="87729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600" b="1">
                <a:solidFill>
                  <a:sysClr val="windowText" lastClr="000000"/>
                </a:solidFill>
              </a:rPr>
              <a:t>Autumn</a:t>
            </a:r>
          </a:p>
          <a:p>
            <a:r>
              <a:rPr lang="en-NZ" sz="1600" b="1">
                <a:solidFill>
                  <a:sysClr val="windowText" lastClr="000000"/>
                </a:solidFill>
              </a:rPr>
              <a:t>+1.46°C</a:t>
            </a:r>
          </a:p>
        </xdr:txBody>
      </xdr:sp>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0306050" y="13411200"/>
            <a:ext cx="90185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600" b="1">
                <a:solidFill>
                  <a:sysClr val="windowText" lastClr="000000"/>
                </a:solidFill>
              </a:rPr>
              <a:t>Summer</a:t>
            </a:r>
          </a:p>
          <a:p>
            <a:r>
              <a:rPr lang="en-NZ" sz="1600" b="1">
                <a:solidFill>
                  <a:sysClr val="windowText" lastClr="000000"/>
                </a:solidFill>
              </a:rPr>
              <a:t>+0.6°C</a:t>
            </a:r>
          </a:p>
        </xdr:txBody>
      </xdr:sp>
    </xdr:grpSp>
    <xdr:clientData/>
  </xdr:twoCellAnchor>
  <xdr:twoCellAnchor>
    <xdr:from>
      <xdr:col>26</xdr:col>
      <xdr:colOff>0</xdr:colOff>
      <xdr:row>102</xdr:row>
      <xdr:rowOff>0</xdr:rowOff>
    </xdr:from>
    <xdr:to>
      <xdr:col>47</xdr:col>
      <xdr:colOff>228600</xdr:colOff>
      <xdr:row>139</xdr:row>
      <xdr:rowOff>57150</xdr:rowOff>
    </xdr:to>
    <xdr:graphicFrame macro="">
      <xdr:nvGraphicFramePr>
        <xdr:cNvPr id="4" name="Chart 3">
          <a:extLst>
            <a:ext uri="{FF2B5EF4-FFF2-40B4-BE49-F238E27FC236}">
              <a16:creationId xmlns:a16="http://schemas.microsoft.com/office/drawing/2014/main" id="{CD49A0AA-14DC-4B01-A355-611C82413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0</xdr:colOff>
      <xdr:row>143</xdr:row>
      <xdr:rowOff>0</xdr:rowOff>
    </xdr:from>
    <xdr:to>
      <xdr:col>47</xdr:col>
      <xdr:colOff>228600</xdr:colOff>
      <xdr:row>182</xdr:row>
      <xdr:rowOff>133350</xdr:rowOff>
    </xdr:to>
    <xdr:graphicFrame macro="">
      <xdr:nvGraphicFramePr>
        <xdr:cNvPr id="9" name="Chart 8">
          <a:extLst>
            <a:ext uri="{FF2B5EF4-FFF2-40B4-BE49-F238E27FC236}">
              <a16:creationId xmlns:a16="http://schemas.microsoft.com/office/drawing/2014/main" id="{D03FE994-704B-4107-AF85-C7203F476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143</xdr:row>
      <xdr:rowOff>0</xdr:rowOff>
    </xdr:from>
    <xdr:to>
      <xdr:col>24</xdr:col>
      <xdr:colOff>19050</xdr:colOff>
      <xdr:row>182</xdr:row>
      <xdr:rowOff>133350</xdr:rowOff>
    </xdr:to>
    <xdr:graphicFrame macro="">
      <xdr:nvGraphicFramePr>
        <xdr:cNvPr id="10" name="Chart 9">
          <a:extLst>
            <a:ext uri="{FF2B5EF4-FFF2-40B4-BE49-F238E27FC236}">
              <a16:creationId xmlns:a16="http://schemas.microsoft.com/office/drawing/2014/main" id="{A2CEDA6C-E042-467A-8347-52D753BD3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0.2786</cdr:x>
      <cdr:y>0.79132</cdr:y>
    </cdr:from>
    <cdr:to>
      <cdr:x>0.62137</cdr:x>
      <cdr:y>0.85689</cdr:y>
    </cdr:to>
    <cdr:sp macro="" textlink="">
      <cdr:nvSpPr>
        <cdr:cNvPr id="3" name="TextBox 2">
          <a:extLst xmlns:a="http://schemas.openxmlformats.org/drawingml/2006/main">
            <a:ext uri="{FF2B5EF4-FFF2-40B4-BE49-F238E27FC236}">
              <a16:creationId xmlns:a16="http://schemas.microsoft.com/office/drawing/2014/main" id="{25BF2B34-3C0A-DD9A-38E3-994799941EAA}"/>
            </a:ext>
          </a:extLst>
        </cdr:cNvPr>
        <cdr:cNvSpPr txBox="1"/>
      </cdr:nvSpPr>
      <cdr:spPr>
        <a:xfrm xmlns:a="http://schemas.openxmlformats.org/drawingml/2006/main">
          <a:off x="2876550" y="4514850"/>
          <a:ext cx="3539174" cy="374141"/>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r>
            <a:rPr lang="en-NZ" sz="1800" b="1">
              <a:solidFill>
                <a:sysClr val="windowText" lastClr="000000"/>
              </a:solidFill>
            </a:rPr>
            <a:t>Trend increase 1986-2023 = 1.59°C </a:t>
          </a:r>
        </a:p>
      </cdr:txBody>
    </cdr:sp>
  </cdr:relSizeAnchor>
</c:userShapes>
</file>

<file path=xl/drawings/drawing12.xml><?xml version="1.0" encoding="utf-8"?>
<c:userShapes xmlns:c="http://schemas.openxmlformats.org/drawingml/2006/chart">
  <cdr:relSizeAnchor xmlns:cdr="http://schemas.openxmlformats.org/drawingml/2006/chartDrawing">
    <cdr:from>
      <cdr:x>0.36808</cdr:x>
      <cdr:y>0.78798</cdr:y>
    </cdr:from>
    <cdr:to>
      <cdr:x>0.71085</cdr:x>
      <cdr:y>0.85356</cdr:y>
    </cdr:to>
    <cdr:sp macro="" textlink="">
      <cdr:nvSpPr>
        <cdr:cNvPr id="3" name="TextBox 2">
          <a:extLst xmlns:a="http://schemas.openxmlformats.org/drawingml/2006/main">
            <a:ext uri="{FF2B5EF4-FFF2-40B4-BE49-F238E27FC236}">
              <a16:creationId xmlns:a16="http://schemas.microsoft.com/office/drawing/2014/main" id="{25BF2B34-3C0A-DD9A-38E3-994799941EAA}"/>
            </a:ext>
          </a:extLst>
        </cdr:cNvPr>
        <cdr:cNvSpPr txBox="1"/>
      </cdr:nvSpPr>
      <cdr:spPr>
        <a:xfrm xmlns:a="http://schemas.openxmlformats.org/drawingml/2006/main">
          <a:off x="3800463" y="4495800"/>
          <a:ext cx="3539174" cy="374141"/>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r>
            <a:rPr lang="en-NZ" sz="1800" b="1">
              <a:solidFill>
                <a:sysClr val="windowText" lastClr="000000"/>
              </a:solidFill>
            </a:rPr>
            <a:t>Trend increase 1986-2023 = 1.79°C </a:t>
          </a:r>
        </a:p>
      </cdr:txBody>
    </cdr:sp>
  </cdr:relSizeAnchor>
</c:userShapes>
</file>

<file path=xl/drawings/drawing13.xml><?xml version="1.0" encoding="utf-8"?>
<c:userShapes xmlns:c="http://schemas.openxmlformats.org/drawingml/2006/chart">
  <cdr:relSizeAnchor xmlns:cdr="http://schemas.openxmlformats.org/drawingml/2006/chartDrawing">
    <cdr:from>
      <cdr:x>0.36808</cdr:x>
      <cdr:y>0.78798</cdr:y>
    </cdr:from>
    <cdr:to>
      <cdr:x>0.71085</cdr:x>
      <cdr:y>0.85356</cdr:y>
    </cdr:to>
    <cdr:sp macro="" textlink="">
      <cdr:nvSpPr>
        <cdr:cNvPr id="3" name="TextBox 2">
          <a:extLst xmlns:a="http://schemas.openxmlformats.org/drawingml/2006/main">
            <a:ext uri="{FF2B5EF4-FFF2-40B4-BE49-F238E27FC236}">
              <a16:creationId xmlns:a16="http://schemas.microsoft.com/office/drawing/2014/main" id="{25BF2B34-3C0A-DD9A-38E3-994799941EAA}"/>
            </a:ext>
          </a:extLst>
        </cdr:cNvPr>
        <cdr:cNvSpPr txBox="1"/>
      </cdr:nvSpPr>
      <cdr:spPr>
        <a:xfrm xmlns:a="http://schemas.openxmlformats.org/drawingml/2006/main">
          <a:off x="3800463" y="4495800"/>
          <a:ext cx="3539174" cy="374141"/>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r>
            <a:rPr lang="en-NZ" sz="1800" b="1">
              <a:solidFill>
                <a:sysClr val="windowText" lastClr="000000"/>
              </a:solidFill>
            </a:rPr>
            <a:t>Trend increase 1986-2023 = 2.13°C </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409575</xdr:colOff>
      <xdr:row>53</xdr:row>
      <xdr:rowOff>152400</xdr:rowOff>
    </xdr:from>
    <xdr:to>
      <xdr:col>25</xdr:col>
      <xdr:colOff>104775</xdr:colOff>
      <xdr:row>83</xdr:row>
      <xdr:rowOff>152400</xdr:rowOff>
    </xdr:to>
    <xdr:graphicFrame macro="">
      <xdr:nvGraphicFramePr>
        <xdr:cNvPr id="5157536" name="Chart 1">
          <a:extLst>
            <a:ext uri="{FF2B5EF4-FFF2-40B4-BE49-F238E27FC236}">
              <a16:creationId xmlns:a16="http://schemas.microsoft.com/office/drawing/2014/main" id="{00000000-0008-0000-0B00-0000A0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54</xdr:row>
      <xdr:rowOff>0</xdr:rowOff>
    </xdr:from>
    <xdr:to>
      <xdr:col>45</xdr:col>
      <xdr:colOff>114300</xdr:colOff>
      <xdr:row>84</xdr:row>
      <xdr:rowOff>0</xdr:rowOff>
    </xdr:to>
    <xdr:graphicFrame macro="">
      <xdr:nvGraphicFramePr>
        <xdr:cNvPr id="5157537" name="Chart 1">
          <a:extLst>
            <a:ext uri="{FF2B5EF4-FFF2-40B4-BE49-F238E27FC236}">
              <a16:creationId xmlns:a16="http://schemas.microsoft.com/office/drawing/2014/main" id="{00000000-0008-0000-0B00-0000A1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19050</xdr:colOff>
      <xdr:row>86</xdr:row>
      <xdr:rowOff>66675</xdr:rowOff>
    </xdr:from>
    <xdr:to>
      <xdr:col>45</xdr:col>
      <xdr:colOff>133350</xdr:colOff>
      <xdr:row>116</xdr:row>
      <xdr:rowOff>66675</xdr:rowOff>
    </xdr:to>
    <xdr:graphicFrame macro="">
      <xdr:nvGraphicFramePr>
        <xdr:cNvPr id="5157538" name="Chart 1">
          <a:extLst>
            <a:ext uri="{FF2B5EF4-FFF2-40B4-BE49-F238E27FC236}">
              <a16:creationId xmlns:a16="http://schemas.microsoft.com/office/drawing/2014/main" id="{00000000-0008-0000-0B00-0000A2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119</xdr:row>
      <xdr:rowOff>114300</xdr:rowOff>
    </xdr:from>
    <xdr:to>
      <xdr:col>45</xdr:col>
      <xdr:colOff>114300</xdr:colOff>
      <xdr:row>153</xdr:row>
      <xdr:rowOff>66675</xdr:rowOff>
    </xdr:to>
    <xdr:graphicFrame macro="">
      <xdr:nvGraphicFramePr>
        <xdr:cNvPr id="5157539" name="Chart 1">
          <a:extLst>
            <a:ext uri="{FF2B5EF4-FFF2-40B4-BE49-F238E27FC236}">
              <a16:creationId xmlns:a16="http://schemas.microsoft.com/office/drawing/2014/main" id="{00000000-0008-0000-0B00-0000A3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333375</xdr:colOff>
      <xdr:row>86</xdr:row>
      <xdr:rowOff>142875</xdr:rowOff>
    </xdr:from>
    <xdr:to>
      <xdr:col>25</xdr:col>
      <xdr:colOff>76200</xdr:colOff>
      <xdr:row>116</xdr:row>
      <xdr:rowOff>142875</xdr:rowOff>
    </xdr:to>
    <xdr:graphicFrame macro="">
      <xdr:nvGraphicFramePr>
        <xdr:cNvPr id="5157540" name="Chart 1">
          <a:extLst>
            <a:ext uri="{FF2B5EF4-FFF2-40B4-BE49-F238E27FC236}">
              <a16:creationId xmlns:a16="http://schemas.microsoft.com/office/drawing/2014/main" id="{00000000-0008-0000-0B00-0000A4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409575</xdr:colOff>
      <xdr:row>119</xdr:row>
      <xdr:rowOff>85725</xdr:rowOff>
    </xdr:from>
    <xdr:to>
      <xdr:col>25</xdr:col>
      <xdr:colOff>152400</xdr:colOff>
      <xdr:row>153</xdr:row>
      <xdr:rowOff>38100</xdr:rowOff>
    </xdr:to>
    <xdr:graphicFrame macro="">
      <xdr:nvGraphicFramePr>
        <xdr:cNvPr id="5157541" name="Chart 1">
          <a:extLst>
            <a:ext uri="{FF2B5EF4-FFF2-40B4-BE49-F238E27FC236}">
              <a16:creationId xmlns:a16="http://schemas.microsoft.com/office/drawing/2014/main" id="{00000000-0008-0000-0B00-0000A5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157</xdr:row>
      <xdr:rowOff>38100</xdr:rowOff>
    </xdr:from>
    <xdr:to>
      <xdr:col>25</xdr:col>
      <xdr:colOff>152400</xdr:colOff>
      <xdr:row>196</xdr:row>
      <xdr:rowOff>19050</xdr:rowOff>
    </xdr:to>
    <xdr:graphicFrame macro="">
      <xdr:nvGraphicFramePr>
        <xdr:cNvPr id="5157542" name="Chart 1">
          <a:extLst>
            <a:ext uri="{FF2B5EF4-FFF2-40B4-BE49-F238E27FC236}">
              <a16:creationId xmlns:a16="http://schemas.microsoft.com/office/drawing/2014/main" id="{00000000-0008-0000-0B00-0000A6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0</xdr:colOff>
      <xdr:row>157</xdr:row>
      <xdr:rowOff>0</xdr:rowOff>
    </xdr:from>
    <xdr:to>
      <xdr:col>46</xdr:col>
      <xdr:colOff>104775</xdr:colOff>
      <xdr:row>195</xdr:row>
      <xdr:rowOff>123825</xdr:rowOff>
    </xdr:to>
    <xdr:graphicFrame macro="">
      <xdr:nvGraphicFramePr>
        <xdr:cNvPr id="5157543" name="Chart 1">
          <a:extLst>
            <a:ext uri="{FF2B5EF4-FFF2-40B4-BE49-F238E27FC236}">
              <a16:creationId xmlns:a16="http://schemas.microsoft.com/office/drawing/2014/main" id="{00000000-0008-0000-0B00-0000A7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0</xdr:colOff>
      <xdr:row>201</xdr:row>
      <xdr:rowOff>0</xdr:rowOff>
    </xdr:from>
    <xdr:to>
      <xdr:col>46</xdr:col>
      <xdr:colOff>104775</xdr:colOff>
      <xdr:row>239</xdr:row>
      <xdr:rowOff>123825</xdr:rowOff>
    </xdr:to>
    <xdr:graphicFrame macro="">
      <xdr:nvGraphicFramePr>
        <xdr:cNvPr id="5157544" name="Chart 1">
          <a:extLst>
            <a:ext uri="{FF2B5EF4-FFF2-40B4-BE49-F238E27FC236}">
              <a16:creationId xmlns:a16="http://schemas.microsoft.com/office/drawing/2014/main" id="{00000000-0008-0000-0B00-0000A8B2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9525</xdr:colOff>
      <xdr:row>200</xdr:row>
      <xdr:rowOff>133350</xdr:rowOff>
    </xdr:from>
    <xdr:to>
      <xdr:col>25</xdr:col>
      <xdr:colOff>171450</xdr:colOff>
      <xdr:row>237</xdr:row>
      <xdr:rowOff>0</xdr:rowOff>
    </xdr:to>
    <xdr:graphicFrame macro="">
      <xdr:nvGraphicFramePr>
        <xdr:cNvPr id="11" name="Chart 1">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28575</xdr:colOff>
      <xdr:row>240</xdr:row>
      <xdr:rowOff>76200</xdr:rowOff>
    </xdr:from>
    <xdr:to>
      <xdr:col>25</xdr:col>
      <xdr:colOff>190500</xdr:colOff>
      <xdr:row>276</xdr:row>
      <xdr:rowOff>85725</xdr:rowOff>
    </xdr:to>
    <xdr:graphicFrame macro="">
      <xdr:nvGraphicFramePr>
        <xdr:cNvPr id="12" name="Chart 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280</xdr:row>
      <xdr:rowOff>0</xdr:rowOff>
    </xdr:from>
    <xdr:to>
      <xdr:col>25</xdr:col>
      <xdr:colOff>161925</xdr:colOff>
      <xdr:row>316</xdr:row>
      <xdr:rowOff>9525</xdr:rowOff>
    </xdr:to>
    <xdr:graphicFrame macro="">
      <xdr:nvGraphicFramePr>
        <xdr:cNvPr id="13" name="Chart 1">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390525</xdr:colOff>
      <xdr:row>319</xdr:row>
      <xdr:rowOff>104775</xdr:rowOff>
    </xdr:from>
    <xdr:to>
      <xdr:col>25</xdr:col>
      <xdr:colOff>123825</xdr:colOff>
      <xdr:row>358</xdr:row>
      <xdr:rowOff>85725</xdr:rowOff>
    </xdr:to>
    <xdr:graphicFrame macro="">
      <xdr:nvGraphicFramePr>
        <xdr:cNvPr id="14" name="Chart 1">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0</xdr:colOff>
      <xdr:row>320</xdr:row>
      <xdr:rowOff>0</xdr:rowOff>
    </xdr:from>
    <xdr:to>
      <xdr:col>47</xdr:col>
      <xdr:colOff>104775</xdr:colOff>
      <xdr:row>358</xdr:row>
      <xdr:rowOff>123825</xdr:rowOff>
    </xdr:to>
    <xdr:graphicFrame macro="">
      <xdr:nvGraphicFramePr>
        <xdr:cNvPr id="15" name="Chart 1">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49</xdr:col>
      <xdr:colOff>0</xdr:colOff>
      <xdr:row>320</xdr:row>
      <xdr:rowOff>0</xdr:rowOff>
    </xdr:from>
    <xdr:to>
      <xdr:col>68</xdr:col>
      <xdr:colOff>333375</xdr:colOff>
      <xdr:row>358</xdr:row>
      <xdr:rowOff>123825</xdr:rowOff>
    </xdr:to>
    <xdr:graphicFrame macro="">
      <xdr:nvGraphicFramePr>
        <xdr:cNvPr id="16" name="Chart 1">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0.10377</cdr:x>
      <cdr:y>0.77264</cdr:y>
    </cdr:from>
    <cdr:to>
      <cdr:x>0.58727</cdr:x>
      <cdr:y>0.89649</cdr:y>
    </cdr:to>
    <cdr:sp macro="" textlink="">
      <cdr:nvSpPr>
        <cdr:cNvPr id="2" name="TextBox 1"/>
        <cdr:cNvSpPr txBox="1"/>
      </cdr:nvSpPr>
      <cdr:spPr>
        <a:xfrm xmlns:a="http://schemas.openxmlformats.org/drawingml/2006/main">
          <a:off x="838159" y="3981433"/>
          <a:ext cx="3905326" cy="63820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NZ" sz="1200" b="1">
              <a:latin typeface="Arial" panose="020B0604020202020204" pitchFamily="34" charset="0"/>
              <a:cs typeface="Arial" panose="020B0604020202020204" pitchFamily="34" charset="0"/>
            </a:rPr>
            <a:t>Trend line shows:</a:t>
          </a:r>
        </a:p>
        <a:p xmlns:a="http://schemas.openxmlformats.org/drawingml/2006/main">
          <a:r>
            <a:rPr lang="en-NZ" sz="1200" b="1">
              <a:latin typeface="Arial" panose="020B0604020202020204" pitchFamily="34" charset="0"/>
              <a:cs typeface="Arial" panose="020B0604020202020204" pitchFamily="34" charset="0"/>
            </a:rPr>
            <a:t>21.1 ground frosts in</a:t>
          </a:r>
          <a:r>
            <a:rPr lang="en-NZ" sz="1200" b="1" baseline="0">
              <a:latin typeface="Arial" panose="020B0604020202020204" pitchFamily="34" charset="0"/>
              <a:cs typeface="Arial" panose="020B0604020202020204" pitchFamily="34" charset="0"/>
            </a:rPr>
            <a:t> 1932. </a:t>
          </a:r>
          <a:r>
            <a:rPr lang="en-NZ" sz="1200" b="1">
              <a:latin typeface="Arial" panose="020B0604020202020204" pitchFamily="34" charset="0"/>
              <a:cs typeface="Arial" panose="020B0604020202020204" pitchFamily="34" charset="0"/>
            </a:rPr>
            <a:t>9.5 ground frosts in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NZ" sz="1200" b="1">
              <a:effectLst/>
              <a:latin typeface="Arial" panose="020B0604020202020204" pitchFamily="34" charset="0"/>
              <a:ea typeface="+mn-ea"/>
              <a:cs typeface="Arial" panose="020B0604020202020204" pitchFamily="34" charset="0"/>
            </a:rPr>
            <a:t>Decrease of 11.6 frosts over 90 years</a:t>
          </a:r>
          <a:endParaRPr lang="en-NZ" sz="1200" b="1">
            <a:effectLst/>
            <a:latin typeface="Arial" panose="020B0604020202020204" pitchFamily="34" charset="0"/>
            <a:cs typeface="Arial" panose="020B0604020202020204" pitchFamily="34" charset="0"/>
          </a:endParaRPr>
        </a:p>
        <a:p xmlns:a="http://schemas.openxmlformats.org/drawingml/2006/main">
          <a:endParaRPr lang="en-NZ" sz="1200" b="1">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0.09945</cdr:x>
      <cdr:y>0.78435</cdr:y>
    </cdr:from>
    <cdr:to>
      <cdr:x>0.58295</cdr:x>
      <cdr:y>0.87246</cdr:y>
    </cdr:to>
    <cdr:sp macro="" textlink="">
      <cdr:nvSpPr>
        <cdr:cNvPr id="3" name="TextBox 1"/>
        <cdr:cNvSpPr txBox="1"/>
      </cdr:nvSpPr>
      <cdr:spPr>
        <a:xfrm xmlns:a="http://schemas.openxmlformats.org/drawingml/2006/main">
          <a:off x="803275" y="4041775"/>
          <a:ext cx="3905326" cy="45402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a:latin typeface="Arial" panose="020B0604020202020204" pitchFamily="34" charset="0"/>
              <a:cs typeface="Arial" panose="020B0604020202020204" pitchFamily="34" charset="0"/>
            </a:rPr>
            <a:t>Trend line decrease: </a:t>
          </a:r>
        </a:p>
        <a:p xmlns:a="http://schemas.openxmlformats.org/drawingml/2006/main">
          <a:r>
            <a:rPr lang="en-NZ" sz="1200" b="1">
              <a:latin typeface="Arial" panose="020B0604020202020204" pitchFamily="34" charset="0"/>
              <a:cs typeface="Arial" panose="020B0604020202020204" pitchFamily="34" charset="0"/>
            </a:rPr>
            <a:t>31 fewer winter frosts in 2021 compared to 1932</a:t>
          </a:r>
        </a:p>
      </cdr:txBody>
    </cdr:sp>
  </cdr:relSizeAnchor>
</c:userShapes>
</file>

<file path=xl/drawings/drawing17.xml><?xml version="1.0" encoding="utf-8"?>
<c:userShapes xmlns:c="http://schemas.openxmlformats.org/drawingml/2006/chart">
  <cdr:relSizeAnchor xmlns:cdr="http://schemas.openxmlformats.org/drawingml/2006/chartDrawing">
    <cdr:from>
      <cdr:x>0.13735</cdr:x>
      <cdr:y>0.79817</cdr:y>
    </cdr:from>
    <cdr:to>
      <cdr:x>0.62142</cdr:x>
      <cdr:y>0.87993</cdr:y>
    </cdr:to>
    <cdr:sp macro="" textlink="">
      <cdr:nvSpPr>
        <cdr:cNvPr id="2" name="TextBox 1">
          <a:extLst xmlns:a="http://schemas.openxmlformats.org/drawingml/2006/main">
            <a:ext uri="{FF2B5EF4-FFF2-40B4-BE49-F238E27FC236}">
              <a16:creationId xmlns:a16="http://schemas.microsoft.com/office/drawing/2014/main" id="{E8EE9DFD-267F-58B6-817C-FF1913C91B4E}"/>
            </a:ext>
          </a:extLst>
        </cdr:cNvPr>
        <cdr:cNvSpPr txBox="1"/>
      </cdr:nvSpPr>
      <cdr:spPr>
        <a:xfrm xmlns:a="http://schemas.openxmlformats.org/drawingml/2006/main">
          <a:off x="1108075" y="4432300"/>
          <a:ext cx="3905326" cy="45403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a:latin typeface="Arial" panose="020B0604020202020204" pitchFamily="34" charset="0"/>
              <a:cs typeface="Arial" panose="020B0604020202020204" pitchFamily="34" charset="0"/>
            </a:rPr>
            <a:t>Trend line decrease indicates that there are 9.4 </a:t>
          </a:r>
        </a:p>
        <a:p xmlns:a="http://schemas.openxmlformats.org/drawingml/2006/main">
          <a:r>
            <a:rPr lang="en-NZ" sz="1200" b="1">
              <a:latin typeface="Arial" panose="020B0604020202020204" pitchFamily="34" charset="0"/>
              <a:cs typeface="Arial" panose="020B0604020202020204" pitchFamily="34" charset="0"/>
            </a:rPr>
            <a:t>fewer frosts in July 2023 compared to July 1932</a:t>
          </a:r>
        </a:p>
      </cdr:txBody>
    </cdr:sp>
  </cdr:relSizeAnchor>
</c:userShapes>
</file>

<file path=xl/drawings/drawing18.xml><?xml version="1.0" encoding="utf-8"?>
<c:userShapes xmlns:c="http://schemas.openxmlformats.org/drawingml/2006/chart">
  <cdr:relSizeAnchor xmlns:cdr="http://schemas.openxmlformats.org/drawingml/2006/chartDrawing">
    <cdr:from>
      <cdr:x>0.25502</cdr:x>
      <cdr:y>0.16467</cdr:y>
    </cdr:from>
    <cdr:to>
      <cdr:x>0.77646</cdr:x>
      <cdr:y>0.22639</cdr:y>
    </cdr:to>
    <cdr:sp macro="" textlink="">
      <cdr:nvSpPr>
        <cdr:cNvPr id="2" name="TextBox 1"/>
        <cdr:cNvSpPr txBox="1"/>
      </cdr:nvSpPr>
      <cdr:spPr>
        <a:xfrm xmlns:a="http://schemas.openxmlformats.org/drawingml/2006/main">
          <a:off x="2057400" y="914400"/>
          <a:ext cx="4206793" cy="34278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r>
            <a:rPr lang="en-NZ" sz="1600" b="1">
              <a:solidFill>
                <a:sysClr val="windowText" lastClr="000000"/>
              </a:solidFill>
            </a:rPr>
            <a:t>Trend line decrease: 1973 - 5.29 to 2021 - 4.74</a:t>
          </a:r>
        </a:p>
      </cdr:txBody>
    </cdr:sp>
  </cdr:relSizeAnchor>
</c:userShapes>
</file>

<file path=xl/drawings/drawing19.xml><?xml version="1.0" encoding="utf-8"?>
<c:userShapes xmlns:c="http://schemas.openxmlformats.org/drawingml/2006/chart">
  <cdr:relSizeAnchor xmlns:cdr="http://schemas.openxmlformats.org/drawingml/2006/chartDrawing">
    <cdr:from>
      <cdr:x>0.29673</cdr:x>
      <cdr:y>0.15323</cdr:y>
    </cdr:from>
    <cdr:to>
      <cdr:x>0.79906</cdr:x>
      <cdr:y>0.21496</cdr:y>
    </cdr:to>
    <cdr:sp macro="" textlink="">
      <cdr:nvSpPr>
        <cdr:cNvPr id="2" name="TextBox 1"/>
        <cdr:cNvSpPr txBox="1"/>
      </cdr:nvSpPr>
      <cdr:spPr>
        <a:xfrm xmlns:a="http://schemas.openxmlformats.org/drawingml/2006/main">
          <a:off x="2393950" y="850900"/>
          <a:ext cx="4052584" cy="34278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NZ" sz="1600" b="1">
              <a:solidFill>
                <a:sysClr val="windowText" lastClr="000000"/>
              </a:solidFill>
            </a:rPr>
            <a:t>Trend line increase: 1973 - 1.83 to 2021 - 2.26</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5290</xdr:colOff>
      <xdr:row>168</xdr:row>
      <xdr:rowOff>104243</xdr:rowOff>
    </xdr:from>
    <xdr:to>
      <xdr:col>20</xdr:col>
      <xdr:colOff>114300</xdr:colOff>
      <xdr:row>206</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208</xdr:row>
      <xdr:rowOff>105832</xdr:rowOff>
    </xdr:from>
    <xdr:to>
      <xdr:col>19</xdr:col>
      <xdr:colOff>2117</xdr:colOff>
      <xdr:row>239</xdr:row>
      <xdr:rowOff>42332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242</xdr:row>
      <xdr:rowOff>0</xdr:rowOff>
    </xdr:from>
    <xdr:to>
      <xdr:col>19</xdr:col>
      <xdr:colOff>2117</xdr:colOff>
      <xdr:row>272</xdr:row>
      <xdr:rowOff>95250</xdr:rowOff>
    </xdr:to>
    <xdr:graphicFrame macro="">
      <xdr:nvGraphicFramePr>
        <xdr:cNvPr id="4"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209</xdr:row>
      <xdr:rowOff>0</xdr:rowOff>
    </xdr:from>
    <xdr:to>
      <xdr:col>36</xdr:col>
      <xdr:colOff>457200</xdr:colOff>
      <xdr:row>239</xdr:row>
      <xdr:rowOff>95250</xdr:rowOff>
    </xdr:to>
    <xdr:graphicFrame macro="">
      <xdr:nvGraphicFramePr>
        <xdr:cNvPr id="5" name="Chart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31750</xdr:colOff>
      <xdr:row>242</xdr:row>
      <xdr:rowOff>31750</xdr:rowOff>
    </xdr:from>
    <xdr:to>
      <xdr:col>37</xdr:col>
      <xdr:colOff>12700</xdr:colOff>
      <xdr:row>272</xdr:row>
      <xdr:rowOff>127000</xdr:rowOff>
    </xdr:to>
    <xdr:graphicFrame macro="">
      <xdr:nvGraphicFramePr>
        <xdr:cNvPr id="6" name="Chart 1">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317500</xdr:colOff>
      <xdr:row>173</xdr:row>
      <xdr:rowOff>21166</xdr:rowOff>
    </xdr:from>
    <xdr:to>
      <xdr:col>37</xdr:col>
      <xdr:colOff>377031</xdr:colOff>
      <xdr:row>201</xdr:row>
      <xdr:rowOff>52916</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274</xdr:row>
      <xdr:rowOff>0</xdr:rowOff>
    </xdr:from>
    <xdr:to>
      <xdr:col>19</xdr:col>
      <xdr:colOff>2117</xdr:colOff>
      <xdr:row>304</xdr:row>
      <xdr:rowOff>95250</xdr:rowOff>
    </xdr:to>
    <xdr:graphicFrame macro="">
      <xdr:nvGraphicFramePr>
        <xdr:cNvPr id="8" name="Chart 1">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absoluteAnchor>
    <xdr:pos x="29498925" y="27517725"/>
    <xdr:ext cx="9255126" cy="5619751"/>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39</xdr:col>
      <xdr:colOff>0</xdr:colOff>
      <xdr:row>173</xdr:row>
      <xdr:rowOff>0</xdr:rowOff>
    </xdr:from>
    <xdr:to>
      <xdr:col>53</xdr:col>
      <xdr:colOff>59531</xdr:colOff>
      <xdr:row>201</xdr:row>
      <xdr:rowOff>31750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0.25305</cdr:x>
      <cdr:y>0.17724</cdr:y>
    </cdr:from>
    <cdr:to>
      <cdr:x>0.74473</cdr:x>
      <cdr:y>0.23897</cdr:y>
    </cdr:to>
    <cdr:sp macro="" textlink="">
      <cdr:nvSpPr>
        <cdr:cNvPr id="2" name="TextBox 1"/>
        <cdr:cNvSpPr txBox="1"/>
      </cdr:nvSpPr>
      <cdr:spPr>
        <a:xfrm xmlns:a="http://schemas.openxmlformats.org/drawingml/2006/main">
          <a:off x="2041525" y="984250"/>
          <a:ext cx="3966727" cy="34278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NZ" sz="1600" b="1">
              <a:solidFill>
                <a:sysClr val="windowText" lastClr="000000"/>
              </a:solidFill>
            </a:rPr>
            <a:t>Trend line inrease: 1973 - 0.11 to 2021 - 0.70</a:t>
          </a:r>
        </a:p>
      </cdr:txBody>
    </cdr:sp>
  </cdr:relSizeAnchor>
</c:userShapes>
</file>

<file path=xl/drawings/drawing3.xml><?xml version="1.0" encoding="utf-8"?>
<xdr:wsDr xmlns:xdr="http://schemas.openxmlformats.org/drawingml/2006/spreadsheetDrawing" xmlns:a="http://schemas.openxmlformats.org/drawingml/2006/main">
  <xdr:twoCellAnchor>
    <xdr:from>
      <xdr:col>46</xdr:col>
      <xdr:colOff>361950</xdr:colOff>
      <xdr:row>122</xdr:row>
      <xdr:rowOff>47625</xdr:rowOff>
    </xdr:from>
    <xdr:to>
      <xdr:col>65</xdr:col>
      <xdr:colOff>323850</xdr:colOff>
      <xdr:row>152</xdr:row>
      <xdr:rowOff>47625</xdr:rowOff>
    </xdr:to>
    <xdr:graphicFrame macro="">
      <xdr:nvGraphicFramePr>
        <xdr:cNvPr id="4"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409575</xdr:colOff>
      <xdr:row>154</xdr:row>
      <xdr:rowOff>66675</xdr:rowOff>
    </xdr:from>
    <xdr:to>
      <xdr:col>65</xdr:col>
      <xdr:colOff>371475</xdr:colOff>
      <xdr:row>184</xdr:row>
      <xdr:rowOff>66675</xdr:rowOff>
    </xdr:to>
    <xdr:graphicFrame macro="">
      <xdr:nvGraphicFramePr>
        <xdr:cNvPr id="6" name="Chart 2">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77</xdr:col>
      <xdr:colOff>0</xdr:colOff>
      <xdr:row>142</xdr:row>
      <xdr:rowOff>0</xdr:rowOff>
    </xdr:from>
    <xdr:to>
      <xdr:col>102</xdr:col>
      <xdr:colOff>85725</xdr:colOff>
      <xdr:row>174</xdr:row>
      <xdr:rowOff>19050</xdr:rowOff>
    </xdr:to>
    <xdr:graphicFrame macro="">
      <xdr:nvGraphicFramePr>
        <xdr:cNvPr id="7" name="Chart 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219075</xdr:colOff>
      <xdr:row>136</xdr:row>
      <xdr:rowOff>114300</xdr:rowOff>
    </xdr:from>
    <xdr:to>
      <xdr:col>25</xdr:col>
      <xdr:colOff>400050</xdr:colOff>
      <xdr:row>168</xdr:row>
      <xdr:rowOff>0</xdr:rowOff>
    </xdr:to>
    <xdr:graphicFrame macro="">
      <xdr:nvGraphicFramePr>
        <xdr:cNvPr id="8" name="Chart 1">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77</xdr:col>
      <xdr:colOff>0</xdr:colOff>
      <xdr:row>177</xdr:row>
      <xdr:rowOff>0</xdr:rowOff>
    </xdr:from>
    <xdr:to>
      <xdr:col>102</xdr:col>
      <xdr:colOff>85725</xdr:colOff>
      <xdr:row>209</xdr:row>
      <xdr:rowOff>19050</xdr:rowOff>
    </xdr:to>
    <xdr:graphicFrame macro="">
      <xdr:nvGraphicFramePr>
        <xdr:cNvPr id="9" name="Chart 1">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76</xdr:col>
      <xdr:colOff>466725</xdr:colOff>
      <xdr:row>211</xdr:row>
      <xdr:rowOff>123825</xdr:rowOff>
    </xdr:from>
    <xdr:to>
      <xdr:col>102</xdr:col>
      <xdr:colOff>76200</xdr:colOff>
      <xdr:row>243</xdr:row>
      <xdr:rowOff>142875</xdr:rowOff>
    </xdr:to>
    <xdr:graphicFrame macro="">
      <xdr:nvGraphicFramePr>
        <xdr:cNvPr id="10" name="Chart 1">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77</xdr:col>
      <xdr:colOff>76200</xdr:colOff>
      <xdr:row>246</xdr:row>
      <xdr:rowOff>0</xdr:rowOff>
    </xdr:from>
    <xdr:to>
      <xdr:col>102</xdr:col>
      <xdr:colOff>161925</xdr:colOff>
      <xdr:row>278</xdr:row>
      <xdr:rowOff>19050</xdr:rowOff>
    </xdr:to>
    <xdr:graphicFrame macro="">
      <xdr:nvGraphicFramePr>
        <xdr:cNvPr id="2" name="Chart 1">
          <a:extLst>
            <a:ext uri="{FF2B5EF4-FFF2-40B4-BE49-F238E27FC236}">
              <a16:creationId xmlns:a16="http://schemas.microsoft.com/office/drawing/2014/main" id="{A0AE2AAE-8847-463F-8214-7EC919D53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0.42895</cdr:x>
      <cdr:y>0.42222</cdr:y>
    </cdr:from>
    <cdr:to>
      <cdr:x>0.48768</cdr:x>
      <cdr:y>0.49279</cdr:y>
    </cdr:to>
    <cdr:sp macro="" textlink="">
      <cdr:nvSpPr>
        <cdr:cNvPr id="2" name="TextBox 1"/>
        <cdr:cNvSpPr txBox="1"/>
      </cdr:nvSpPr>
      <cdr:spPr>
        <a:xfrm xmlns:a="http://schemas.openxmlformats.org/drawingml/2006/main">
          <a:off x="3632200" y="2051050"/>
          <a:ext cx="497316" cy="342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NZ" sz="1600" b="1"/>
            <a:t>LTA</a:t>
          </a:r>
        </a:p>
      </cdr:txBody>
    </cdr:sp>
  </cdr:relSizeAnchor>
</c:userShapes>
</file>

<file path=xl/drawings/drawing5.xml><?xml version="1.0" encoding="utf-8"?>
<c:userShapes xmlns:c="http://schemas.openxmlformats.org/drawingml/2006/chart">
  <cdr:relSizeAnchor xmlns:cdr="http://schemas.openxmlformats.org/drawingml/2006/chartDrawing">
    <cdr:from>
      <cdr:x>0.37506</cdr:x>
      <cdr:y>0.80281</cdr:y>
    </cdr:from>
    <cdr:to>
      <cdr:x>0.6863</cdr:x>
      <cdr:y>0.85344</cdr:y>
    </cdr:to>
    <cdr:sp macro="" textlink="">
      <cdr:nvSpPr>
        <cdr:cNvPr id="2" name="Text Box 25">
          <a:extLst xmlns:a="http://schemas.openxmlformats.org/drawingml/2006/main">
            <a:ext uri="{FF2B5EF4-FFF2-40B4-BE49-F238E27FC236}">
              <a16:creationId xmlns:a16="http://schemas.microsoft.com/office/drawing/2014/main" id="{EFAE063A-7978-2539-E09A-A33FEC57109D}"/>
            </a:ext>
          </a:extLst>
        </cdr:cNvPr>
        <cdr:cNvSpPr txBox="1">
          <a:spLocks xmlns:a="http://schemas.openxmlformats.org/drawingml/2006/main" noChangeArrowheads="1"/>
        </cdr:cNvSpPr>
      </cdr:nvSpPr>
      <cdr:spPr bwMode="auto">
        <a:xfrm xmlns:a="http://schemas.openxmlformats.org/drawingml/2006/main">
          <a:off x="4851399" y="4175125"/>
          <a:ext cx="4025901" cy="26330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400" b="1" i="0" u="none" strike="noStrike" baseline="0">
              <a:solidFill>
                <a:srgbClr val="000000"/>
              </a:solidFill>
              <a:latin typeface="Arial"/>
              <a:cs typeface="Arial"/>
            </a:rPr>
            <a:t>Long-term annual rainfall 1930-2022 = 640.3 mm</a:t>
          </a:r>
        </a:p>
      </cdr:txBody>
    </cdr:sp>
  </cdr:relSizeAnchor>
</c:userShapes>
</file>

<file path=xl/drawings/drawing6.xml><?xml version="1.0" encoding="utf-8"?>
<c:userShapes xmlns:c="http://schemas.openxmlformats.org/drawingml/2006/chart">
  <cdr:relSizeAnchor xmlns:cdr="http://schemas.openxmlformats.org/drawingml/2006/chartDrawing">
    <cdr:from>
      <cdr:x>0.11484</cdr:x>
      <cdr:y>0.13498</cdr:y>
    </cdr:from>
    <cdr:to>
      <cdr:x>0.44188</cdr:x>
      <cdr:y>0.18561</cdr:y>
    </cdr:to>
    <cdr:sp macro="" textlink="">
      <cdr:nvSpPr>
        <cdr:cNvPr id="2" name="Text Box 25"/>
        <cdr:cNvSpPr txBox="1">
          <a:spLocks xmlns:a="http://schemas.openxmlformats.org/drawingml/2006/main" noChangeArrowheads="1"/>
        </cdr:cNvSpPr>
      </cdr:nvSpPr>
      <cdr:spPr bwMode="auto">
        <a:xfrm xmlns:a="http://schemas.openxmlformats.org/drawingml/2006/main">
          <a:off x="1373910" y="701986"/>
          <a:ext cx="3912465" cy="26330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NZ" sz="1400" b="1" i="0" u="none" strike="noStrike" baseline="0">
              <a:solidFill>
                <a:srgbClr val="000000"/>
              </a:solidFill>
              <a:latin typeface="Arial"/>
              <a:cs typeface="Arial"/>
            </a:rPr>
            <a:t>LTA Summer rainfall 1986-2020 = 138.2 mm</a:t>
          </a:r>
        </a:p>
      </cdr:txBody>
    </cdr:sp>
  </cdr:relSizeAnchor>
</c:userShapes>
</file>

<file path=xl/drawings/drawing7.xml><?xml version="1.0" encoding="utf-8"?>
<c:userShapes xmlns:c="http://schemas.openxmlformats.org/drawingml/2006/chart">
  <cdr:relSizeAnchor xmlns:cdr="http://schemas.openxmlformats.org/drawingml/2006/chartDrawing">
    <cdr:from>
      <cdr:x>0.55596</cdr:x>
      <cdr:y>0.7967</cdr:y>
    </cdr:from>
    <cdr:to>
      <cdr:x>0.85728</cdr:x>
      <cdr:y>0.8566</cdr:y>
    </cdr:to>
    <cdr:sp macro="" textlink="">
      <cdr:nvSpPr>
        <cdr:cNvPr id="2" name="TextBox 1">
          <a:extLst xmlns:a="http://schemas.openxmlformats.org/drawingml/2006/main">
            <a:ext uri="{FF2B5EF4-FFF2-40B4-BE49-F238E27FC236}">
              <a16:creationId xmlns:a16="http://schemas.microsoft.com/office/drawing/2014/main" id="{DBD9A663-4941-42A4-37FF-586F67040654}"/>
            </a:ext>
          </a:extLst>
        </cdr:cNvPr>
        <cdr:cNvSpPr txBox="1"/>
      </cdr:nvSpPr>
      <cdr:spPr>
        <a:xfrm xmlns:a="http://schemas.openxmlformats.org/drawingml/2006/main">
          <a:off x="7191375" y="4143375"/>
          <a:ext cx="3897477" cy="31149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r>
            <a:rPr lang="en-NZ" sz="1400" b="1">
              <a:solidFill>
                <a:sysClr val="windowText" lastClr="000000"/>
              </a:solidFill>
            </a:rPr>
            <a:t>Trend line increase of 32.8 mm from 1930 to 2023</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68</xdr:row>
      <xdr:rowOff>0</xdr:rowOff>
    </xdr:from>
    <xdr:to>
      <xdr:col>30</xdr:col>
      <xdr:colOff>180975</xdr:colOff>
      <xdr:row>104</xdr:row>
      <xdr:rowOff>57150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109</xdr:row>
      <xdr:rowOff>0</xdr:rowOff>
    </xdr:from>
    <xdr:to>
      <xdr:col>30</xdr:col>
      <xdr:colOff>352425</xdr:colOff>
      <xdr:row>146</xdr:row>
      <xdr:rowOff>47625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103</xdr:row>
      <xdr:rowOff>0</xdr:rowOff>
    </xdr:from>
    <xdr:to>
      <xdr:col>40</xdr:col>
      <xdr:colOff>495300</xdr:colOff>
      <xdr:row>133</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sz="1400" b="1">
            <a:solidFill>
              <a:sysClr val="windowText" lastClr="000000"/>
            </a:solidFill>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5"/>
  <sheetViews>
    <sheetView workbookViewId="0">
      <selection activeCell="A3" sqref="A3"/>
    </sheetView>
  </sheetViews>
  <sheetFormatPr defaultRowHeight="11.25"/>
  <sheetData>
    <row r="1" spans="1:7" ht="12.75">
      <c r="A1" s="1" t="s">
        <v>391</v>
      </c>
    </row>
    <row r="2" spans="1:7" ht="12.75">
      <c r="A2" s="5" t="s">
        <v>58</v>
      </c>
    </row>
    <row r="4" spans="1:7" ht="12.75">
      <c r="A4" s="5" t="s">
        <v>64</v>
      </c>
    </row>
    <row r="5" spans="1:7" ht="12.75">
      <c r="A5" s="1" t="s">
        <v>142</v>
      </c>
    </row>
    <row r="6" spans="1:7" ht="12.75">
      <c r="A6" s="1" t="s">
        <v>143</v>
      </c>
      <c r="D6" s="25" t="s">
        <v>144</v>
      </c>
      <c r="G6" s="25" t="s">
        <v>145</v>
      </c>
    </row>
    <row r="7" spans="1:7" ht="12.75">
      <c r="A7" s="1" t="s">
        <v>102</v>
      </c>
    </row>
    <row r="8" spans="1:7" ht="12.75">
      <c r="A8" s="1"/>
    </row>
    <row r="9" spans="1:7" ht="12.75">
      <c r="A9" s="1" t="s">
        <v>103</v>
      </c>
    </row>
    <row r="10" spans="1:7" ht="12.75">
      <c r="A10" s="25" t="s">
        <v>104</v>
      </c>
    </row>
    <row r="12" spans="1:7" ht="12.75">
      <c r="A12" s="5" t="s">
        <v>46</v>
      </c>
    </row>
    <row r="13" spans="1:7" ht="12.75">
      <c r="A13" s="1" t="s">
        <v>213</v>
      </c>
    </row>
    <row r="14" spans="1:7" ht="12.75">
      <c r="A14" s="5" t="s">
        <v>50</v>
      </c>
    </row>
    <row r="16" spans="1:7" ht="12.75">
      <c r="A16" s="5" t="s">
        <v>47</v>
      </c>
    </row>
    <row r="17" spans="1:1" ht="12.75">
      <c r="A17" s="5" t="s">
        <v>48</v>
      </c>
    </row>
    <row r="18" spans="1:1" ht="12.75">
      <c r="A18" s="1" t="s">
        <v>214</v>
      </c>
    </row>
    <row r="19" spans="1:1" ht="12.75">
      <c r="A19" s="5" t="s">
        <v>45</v>
      </c>
    </row>
    <row r="20" spans="1:1" ht="12.75">
      <c r="A20" s="5" t="s">
        <v>49</v>
      </c>
    </row>
    <row r="24" spans="1:1" ht="12.75">
      <c r="A24" s="25" t="s">
        <v>105</v>
      </c>
    </row>
    <row r="25" spans="1:1" ht="12.75">
      <c r="A25" s="30"/>
    </row>
  </sheetData>
  <phoneticPr fontId="0" type="noConversion"/>
  <printOptions gridLines="1"/>
  <pageMargins left="0" right="0" top="0.19685039370078741" bottom="0.19685039370078741"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W104"/>
  <sheetViews>
    <sheetView zoomScaleNormal="100" workbookViewId="0"/>
  </sheetViews>
  <sheetFormatPr defaultColWidth="9.33203125" defaultRowHeight="12.75"/>
  <cols>
    <col min="1" max="1" width="8.6640625" style="8" customWidth="1"/>
    <col min="2" max="5" width="7.83203125" style="8" hidden="1" customWidth="1"/>
    <col min="6" max="11" width="8.83203125" style="8" hidden="1" customWidth="1"/>
    <col min="12" max="28" width="8.83203125" style="8" customWidth="1"/>
    <col min="29" max="29" width="9" style="8" customWidth="1"/>
    <col min="30" max="30" width="10" style="8" customWidth="1"/>
    <col min="31" max="31" width="7.83203125" style="8" bestFit="1" customWidth="1"/>
    <col min="32" max="33" width="7.6640625" style="8" customWidth="1"/>
    <col min="34" max="35" width="7.6640625" style="8" bestFit="1" customWidth="1"/>
    <col min="36" max="36" width="7.83203125" style="8" customWidth="1"/>
    <col min="37" max="39" width="7" style="8" customWidth="1"/>
    <col min="40" max="40" width="8.5" style="8" bestFit="1" customWidth="1"/>
    <col min="41" max="41" width="13" style="8" customWidth="1"/>
    <col min="42" max="42" width="12" style="8" bestFit="1" customWidth="1"/>
    <col min="43" max="43" width="11.1640625" style="8" bestFit="1" customWidth="1"/>
    <col min="44" max="44" width="9.33203125" style="8"/>
    <col min="45" max="45" width="10.83203125" style="8" customWidth="1"/>
    <col min="46" max="47" width="11.1640625" style="8" bestFit="1" customWidth="1"/>
    <col min="48" max="16384" width="9.33203125" style="8"/>
  </cols>
  <sheetData>
    <row r="1" spans="1:50" ht="12.6" customHeight="1">
      <c r="A1" s="1" t="s">
        <v>239</v>
      </c>
    </row>
    <row r="2" spans="1:50" ht="12.6" customHeight="1">
      <c r="A2" s="1" t="s">
        <v>238</v>
      </c>
      <c r="J2" s="5"/>
      <c r="K2" s="5"/>
      <c r="M2" s="5"/>
      <c r="N2" s="5"/>
      <c r="O2" s="5"/>
      <c r="R2" s="5"/>
      <c r="S2" s="5"/>
      <c r="T2" s="5"/>
      <c r="U2" s="5"/>
      <c r="V2" s="5"/>
      <c r="W2" s="1"/>
      <c r="X2" s="5"/>
      <c r="Y2" s="5"/>
      <c r="Z2" s="5"/>
      <c r="AA2" s="5"/>
      <c r="AB2" s="5"/>
      <c r="AC2" s="5"/>
      <c r="AD2" s="5"/>
      <c r="AE2" s="5"/>
      <c r="AF2" s="5"/>
      <c r="AG2" s="5"/>
      <c r="AH2" s="5"/>
      <c r="AI2" s="5"/>
      <c r="AJ2" s="5"/>
      <c r="AK2" s="5"/>
      <c r="AL2" s="5"/>
      <c r="AM2" s="5"/>
      <c r="AN2" s="5"/>
      <c r="AO2" s="25" t="s">
        <v>181</v>
      </c>
      <c r="AP2" s="25" t="s">
        <v>182</v>
      </c>
    </row>
    <row r="3" spans="1:50" ht="12.6" customHeight="1">
      <c r="G3" s="5" t="s">
        <v>30</v>
      </c>
      <c r="H3" s="5"/>
      <c r="I3" s="5"/>
      <c r="J3" s="5"/>
      <c r="K3" s="5"/>
      <c r="M3" s="5"/>
      <c r="N3" s="5"/>
      <c r="O3" s="5"/>
      <c r="P3" s="5"/>
      <c r="R3" s="5"/>
      <c r="S3" s="5"/>
      <c r="T3" s="5"/>
      <c r="U3" s="5"/>
      <c r="V3" s="5"/>
      <c r="W3" s="5"/>
      <c r="X3" s="5"/>
      <c r="Y3" s="5"/>
      <c r="Z3" s="5"/>
      <c r="AA3" s="5"/>
      <c r="AB3" s="5"/>
      <c r="AC3" s="5"/>
      <c r="AD3" s="5"/>
      <c r="AE3" s="5"/>
      <c r="AF3" s="5"/>
      <c r="AG3" s="5"/>
      <c r="AH3" s="5"/>
      <c r="AI3" s="5"/>
      <c r="AJ3" s="5"/>
      <c r="AK3" s="5"/>
      <c r="AL3" s="5"/>
      <c r="AM3" s="5"/>
      <c r="AN3" s="5"/>
      <c r="AO3" s="23" t="s">
        <v>0</v>
      </c>
      <c r="AP3" s="23" t="s">
        <v>0</v>
      </c>
    </row>
    <row r="4" spans="1:50" ht="12.6" customHeight="1">
      <c r="A4" s="5" t="s">
        <v>54</v>
      </c>
      <c r="G4" s="1" t="s">
        <v>240</v>
      </c>
      <c r="H4" s="5" t="s">
        <v>40</v>
      </c>
      <c r="I4" s="5"/>
      <c r="J4" s="5"/>
      <c r="K4" s="5"/>
      <c r="M4" s="5"/>
      <c r="N4" s="5"/>
      <c r="O4" s="5"/>
      <c r="P4" s="5"/>
      <c r="R4" s="5"/>
      <c r="S4" s="5"/>
      <c r="T4" s="5"/>
      <c r="U4" s="5"/>
      <c r="V4" s="5"/>
      <c r="W4" s="5"/>
      <c r="X4" s="5"/>
      <c r="Y4" s="5"/>
      <c r="Z4" s="5"/>
      <c r="AA4" s="5"/>
      <c r="AB4" s="5"/>
      <c r="AC4" s="5"/>
      <c r="AD4" s="5"/>
      <c r="AE4" s="5"/>
      <c r="AF4" s="5"/>
      <c r="AG4" s="5"/>
      <c r="AH4" s="5"/>
      <c r="AI4" s="5"/>
      <c r="AJ4" s="5"/>
      <c r="AK4" s="5"/>
      <c r="AL4" s="5"/>
      <c r="AM4" s="5"/>
      <c r="AN4" s="5"/>
      <c r="AO4" s="23" t="s">
        <v>1</v>
      </c>
      <c r="AP4" s="23" t="s">
        <v>1</v>
      </c>
      <c r="AT4" s="25" t="s">
        <v>66</v>
      </c>
      <c r="AU4" s="25" t="s">
        <v>65</v>
      </c>
    </row>
    <row r="5" spans="1:50" ht="12.6" customHeight="1">
      <c r="A5" s="5"/>
      <c r="B5" s="77">
        <v>86</v>
      </c>
      <c r="C5" s="77">
        <v>87</v>
      </c>
      <c r="D5" s="77">
        <v>88</v>
      </c>
      <c r="E5" s="77">
        <v>89</v>
      </c>
      <c r="F5" s="77">
        <v>90</v>
      </c>
      <c r="G5" s="77">
        <v>91</v>
      </c>
      <c r="H5" s="77">
        <v>92</v>
      </c>
      <c r="I5" s="77">
        <v>93</v>
      </c>
      <c r="J5" s="77">
        <v>94</v>
      </c>
      <c r="K5" s="77">
        <v>95</v>
      </c>
      <c r="L5" s="5">
        <v>1996</v>
      </c>
      <c r="M5" s="5">
        <v>1997</v>
      </c>
      <c r="N5" s="5">
        <v>1998</v>
      </c>
      <c r="O5" s="5">
        <v>1999</v>
      </c>
      <c r="P5" s="5">
        <v>2000</v>
      </c>
      <c r="Q5" s="5">
        <v>2001</v>
      </c>
      <c r="R5" s="5">
        <v>2002</v>
      </c>
      <c r="S5" s="5">
        <v>2003</v>
      </c>
      <c r="T5" s="5">
        <v>2004</v>
      </c>
      <c r="U5" s="5">
        <v>2005</v>
      </c>
      <c r="V5" s="5">
        <v>2006</v>
      </c>
      <c r="W5" s="5">
        <v>2007</v>
      </c>
      <c r="X5" s="5">
        <v>2008</v>
      </c>
      <c r="Y5" s="5">
        <v>2009</v>
      </c>
      <c r="Z5" s="5">
        <v>2010</v>
      </c>
      <c r="AA5" s="5">
        <v>2011</v>
      </c>
      <c r="AB5" s="5">
        <v>2012</v>
      </c>
      <c r="AC5" s="5">
        <v>2013</v>
      </c>
      <c r="AD5" s="5">
        <v>2014</v>
      </c>
      <c r="AE5" s="5">
        <v>2015</v>
      </c>
      <c r="AF5" s="5">
        <v>2016</v>
      </c>
      <c r="AG5" s="5">
        <v>2017</v>
      </c>
      <c r="AH5" s="5">
        <v>2018</v>
      </c>
      <c r="AI5" s="5">
        <v>2019</v>
      </c>
      <c r="AJ5" s="5">
        <v>2020</v>
      </c>
      <c r="AK5" s="5">
        <v>2021</v>
      </c>
      <c r="AL5" s="5">
        <v>2022</v>
      </c>
      <c r="AM5" s="5">
        <v>2023</v>
      </c>
      <c r="AN5" s="5">
        <v>2024</v>
      </c>
      <c r="AO5" s="18" t="s">
        <v>340</v>
      </c>
      <c r="AP5" s="18" t="s">
        <v>180</v>
      </c>
      <c r="AQ5" s="25" t="s">
        <v>200</v>
      </c>
      <c r="AR5" s="25" t="s">
        <v>365</v>
      </c>
      <c r="AS5" s="25" t="s">
        <v>364</v>
      </c>
      <c r="AT5" s="25" t="s">
        <v>340</v>
      </c>
      <c r="AU5" s="25" t="s">
        <v>340</v>
      </c>
    </row>
    <row r="6" spans="1:50" ht="12.6" customHeight="1">
      <c r="A6" s="5" t="s">
        <v>2</v>
      </c>
      <c r="B6" s="77">
        <v>267.39999999999998</v>
      </c>
      <c r="C6" s="77">
        <v>314</v>
      </c>
      <c r="D6" s="77">
        <v>289</v>
      </c>
      <c r="E6" s="77">
        <v>252</v>
      </c>
      <c r="F6" s="77">
        <v>258</v>
      </c>
      <c r="G6" s="77">
        <v>247.7</v>
      </c>
      <c r="H6" s="77">
        <v>236.7</v>
      </c>
      <c r="I6" s="77">
        <v>261.2</v>
      </c>
      <c r="J6" s="77">
        <v>287</v>
      </c>
      <c r="K6" s="77">
        <v>257.2</v>
      </c>
      <c r="L6" s="77">
        <v>229.5</v>
      </c>
      <c r="M6" s="6">
        <v>272.89999999999998</v>
      </c>
      <c r="N6" s="5">
        <v>351</v>
      </c>
      <c r="O6" s="5">
        <v>292.3</v>
      </c>
      <c r="P6" s="5">
        <v>270.7</v>
      </c>
      <c r="Q6" s="5">
        <v>328.3</v>
      </c>
      <c r="R6" s="72">
        <v>254.7</v>
      </c>
      <c r="S6" s="5">
        <v>311.2</v>
      </c>
      <c r="T6" s="5">
        <v>277.5</v>
      </c>
      <c r="U6" s="5">
        <v>280.8</v>
      </c>
      <c r="V6" s="5">
        <v>308.39999999999998</v>
      </c>
      <c r="W6" s="72">
        <v>262.8</v>
      </c>
      <c r="X6" s="5">
        <v>270.8</v>
      </c>
      <c r="Y6" s="72">
        <v>250.2</v>
      </c>
      <c r="Z6" s="72">
        <v>256.10000000000002</v>
      </c>
      <c r="AA6" s="72">
        <v>262.7</v>
      </c>
      <c r="AB6" s="5">
        <v>272.8</v>
      </c>
      <c r="AC6" s="5">
        <v>280.2</v>
      </c>
      <c r="AD6" s="72">
        <v>260.5</v>
      </c>
      <c r="AE6" s="72">
        <v>221.8</v>
      </c>
      <c r="AF6" s="72">
        <v>244.8</v>
      </c>
      <c r="AG6" s="5">
        <v>336.1</v>
      </c>
      <c r="AH6" s="72">
        <v>190.6</v>
      </c>
      <c r="AI6" s="74">
        <v>263.60000000000002</v>
      </c>
      <c r="AJ6" s="74">
        <v>224.2</v>
      </c>
      <c r="AK6" s="74">
        <v>257.10000000000002</v>
      </c>
      <c r="AL6" s="74">
        <v>205.5</v>
      </c>
      <c r="AM6" s="74">
        <v>177.8</v>
      </c>
      <c r="AN6" s="74">
        <v>240.06451612903226</v>
      </c>
      <c r="AO6" s="6">
        <f>AVERAGE(L6:AM6)</f>
        <v>264.81785714285724</v>
      </c>
      <c r="AP6" s="6">
        <f t="shared" ref="AP6:AP17" si="0">AVERAGE(B6:K6)</f>
        <v>267.02</v>
      </c>
      <c r="AQ6" s="6">
        <f>AVERAGE(L6:W6)</f>
        <v>286.67500000000001</v>
      </c>
      <c r="AR6" s="6">
        <f>AVERAGE(X6:AM6)</f>
        <v>248.42499999999998</v>
      </c>
      <c r="AS6" s="19">
        <f>AVERAGE(S6:AM6)</f>
        <v>257.88095238095246</v>
      </c>
      <c r="AT6" s="8">
        <f>MIN(L6:AM6)</f>
        <v>177.8</v>
      </c>
      <c r="AU6" s="19">
        <f>MAX(L6:AM6)</f>
        <v>351</v>
      </c>
      <c r="AV6" s="73" t="s">
        <v>228</v>
      </c>
      <c r="AW6" s="73"/>
      <c r="AX6" s="73"/>
    </row>
    <row r="7" spans="1:50" ht="12.6" customHeight="1">
      <c r="A7" s="5" t="s">
        <v>3</v>
      </c>
      <c r="B7" s="77">
        <v>250.8</v>
      </c>
      <c r="C7" s="77">
        <v>309</v>
      </c>
      <c r="D7" s="77">
        <v>279</v>
      </c>
      <c r="E7" s="77">
        <v>207</v>
      </c>
      <c r="F7" s="77">
        <v>212.8</v>
      </c>
      <c r="G7" s="77">
        <v>211.9</v>
      </c>
      <c r="H7" s="77">
        <v>226.2</v>
      </c>
      <c r="I7" s="77">
        <v>216.1</v>
      </c>
      <c r="J7" s="77">
        <v>211.1</v>
      </c>
      <c r="K7" s="77">
        <v>198</v>
      </c>
      <c r="L7" s="77">
        <v>237.8</v>
      </c>
      <c r="M7" s="6">
        <v>286.5</v>
      </c>
      <c r="N7" s="5">
        <v>330</v>
      </c>
      <c r="O7" s="5">
        <v>284.60000000000002</v>
      </c>
      <c r="P7" s="5">
        <v>258.7</v>
      </c>
      <c r="Q7" s="5">
        <v>271.39999999999998</v>
      </c>
      <c r="R7" s="5">
        <v>280.2</v>
      </c>
      <c r="S7" s="5">
        <v>298.2</v>
      </c>
      <c r="T7" s="5">
        <v>312.89999999999998</v>
      </c>
      <c r="U7" s="5">
        <v>260.5</v>
      </c>
      <c r="V7" s="72">
        <v>240.4</v>
      </c>
      <c r="W7" s="72">
        <v>221.5</v>
      </c>
      <c r="X7" s="5">
        <v>241.3</v>
      </c>
      <c r="Y7" s="72">
        <v>226.7</v>
      </c>
      <c r="Z7" s="72">
        <v>220</v>
      </c>
      <c r="AA7" s="72">
        <v>224.5</v>
      </c>
      <c r="AB7" s="72">
        <v>204.7</v>
      </c>
      <c r="AC7" s="72">
        <v>195.6</v>
      </c>
      <c r="AD7" s="72">
        <v>241.1</v>
      </c>
      <c r="AE7" s="72">
        <v>223.2</v>
      </c>
      <c r="AF7" s="72">
        <v>243.7</v>
      </c>
      <c r="AG7" s="72">
        <v>239.3</v>
      </c>
      <c r="AH7" s="72">
        <v>236.9</v>
      </c>
      <c r="AI7" s="74">
        <v>237.5</v>
      </c>
      <c r="AJ7" s="74">
        <v>245.7</v>
      </c>
      <c r="AK7" s="74">
        <v>216.3</v>
      </c>
      <c r="AL7" s="74">
        <v>180.1</v>
      </c>
      <c r="AM7" s="74">
        <v>212.6</v>
      </c>
      <c r="AN7" s="74">
        <v>234.6</v>
      </c>
      <c r="AO7" s="6">
        <f t="shared" ref="AO7:AO17" si="1">AVERAGE(L7:AM7)</f>
        <v>245.42500000000004</v>
      </c>
      <c r="AP7" s="6">
        <f t="shared" si="0"/>
        <v>232.19</v>
      </c>
      <c r="AQ7" s="6">
        <f t="shared" ref="AQ7:AQ17" si="2">AVERAGE(L7:W7)</f>
        <v>273.55833333333334</v>
      </c>
      <c r="AR7" s="6">
        <f t="shared" ref="AR7:AR17" si="3">AVERAGE(X7:AM7)</f>
        <v>224.32499999999999</v>
      </c>
      <c r="AS7" s="19">
        <f t="shared" ref="AS7:AS17" si="4">AVERAGE(S7:AM7)</f>
        <v>234.41428571428574</v>
      </c>
      <c r="AT7" s="8">
        <f t="shared" ref="AT7:AT18" si="5">MIN(L7:AM7)</f>
        <v>180.1</v>
      </c>
      <c r="AU7" s="19">
        <f t="shared" ref="AU7:AU18" si="6">MAX(L7:AM7)</f>
        <v>330</v>
      </c>
    </row>
    <row r="8" spans="1:50" ht="12.6" customHeight="1">
      <c r="A8" s="5" t="s">
        <v>4</v>
      </c>
      <c r="B8" s="77">
        <v>226.3</v>
      </c>
      <c r="C8" s="77">
        <v>250</v>
      </c>
      <c r="D8" s="77">
        <v>256</v>
      </c>
      <c r="E8" s="77">
        <v>215</v>
      </c>
      <c r="F8" s="77">
        <v>199</v>
      </c>
      <c r="G8" s="77">
        <v>200.2</v>
      </c>
      <c r="H8" s="77">
        <v>232</v>
      </c>
      <c r="I8" s="77">
        <v>172.1</v>
      </c>
      <c r="J8" s="77">
        <v>181.3</v>
      </c>
      <c r="K8" s="77">
        <v>236.2</v>
      </c>
      <c r="L8" s="5">
        <v>251.4</v>
      </c>
      <c r="M8" s="6">
        <v>259.10000000000002</v>
      </c>
      <c r="N8" s="5">
        <v>341.3</v>
      </c>
      <c r="O8" s="5">
        <v>265.39999999999998</v>
      </c>
      <c r="P8" s="5">
        <v>267.10000000000002</v>
      </c>
      <c r="Q8" s="5">
        <v>302.5</v>
      </c>
      <c r="R8" s="5">
        <v>301.89999999999998</v>
      </c>
      <c r="S8" s="72">
        <v>226.2</v>
      </c>
      <c r="T8" s="5">
        <v>278.89999999999998</v>
      </c>
      <c r="U8" s="5">
        <v>243.8</v>
      </c>
      <c r="V8" s="5">
        <v>249.8</v>
      </c>
      <c r="W8" s="5">
        <v>296.2</v>
      </c>
      <c r="X8" s="72">
        <v>226.8</v>
      </c>
      <c r="Y8" s="72">
        <v>227.5</v>
      </c>
      <c r="Z8" s="5">
        <v>277.39999999999998</v>
      </c>
      <c r="AA8" s="72">
        <v>221.2</v>
      </c>
      <c r="AB8" s="72">
        <v>231</v>
      </c>
      <c r="AC8" s="72">
        <v>210.9</v>
      </c>
      <c r="AD8" s="72">
        <v>201.1</v>
      </c>
      <c r="AE8" s="72">
        <v>203.1</v>
      </c>
      <c r="AF8" s="72">
        <v>210.8</v>
      </c>
      <c r="AG8" s="72">
        <v>181.1</v>
      </c>
      <c r="AH8" s="72">
        <v>201.6</v>
      </c>
      <c r="AI8" s="74">
        <v>197.5</v>
      </c>
      <c r="AJ8" s="74">
        <v>200.7</v>
      </c>
      <c r="AK8" s="74">
        <v>214.2</v>
      </c>
      <c r="AL8" s="74">
        <v>163.9</v>
      </c>
      <c r="AM8" s="74">
        <v>201.6</v>
      </c>
      <c r="AN8" s="74">
        <v>227.96774193548387</v>
      </c>
      <c r="AO8" s="6">
        <f t="shared" si="1"/>
        <v>237.64285714285717</v>
      </c>
      <c r="AP8" s="6">
        <f t="shared" si="0"/>
        <v>216.81</v>
      </c>
      <c r="AQ8" s="6">
        <f t="shared" si="2"/>
        <v>273.63333333333333</v>
      </c>
      <c r="AR8" s="6">
        <f t="shared" si="3"/>
        <v>210.64999999999998</v>
      </c>
      <c r="AS8" s="19">
        <f t="shared" si="4"/>
        <v>222.15714285714282</v>
      </c>
      <c r="AT8" s="8">
        <f t="shared" si="5"/>
        <v>163.9</v>
      </c>
      <c r="AU8" s="8">
        <f t="shared" si="6"/>
        <v>341.3</v>
      </c>
    </row>
    <row r="9" spans="1:50" ht="12.6" customHeight="1">
      <c r="A9" s="5" t="s">
        <v>5</v>
      </c>
      <c r="B9" s="77">
        <v>237.5</v>
      </c>
      <c r="C9" s="77">
        <v>254.3</v>
      </c>
      <c r="D9" s="77">
        <v>213.9</v>
      </c>
      <c r="E9" s="77">
        <v>193</v>
      </c>
      <c r="F9" s="77">
        <v>197</v>
      </c>
      <c r="G9" s="77">
        <v>229.9</v>
      </c>
      <c r="H9" s="77">
        <v>194.3</v>
      </c>
      <c r="I9" s="77">
        <v>165.8</v>
      </c>
      <c r="J9" s="77">
        <v>219.1</v>
      </c>
      <c r="K9" s="77">
        <v>171.9</v>
      </c>
      <c r="L9" s="5">
        <v>246</v>
      </c>
      <c r="M9" s="6">
        <v>267.10000000000002</v>
      </c>
      <c r="N9" s="5">
        <v>263.89999999999998</v>
      </c>
      <c r="O9" s="5">
        <v>245.6</v>
      </c>
      <c r="P9" s="5">
        <v>237.6</v>
      </c>
      <c r="Q9" s="5">
        <v>263.89999999999998</v>
      </c>
      <c r="R9" s="72">
        <v>193.1</v>
      </c>
      <c r="S9" s="72">
        <v>213</v>
      </c>
      <c r="T9" s="5">
        <v>225.6</v>
      </c>
      <c r="U9" s="72">
        <v>218.3</v>
      </c>
      <c r="V9" s="5">
        <v>241.9</v>
      </c>
      <c r="W9" s="72">
        <v>195.3</v>
      </c>
      <c r="X9" s="72">
        <v>193.8</v>
      </c>
      <c r="Y9" s="5">
        <v>236.4</v>
      </c>
      <c r="Z9" s="5">
        <v>274.8</v>
      </c>
      <c r="AA9" s="72">
        <v>191</v>
      </c>
      <c r="AB9" s="72">
        <v>213.1</v>
      </c>
      <c r="AC9" s="72">
        <v>203.6</v>
      </c>
      <c r="AD9" s="72">
        <v>169.6</v>
      </c>
      <c r="AE9" s="72">
        <v>213.7</v>
      </c>
      <c r="AF9" s="72">
        <v>211.3</v>
      </c>
      <c r="AG9" s="72">
        <v>181.2</v>
      </c>
      <c r="AH9" s="5">
        <v>223.3</v>
      </c>
      <c r="AI9" s="74">
        <v>167.8</v>
      </c>
      <c r="AJ9" s="6">
        <v>226.2</v>
      </c>
      <c r="AK9" s="74">
        <v>207.6</v>
      </c>
      <c r="AL9" s="74">
        <v>183.7</v>
      </c>
      <c r="AM9" s="74">
        <v>155.19999999999999</v>
      </c>
      <c r="AN9" s="6"/>
      <c r="AO9" s="6">
        <f t="shared" si="1"/>
        <v>216.55714285714291</v>
      </c>
      <c r="AP9" s="6">
        <f t="shared" si="0"/>
        <v>207.67</v>
      </c>
      <c r="AQ9" s="6">
        <f t="shared" si="2"/>
        <v>234.27500000000001</v>
      </c>
      <c r="AR9" s="6">
        <f t="shared" si="3"/>
        <v>203.26874999999995</v>
      </c>
      <c r="AS9" s="19">
        <f t="shared" si="4"/>
        <v>206.97142857142856</v>
      </c>
      <c r="AT9" s="8">
        <f t="shared" si="5"/>
        <v>155.19999999999999</v>
      </c>
      <c r="AU9" s="8">
        <f t="shared" si="6"/>
        <v>274.8</v>
      </c>
    </row>
    <row r="10" spans="1:50" ht="12.6" customHeight="1">
      <c r="A10" s="5" t="s">
        <v>6</v>
      </c>
      <c r="B10" s="77">
        <v>224.8</v>
      </c>
      <c r="C10" s="77">
        <v>218</v>
      </c>
      <c r="D10" s="77">
        <v>245</v>
      </c>
      <c r="E10" s="77">
        <v>153</v>
      </c>
      <c r="F10" s="77">
        <v>249.3</v>
      </c>
      <c r="G10" s="77">
        <v>189</v>
      </c>
      <c r="H10" s="77">
        <v>196.4</v>
      </c>
      <c r="I10" s="77">
        <v>194</v>
      </c>
      <c r="J10" s="77">
        <v>234.6</v>
      </c>
      <c r="K10" s="77">
        <v>222.4</v>
      </c>
      <c r="L10" s="5">
        <v>229.3</v>
      </c>
      <c r="M10" s="6">
        <v>223.7</v>
      </c>
      <c r="N10" s="5">
        <v>224.7</v>
      </c>
      <c r="O10" s="5">
        <v>264.5</v>
      </c>
      <c r="P10" s="5">
        <v>229.7</v>
      </c>
      <c r="Q10" s="5">
        <v>244.3</v>
      </c>
      <c r="R10" s="5">
        <v>252.3</v>
      </c>
      <c r="S10" s="5">
        <v>255.4</v>
      </c>
      <c r="T10" s="5">
        <v>240.7</v>
      </c>
      <c r="U10" s="5">
        <v>218.1</v>
      </c>
      <c r="V10" s="72">
        <v>162.6</v>
      </c>
      <c r="W10" s="5">
        <v>258</v>
      </c>
      <c r="X10" s="72">
        <v>179.8</v>
      </c>
      <c r="Y10" s="5">
        <v>218.6</v>
      </c>
      <c r="Z10" s="72">
        <v>173.2</v>
      </c>
      <c r="AA10" s="72">
        <v>201.3</v>
      </c>
      <c r="AB10" s="72">
        <v>176.5</v>
      </c>
      <c r="AC10" s="72">
        <v>172.1</v>
      </c>
      <c r="AD10" s="5">
        <v>236.6</v>
      </c>
      <c r="AE10" s="5">
        <v>236.4</v>
      </c>
      <c r="AF10" s="5">
        <v>238.3</v>
      </c>
      <c r="AG10" s="72">
        <v>183.5</v>
      </c>
      <c r="AH10" s="5">
        <v>230.7</v>
      </c>
      <c r="AI10" s="74">
        <v>213</v>
      </c>
      <c r="AJ10" s="74">
        <v>159.5</v>
      </c>
      <c r="AK10" s="74">
        <v>203.8</v>
      </c>
      <c r="AL10" s="74">
        <v>193.1</v>
      </c>
      <c r="AM10" s="74">
        <v>168.3</v>
      </c>
      <c r="AN10" s="6"/>
      <c r="AO10" s="6">
        <f t="shared" si="1"/>
        <v>213.85714285714286</v>
      </c>
      <c r="AP10" s="6">
        <f t="shared" si="0"/>
        <v>212.65</v>
      </c>
      <c r="AQ10" s="6">
        <f t="shared" si="2"/>
        <v>233.60833333333332</v>
      </c>
      <c r="AR10" s="6">
        <f t="shared" si="3"/>
        <v>199.04374999999999</v>
      </c>
      <c r="AS10" s="19">
        <f t="shared" si="4"/>
        <v>205.6904761904762</v>
      </c>
      <c r="AT10" s="8">
        <f t="shared" si="5"/>
        <v>159.5</v>
      </c>
      <c r="AU10" s="8">
        <f t="shared" si="6"/>
        <v>264.5</v>
      </c>
    </row>
    <row r="11" spans="1:50" ht="12.6" customHeight="1">
      <c r="A11" s="5" t="s">
        <v>7</v>
      </c>
      <c r="B11" s="77">
        <v>212.2</v>
      </c>
      <c r="C11" s="77">
        <v>220</v>
      </c>
      <c r="D11" s="77">
        <v>234</v>
      </c>
      <c r="E11" s="77">
        <v>194</v>
      </c>
      <c r="F11" s="77">
        <v>175</v>
      </c>
      <c r="G11" s="77">
        <v>194.5</v>
      </c>
      <c r="H11" s="77">
        <v>220.3</v>
      </c>
      <c r="I11" s="77">
        <v>249.9</v>
      </c>
      <c r="J11" s="77">
        <v>200</v>
      </c>
      <c r="K11" s="77">
        <v>180.4</v>
      </c>
      <c r="L11" s="5">
        <v>241.1</v>
      </c>
      <c r="M11" s="6">
        <v>220.2</v>
      </c>
      <c r="N11" s="5">
        <v>246.4</v>
      </c>
      <c r="O11" s="5">
        <v>224.5</v>
      </c>
      <c r="P11" s="5">
        <v>236.5</v>
      </c>
      <c r="Q11" s="5">
        <v>231.4</v>
      </c>
      <c r="R11" s="5">
        <v>257.2</v>
      </c>
      <c r="S11" s="5">
        <v>293.89999999999998</v>
      </c>
      <c r="T11" s="5">
        <v>276.7</v>
      </c>
      <c r="U11" s="72">
        <v>205.7</v>
      </c>
      <c r="V11" s="5">
        <v>219.6</v>
      </c>
      <c r="W11" s="5">
        <v>245.4</v>
      </c>
      <c r="X11" s="5">
        <v>245.2</v>
      </c>
      <c r="Y11" s="72">
        <v>186.2</v>
      </c>
      <c r="Z11" s="72">
        <v>202</v>
      </c>
      <c r="AA11" s="72">
        <v>165.5</v>
      </c>
      <c r="AB11" s="5">
        <v>219.7</v>
      </c>
      <c r="AC11" s="72">
        <v>159.30000000000001</v>
      </c>
      <c r="AD11" s="72">
        <v>209</v>
      </c>
      <c r="AE11" s="5">
        <v>268.10000000000002</v>
      </c>
      <c r="AF11" s="72">
        <v>204</v>
      </c>
      <c r="AG11" s="72">
        <v>181.3</v>
      </c>
      <c r="AH11" s="72">
        <v>209.5</v>
      </c>
      <c r="AI11" s="74">
        <v>186</v>
      </c>
      <c r="AJ11" s="74">
        <v>181.2</v>
      </c>
      <c r="AK11" s="74">
        <v>192.3</v>
      </c>
      <c r="AL11" s="74">
        <v>209.6</v>
      </c>
      <c r="AM11" s="74">
        <v>170.4</v>
      </c>
      <c r="AN11" s="6"/>
      <c r="AO11" s="6">
        <f t="shared" si="1"/>
        <v>217.42499999999998</v>
      </c>
      <c r="AP11" s="6">
        <f t="shared" si="0"/>
        <v>208.03000000000003</v>
      </c>
      <c r="AQ11" s="6">
        <f t="shared" si="2"/>
        <v>241.54999999999995</v>
      </c>
      <c r="AR11" s="6">
        <f t="shared" si="3"/>
        <v>199.33125000000001</v>
      </c>
      <c r="AS11" s="19">
        <f t="shared" si="4"/>
        <v>210.9809523809524</v>
      </c>
      <c r="AT11" s="8">
        <f t="shared" si="5"/>
        <v>159.30000000000001</v>
      </c>
      <c r="AU11" s="8">
        <f t="shared" si="6"/>
        <v>293.89999999999998</v>
      </c>
    </row>
    <row r="12" spans="1:50" ht="12.6" customHeight="1">
      <c r="A12" s="5" t="s">
        <v>8</v>
      </c>
      <c r="B12" s="77">
        <v>248.3</v>
      </c>
      <c r="C12" s="77">
        <v>232</v>
      </c>
      <c r="D12" s="77">
        <v>279</v>
      </c>
      <c r="E12" s="77">
        <v>196</v>
      </c>
      <c r="F12" s="77">
        <v>204.3</v>
      </c>
      <c r="G12" s="77">
        <v>209.7</v>
      </c>
      <c r="H12" s="77">
        <v>252.7</v>
      </c>
      <c r="I12" s="77">
        <v>192</v>
      </c>
      <c r="J12" s="77">
        <v>223.4</v>
      </c>
      <c r="K12" s="77">
        <v>236.3</v>
      </c>
      <c r="L12" s="72">
        <v>209.3</v>
      </c>
      <c r="M12" s="6">
        <v>252.3</v>
      </c>
      <c r="N12" s="5">
        <v>246.2</v>
      </c>
      <c r="O12" s="5">
        <v>234.1</v>
      </c>
      <c r="P12" s="5">
        <v>248.9</v>
      </c>
      <c r="Q12" s="72">
        <v>221.3</v>
      </c>
      <c r="R12" s="5">
        <v>237</v>
      </c>
      <c r="S12" s="5">
        <v>243.6</v>
      </c>
      <c r="T12" s="72">
        <v>206.2</v>
      </c>
      <c r="U12" s="5">
        <v>231.2</v>
      </c>
      <c r="V12" s="5">
        <v>248.7</v>
      </c>
      <c r="W12" s="5">
        <v>238.5</v>
      </c>
      <c r="X12" s="72">
        <v>217.8</v>
      </c>
      <c r="Y12" s="5">
        <v>235.6</v>
      </c>
      <c r="Z12" s="72">
        <v>196.9</v>
      </c>
      <c r="AA12" s="5">
        <v>249.6</v>
      </c>
      <c r="AB12" s="72">
        <v>192.3</v>
      </c>
      <c r="AC12" s="5">
        <v>231</v>
      </c>
      <c r="AD12" s="1" t="s">
        <v>112</v>
      </c>
      <c r="AE12" s="73">
        <v>210.2</v>
      </c>
      <c r="AF12" s="1">
        <v>285.39999999999998</v>
      </c>
      <c r="AG12" s="73">
        <v>189.1</v>
      </c>
      <c r="AH12" s="1">
        <v>225.7</v>
      </c>
      <c r="AI12" s="88">
        <v>197.4</v>
      </c>
      <c r="AJ12" s="74">
        <v>194.7</v>
      </c>
      <c r="AK12" s="74">
        <v>196.4</v>
      </c>
      <c r="AL12" s="74">
        <v>193.9</v>
      </c>
      <c r="AM12" s="74">
        <v>215.5</v>
      </c>
      <c r="AN12" s="6"/>
      <c r="AO12" s="6">
        <f t="shared" si="1"/>
        <v>224.02962962962957</v>
      </c>
      <c r="AP12" s="6">
        <f t="shared" si="0"/>
        <v>227.37000000000003</v>
      </c>
      <c r="AQ12" s="6">
        <f t="shared" si="2"/>
        <v>234.77499999999995</v>
      </c>
      <c r="AR12" s="6">
        <f t="shared" si="3"/>
        <v>215.43333333333334</v>
      </c>
      <c r="AS12" s="19">
        <f t="shared" si="4"/>
        <v>219.98499999999999</v>
      </c>
      <c r="AT12" s="8">
        <f t="shared" si="5"/>
        <v>189.1</v>
      </c>
      <c r="AU12" s="8">
        <f t="shared" si="6"/>
        <v>285.39999999999998</v>
      </c>
    </row>
    <row r="13" spans="1:50" ht="12.6" customHeight="1">
      <c r="A13" s="5" t="s">
        <v>9</v>
      </c>
      <c r="B13" s="77">
        <v>238.1</v>
      </c>
      <c r="C13" s="77">
        <v>222.7</v>
      </c>
      <c r="D13" s="77">
        <v>247</v>
      </c>
      <c r="E13" s="77">
        <v>190</v>
      </c>
      <c r="F13" s="77">
        <v>220.4</v>
      </c>
      <c r="G13" s="77">
        <v>261.39999999999998</v>
      </c>
      <c r="H13" s="77">
        <v>218.5</v>
      </c>
      <c r="I13" s="77">
        <v>202.1</v>
      </c>
      <c r="J13" s="77">
        <v>223.7</v>
      </c>
      <c r="K13" s="77">
        <v>232.4</v>
      </c>
      <c r="L13" s="5">
        <v>238.8</v>
      </c>
      <c r="M13" s="6">
        <v>291.60000000000002</v>
      </c>
      <c r="N13" s="5">
        <v>256.60000000000002</v>
      </c>
      <c r="O13" s="5">
        <v>242.4</v>
      </c>
      <c r="P13" s="5">
        <v>240.8</v>
      </c>
      <c r="Q13" s="5">
        <v>244.9</v>
      </c>
      <c r="R13" s="5">
        <v>242.8</v>
      </c>
      <c r="S13" s="5">
        <v>254.4</v>
      </c>
      <c r="T13" s="5">
        <v>270.10000000000002</v>
      </c>
      <c r="U13" s="5">
        <v>231.7</v>
      </c>
      <c r="V13" s="72">
        <v>221.5</v>
      </c>
      <c r="W13" s="5">
        <v>244.7</v>
      </c>
      <c r="X13" s="72">
        <v>228.7</v>
      </c>
      <c r="Y13" s="5">
        <v>269.7</v>
      </c>
      <c r="Z13" s="72">
        <v>207.1</v>
      </c>
      <c r="AA13" s="72">
        <v>218.1</v>
      </c>
      <c r="AB13" s="72">
        <v>179.8</v>
      </c>
      <c r="AC13" s="72">
        <v>201.3</v>
      </c>
      <c r="AD13" s="72">
        <v>220.3</v>
      </c>
      <c r="AE13" s="5">
        <v>244</v>
      </c>
      <c r="AF13" s="72">
        <v>199.5</v>
      </c>
      <c r="AG13" s="72">
        <v>215</v>
      </c>
      <c r="AH13" s="72">
        <v>188.6</v>
      </c>
      <c r="AI13" s="6">
        <v>243.4</v>
      </c>
      <c r="AJ13" s="74">
        <v>207.8</v>
      </c>
      <c r="AK13" s="74">
        <v>222.9</v>
      </c>
      <c r="AL13" s="74">
        <v>213.8</v>
      </c>
      <c r="AM13" s="74">
        <v>190.8</v>
      </c>
      <c r="AN13" s="6"/>
      <c r="AO13" s="6">
        <f t="shared" si="1"/>
        <v>229.68214285714285</v>
      </c>
      <c r="AP13" s="6">
        <f t="shared" si="0"/>
        <v>225.62999999999997</v>
      </c>
      <c r="AQ13" s="6">
        <f t="shared" si="2"/>
        <v>248.35833333333332</v>
      </c>
      <c r="AR13" s="6">
        <f t="shared" si="3"/>
        <v>215.67500000000004</v>
      </c>
      <c r="AS13" s="19">
        <f t="shared" si="4"/>
        <v>222.53333333333336</v>
      </c>
      <c r="AT13" s="8">
        <f t="shared" si="5"/>
        <v>179.8</v>
      </c>
      <c r="AU13" s="8">
        <f t="shared" si="6"/>
        <v>291.60000000000002</v>
      </c>
    </row>
    <row r="14" spans="1:50" ht="12.6" customHeight="1">
      <c r="A14" s="5" t="s">
        <v>10</v>
      </c>
      <c r="B14" s="77">
        <v>286.8</v>
      </c>
      <c r="C14" s="77">
        <v>276.2</v>
      </c>
      <c r="D14" s="77">
        <v>288</v>
      </c>
      <c r="E14" s="77">
        <v>237</v>
      </c>
      <c r="F14" s="77">
        <v>225.2</v>
      </c>
      <c r="G14" s="77">
        <v>229.9</v>
      </c>
      <c r="H14" s="77">
        <v>198.7</v>
      </c>
      <c r="I14" s="77">
        <v>244.2</v>
      </c>
      <c r="J14" s="77">
        <v>253.9</v>
      </c>
      <c r="K14" s="77">
        <v>269</v>
      </c>
      <c r="L14" s="5">
        <v>277.39999999999998</v>
      </c>
      <c r="M14" s="74">
        <v>239.2</v>
      </c>
      <c r="N14" s="5">
        <v>304.7</v>
      </c>
      <c r="O14" s="5">
        <v>279.2</v>
      </c>
      <c r="P14" s="5">
        <v>297.10000000000002</v>
      </c>
      <c r="Q14" s="72">
        <v>258.10000000000002</v>
      </c>
      <c r="R14" s="5">
        <v>341.8</v>
      </c>
      <c r="S14" s="5">
        <v>327.39999999999998</v>
      </c>
      <c r="T14" s="5">
        <v>303.8</v>
      </c>
      <c r="U14" s="72">
        <v>266.89999999999998</v>
      </c>
      <c r="V14" s="5">
        <v>305.8</v>
      </c>
      <c r="W14" s="5">
        <v>279.89999999999998</v>
      </c>
      <c r="X14" s="72">
        <v>240</v>
      </c>
      <c r="Y14" s="72">
        <v>267.89999999999998</v>
      </c>
      <c r="Z14" s="5">
        <v>351.7</v>
      </c>
      <c r="AA14" s="74">
        <v>230.6</v>
      </c>
      <c r="AB14" s="6">
        <v>285.10000000000002</v>
      </c>
      <c r="AC14" s="74">
        <v>273</v>
      </c>
      <c r="AD14" s="74">
        <v>247.4</v>
      </c>
      <c r="AE14" s="74">
        <v>251.2</v>
      </c>
      <c r="AF14" s="74">
        <v>219.2</v>
      </c>
      <c r="AG14" s="74">
        <v>249.5</v>
      </c>
      <c r="AH14" s="74">
        <v>220.5</v>
      </c>
      <c r="AI14" s="74">
        <v>261.10000000000002</v>
      </c>
      <c r="AJ14" s="6">
        <v>310.60000000000002</v>
      </c>
      <c r="AK14" s="6">
        <v>294.10000000000002</v>
      </c>
      <c r="AL14" s="74">
        <v>212.1</v>
      </c>
      <c r="AM14" s="74">
        <v>259.7</v>
      </c>
      <c r="AN14" s="6"/>
      <c r="AO14" s="6">
        <f t="shared" si="1"/>
        <v>273.39285714285722</v>
      </c>
      <c r="AP14" s="6">
        <f t="shared" si="0"/>
        <v>250.89000000000001</v>
      </c>
      <c r="AQ14" s="6">
        <f t="shared" si="2"/>
        <v>290.10833333333335</v>
      </c>
      <c r="AR14" s="6">
        <f t="shared" si="3"/>
        <v>260.85624999999993</v>
      </c>
      <c r="AS14" s="19">
        <f t="shared" si="4"/>
        <v>269.40476190476193</v>
      </c>
      <c r="AT14" s="8">
        <f t="shared" si="5"/>
        <v>212.1</v>
      </c>
      <c r="AU14" s="8">
        <f t="shared" si="6"/>
        <v>351.7</v>
      </c>
    </row>
    <row r="15" spans="1:50" ht="12.6" customHeight="1">
      <c r="A15" s="5" t="s">
        <v>11</v>
      </c>
      <c r="B15" s="77">
        <v>249.9</v>
      </c>
      <c r="C15" s="77">
        <v>300.89999999999998</v>
      </c>
      <c r="D15" s="77">
        <v>399</v>
      </c>
      <c r="E15" s="77">
        <v>244</v>
      </c>
      <c r="F15" s="77">
        <v>288.89999999999998</v>
      </c>
      <c r="G15" s="77">
        <v>270.8</v>
      </c>
      <c r="H15" s="77">
        <v>276.7</v>
      </c>
      <c r="I15" s="77">
        <v>336.1</v>
      </c>
      <c r="J15" s="77">
        <v>243.8</v>
      </c>
      <c r="K15" s="77">
        <v>212.4</v>
      </c>
      <c r="L15" s="5">
        <v>337.1</v>
      </c>
      <c r="M15" s="6">
        <v>320.5</v>
      </c>
      <c r="N15" s="5">
        <v>378.7</v>
      </c>
      <c r="O15" s="5">
        <v>305</v>
      </c>
      <c r="P15" s="5">
        <v>342.2</v>
      </c>
      <c r="Q15" s="72">
        <v>266.5</v>
      </c>
      <c r="R15" s="5">
        <v>329.2</v>
      </c>
      <c r="S15" s="72">
        <v>270.7</v>
      </c>
      <c r="T15" s="5">
        <v>296.5</v>
      </c>
      <c r="U15" s="72">
        <v>252.9</v>
      </c>
      <c r="V15" s="5">
        <v>331.7</v>
      </c>
      <c r="W15" s="5">
        <v>385.7</v>
      </c>
      <c r="X15" s="72">
        <v>282.60000000000002</v>
      </c>
      <c r="Y15" s="72">
        <v>238.4</v>
      </c>
      <c r="Z15" s="72">
        <v>280.89999999999998</v>
      </c>
      <c r="AA15" s="74">
        <v>201.6</v>
      </c>
      <c r="AB15" s="6">
        <v>320.8</v>
      </c>
      <c r="AC15" s="6">
        <v>290.3</v>
      </c>
      <c r="AD15" s="6">
        <v>289.89999999999998</v>
      </c>
      <c r="AE15" s="6">
        <v>300.10000000000002</v>
      </c>
      <c r="AF15" s="74">
        <v>255.1</v>
      </c>
      <c r="AG15" s="74">
        <v>241.4</v>
      </c>
      <c r="AH15" s="74">
        <v>229.6</v>
      </c>
      <c r="AI15" s="74">
        <v>253.9</v>
      </c>
      <c r="AJ15" s="74">
        <v>272.5</v>
      </c>
      <c r="AK15" s="74">
        <v>212.9</v>
      </c>
      <c r="AL15" s="74">
        <v>248.2</v>
      </c>
      <c r="AM15" s="74">
        <v>264.3</v>
      </c>
      <c r="AN15" s="6"/>
      <c r="AO15" s="6">
        <f t="shared" si="1"/>
        <v>285.68571428571425</v>
      </c>
      <c r="AP15" s="6">
        <f t="shared" si="0"/>
        <v>282.25</v>
      </c>
      <c r="AQ15" s="6">
        <f t="shared" si="2"/>
        <v>318.05833333333328</v>
      </c>
      <c r="AR15" s="6">
        <f t="shared" si="3"/>
        <v>261.40625</v>
      </c>
      <c r="AS15" s="19">
        <f t="shared" si="4"/>
        <v>272.38095238095241</v>
      </c>
      <c r="AT15" s="8">
        <f t="shared" si="5"/>
        <v>201.6</v>
      </c>
      <c r="AU15" s="8">
        <f t="shared" si="6"/>
        <v>385.7</v>
      </c>
    </row>
    <row r="16" spans="1:50" ht="12.6" customHeight="1">
      <c r="A16" s="5" t="s">
        <v>12</v>
      </c>
      <c r="B16" s="77">
        <v>285</v>
      </c>
      <c r="C16" s="77">
        <v>291.5</v>
      </c>
      <c r="D16" s="77">
        <v>277</v>
      </c>
      <c r="E16" s="77">
        <v>289</v>
      </c>
      <c r="F16" s="77">
        <v>234.1</v>
      </c>
      <c r="G16" s="77">
        <v>298.3</v>
      </c>
      <c r="H16" s="77">
        <v>253.3</v>
      </c>
      <c r="I16" s="77">
        <v>236</v>
      </c>
      <c r="J16" s="77">
        <v>328.7</v>
      </c>
      <c r="K16" s="77">
        <v>244.4</v>
      </c>
      <c r="L16" s="5">
        <v>354.4</v>
      </c>
      <c r="M16" s="6">
        <v>444.1</v>
      </c>
      <c r="N16" s="72">
        <v>291.2</v>
      </c>
      <c r="O16" s="6">
        <v>300.99</v>
      </c>
      <c r="P16" s="5">
        <v>324.5</v>
      </c>
      <c r="Q16" s="72">
        <v>278.5</v>
      </c>
      <c r="R16" s="5">
        <v>314.5</v>
      </c>
      <c r="S16" s="5">
        <v>321.10000000000002</v>
      </c>
      <c r="T16" s="5">
        <v>333.9</v>
      </c>
      <c r="U16" s="5">
        <v>303.8</v>
      </c>
      <c r="V16" s="5">
        <v>340.5</v>
      </c>
      <c r="W16" s="72">
        <v>260.7</v>
      </c>
      <c r="X16" s="5">
        <v>303.10000000000002</v>
      </c>
      <c r="Y16" s="72">
        <v>291.10000000000002</v>
      </c>
      <c r="Z16" s="72">
        <v>240.4</v>
      </c>
      <c r="AA16" s="74">
        <v>288.89999999999998</v>
      </c>
      <c r="AB16" s="74">
        <v>230.1</v>
      </c>
      <c r="AC16" s="74">
        <v>231.3</v>
      </c>
      <c r="AD16" s="6">
        <v>347.2</v>
      </c>
      <c r="AE16" s="6">
        <v>307.10000000000002</v>
      </c>
      <c r="AF16" s="74">
        <v>275.2</v>
      </c>
      <c r="AG16" s="74">
        <v>247.3</v>
      </c>
      <c r="AH16" s="74">
        <v>245</v>
      </c>
      <c r="AI16" s="74">
        <v>255.9</v>
      </c>
      <c r="AJ16" s="74">
        <v>197.9</v>
      </c>
      <c r="AK16" s="74">
        <v>247.7</v>
      </c>
      <c r="AL16" s="74">
        <v>254.4</v>
      </c>
      <c r="AM16" s="74">
        <v>229.7</v>
      </c>
      <c r="AN16" s="6"/>
      <c r="AO16" s="6">
        <f t="shared" si="1"/>
        <v>287.87464285714282</v>
      </c>
      <c r="AP16" s="6">
        <f t="shared" si="0"/>
        <v>273.72999999999996</v>
      </c>
      <c r="AQ16" s="6">
        <f t="shared" si="2"/>
        <v>322.34916666666669</v>
      </c>
      <c r="AR16" s="6">
        <f t="shared" si="3"/>
        <v>262.01875000000001</v>
      </c>
      <c r="AS16" s="19">
        <f t="shared" si="4"/>
        <v>273.91904761904755</v>
      </c>
      <c r="AT16" s="8">
        <f t="shared" si="5"/>
        <v>197.9</v>
      </c>
      <c r="AU16" s="8">
        <f t="shared" si="6"/>
        <v>444.1</v>
      </c>
    </row>
    <row r="17" spans="1:75" ht="12.6" customHeight="1">
      <c r="A17" s="5" t="s">
        <v>13</v>
      </c>
      <c r="B17" s="77">
        <v>320.8</v>
      </c>
      <c r="C17" s="77">
        <v>296</v>
      </c>
      <c r="D17" s="77">
        <v>265</v>
      </c>
      <c r="E17" s="77">
        <v>297</v>
      </c>
      <c r="F17" s="77">
        <v>299.89999999999998</v>
      </c>
      <c r="G17" s="77">
        <v>250.8</v>
      </c>
      <c r="H17" s="77">
        <v>220.4</v>
      </c>
      <c r="I17" s="77">
        <v>240.1</v>
      </c>
      <c r="J17" s="77">
        <v>273.5</v>
      </c>
      <c r="K17" s="77">
        <v>281.10000000000002</v>
      </c>
      <c r="L17" s="5">
        <v>343.1</v>
      </c>
      <c r="M17" s="6">
        <v>396.6</v>
      </c>
      <c r="N17" s="6">
        <v>349.4</v>
      </c>
      <c r="O17" s="72">
        <v>279.7</v>
      </c>
      <c r="P17" s="5">
        <v>357</v>
      </c>
      <c r="Q17" s="72">
        <v>268.89999999999998</v>
      </c>
      <c r="R17" s="5">
        <v>331.2</v>
      </c>
      <c r="S17" s="5">
        <v>340.8</v>
      </c>
      <c r="T17" s="5">
        <v>293.89999999999998</v>
      </c>
      <c r="U17" s="72">
        <v>266.89999999999998</v>
      </c>
      <c r="V17" s="72">
        <v>262.8</v>
      </c>
      <c r="W17" s="5">
        <v>295.7</v>
      </c>
      <c r="X17" s="72">
        <v>236.7</v>
      </c>
      <c r="Y17" s="5">
        <v>305.3</v>
      </c>
      <c r="Z17" s="72">
        <v>271.7</v>
      </c>
      <c r="AA17" s="74">
        <v>203.9</v>
      </c>
      <c r="AB17" s="74">
        <v>273.60000000000002</v>
      </c>
      <c r="AC17" s="74">
        <v>225.1</v>
      </c>
      <c r="AD17" s="74">
        <v>244.8</v>
      </c>
      <c r="AE17" s="74">
        <v>275.8</v>
      </c>
      <c r="AF17" s="74">
        <v>274.2</v>
      </c>
      <c r="AG17" s="74">
        <v>250.3</v>
      </c>
      <c r="AH17" s="74">
        <v>194</v>
      </c>
      <c r="AI17" s="74">
        <v>266.10000000000002</v>
      </c>
      <c r="AJ17" s="74">
        <v>259.39999999999998</v>
      </c>
      <c r="AK17" s="74">
        <v>228.6</v>
      </c>
      <c r="AL17" s="74">
        <v>186.1</v>
      </c>
      <c r="AM17" s="74">
        <v>242</v>
      </c>
      <c r="AN17" s="6"/>
      <c r="AO17" s="6">
        <f t="shared" si="1"/>
        <v>275.84285714285721</v>
      </c>
      <c r="AP17" s="6">
        <f t="shared" si="0"/>
        <v>274.45999999999998</v>
      </c>
      <c r="AQ17" s="6">
        <f t="shared" si="2"/>
        <v>315.5</v>
      </c>
      <c r="AR17" s="6">
        <f t="shared" si="3"/>
        <v>246.1</v>
      </c>
      <c r="AS17" s="19">
        <f t="shared" si="4"/>
        <v>257.03333333333336</v>
      </c>
      <c r="AT17" s="8">
        <f t="shared" si="5"/>
        <v>186.1</v>
      </c>
      <c r="AU17" s="8">
        <f t="shared" si="6"/>
        <v>396.6</v>
      </c>
    </row>
    <row r="18" spans="1:75" ht="12.6" customHeight="1">
      <c r="A18" s="5" t="s">
        <v>1</v>
      </c>
      <c r="B18" s="77"/>
      <c r="C18" s="77"/>
      <c r="D18" s="77"/>
      <c r="E18" s="77"/>
      <c r="F18" s="77"/>
      <c r="G18" s="77"/>
      <c r="H18" s="77"/>
      <c r="I18" s="77"/>
      <c r="J18" s="77"/>
      <c r="K18" s="77"/>
      <c r="L18" s="6">
        <f t="shared" ref="L18:Y18" si="7">AVERAGE(L6:L17)</f>
        <v>266.26666666666665</v>
      </c>
      <c r="M18" s="6">
        <f t="shared" si="7"/>
        <v>289.48333333333329</v>
      </c>
      <c r="N18" s="6">
        <f t="shared" si="7"/>
        <v>298.67499999999995</v>
      </c>
      <c r="O18" s="6">
        <f t="shared" si="7"/>
        <v>268.19083333333333</v>
      </c>
      <c r="P18" s="6">
        <f t="shared" si="7"/>
        <v>275.89999999999998</v>
      </c>
      <c r="Q18" s="6">
        <f t="shared" si="7"/>
        <v>265</v>
      </c>
      <c r="R18" s="6">
        <f t="shared" si="7"/>
        <v>277.99166666666662</v>
      </c>
      <c r="S18" s="6">
        <f t="shared" si="7"/>
        <v>279.65833333333336</v>
      </c>
      <c r="T18" s="6">
        <f t="shared" si="7"/>
        <v>276.39166666666671</v>
      </c>
      <c r="U18" s="74">
        <f t="shared" si="7"/>
        <v>248.38333333333335</v>
      </c>
      <c r="V18" s="6">
        <f t="shared" si="7"/>
        <v>261.14166666666665</v>
      </c>
      <c r="W18" s="6">
        <f t="shared" si="7"/>
        <v>265.36666666666662</v>
      </c>
      <c r="X18" s="74">
        <f>AVERAGE(X6:X17)</f>
        <v>238.88333333333333</v>
      </c>
      <c r="Y18" s="74">
        <f t="shared" si="7"/>
        <v>246.13333333333333</v>
      </c>
      <c r="Z18" s="74">
        <f t="shared" ref="Z18:AM18" si="8">AVERAGE(Z6:Z17)</f>
        <v>246.01666666666665</v>
      </c>
      <c r="AA18" s="74">
        <f t="shared" si="8"/>
        <v>221.57500000000002</v>
      </c>
      <c r="AB18" s="74">
        <f t="shared" si="8"/>
        <v>233.29166666666666</v>
      </c>
      <c r="AC18" s="74">
        <f t="shared" si="8"/>
        <v>222.80833333333331</v>
      </c>
      <c r="AD18" s="74">
        <f t="shared" si="8"/>
        <v>242.5</v>
      </c>
      <c r="AE18" s="74">
        <f t="shared" si="8"/>
        <v>246.22500000000002</v>
      </c>
      <c r="AF18" s="74">
        <f t="shared" si="8"/>
        <v>238.45833333333326</v>
      </c>
      <c r="AG18" s="74">
        <f t="shared" si="8"/>
        <v>224.5916666666667</v>
      </c>
      <c r="AH18" s="74">
        <f t="shared" si="8"/>
        <v>216.33333333333334</v>
      </c>
      <c r="AI18" s="74">
        <f t="shared" si="8"/>
        <v>228.60000000000002</v>
      </c>
      <c r="AJ18" s="74">
        <f t="shared" si="8"/>
        <v>223.36666666666667</v>
      </c>
      <c r="AK18" s="74">
        <f t="shared" si="8"/>
        <v>224.49166666666667</v>
      </c>
      <c r="AL18" s="74">
        <f t="shared" si="8"/>
        <v>203.70000000000002</v>
      </c>
      <c r="AM18" s="74">
        <f t="shared" si="8"/>
        <v>207.32500000000002</v>
      </c>
      <c r="AN18" s="6"/>
      <c r="AO18" s="6">
        <f>AVERAGE(AO6:AO17)</f>
        <v>247.68607032627867</v>
      </c>
      <c r="AP18" s="6">
        <f>AVERAGE(AP6:AP17)</f>
        <v>239.89166666666665</v>
      </c>
      <c r="AQ18" s="6">
        <f>AVERAGE(AQ6:AQ17)</f>
        <v>272.70409722222223</v>
      </c>
      <c r="AR18" s="6">
        <f>AVERAGE(AR6:AR17)</f>
        <v>228.87777777777777</v>
      </c>
      <c r="AS18" s="56"/>
      <c r="AT18" s="8">
        <f t="shared" si="5"/>
        <v>203.70000000000002</v>
      </c>
      <c r="AU18" s="19">
        <f t="shared" si="6"/>
        <v>298.67499999999995</v>
      </c>
    </row>
    <row r="19" spans="1:75" ht="12.6" customHeight="1">
      <c r="A19" s="1" t="s">
        <v>66</v>
      </c>
      <c r="B19" s="77"/>
      <c r="C19" s="77"/>
      <c r="D19" s="77"/>
      <c r="E19" s="77"/>
      <c r="F19" s="77"/>
      <c r="G19" s="77"/>
      <c r="H19" s="77"/>
      <c r="I19" s="77"/>
      <c r="J19" s="77"/>
      <c r="K19" s="77"/>
      <c r="L19" s="6">
        <f>MIN(L6:L17)</f>
        <v>209.3</v>
      </c>
      <c r="M19" s="6">
        <f t="shared" ref="M19:AK19" si="9">MIN(M6:M17)</f>
        <v>220.2</v>
      </c>
      <c r="N19" s="6">
        <f t="shared" si="9"/>
        <v>224.7</v>
      </c>
      <c r="O19" s="6">
        <f t="shared" si="9"/>
        <v>224.5</v>
      </c>
      <c r="P19" s="6">
        <f t="shared" si="9"/>
        <v>229.7</v>
      </c>
      <c r="Q19" s="6">
        <f t="shared" si="9"/>
        <v>221.3</v>
      </c>
      <c r="R19" s="6">
        <f t="shared" si="9"/>
        <v>193.1</v>
      </c>
      <c r="S19" s="6">
        <f t="shared" si="9"/>
        <v>213</v>
      </c>
      <c r="T19" s="6">
        <f t="shared" si="9"/>
        <v>206.2</v>
      </c>
      <c r="U19" s="6">
        <f t="shared" si="9"/>
        <v>205.7</v>
      </c>
      <c r="V19" s="6">
        <f t="shared" si="9"/>
        <v>162.6</v>
      </c>
      <c r="W19" s="6">
        <f t="shared" si="9"/>
        <v>195.3</v>
      </c>
      <c r="X19" s="6">
        <f t="shared" si="9"/>
        <v>179.8</v>
      </c>
      <c r="Y19" s="6">
        <f t="shared" si="9"/>
        <v>186.2</v>
      </c>
      <c r="Z19" s="6">
        <f t="shared" si="9"/>
        <v>173.2</v>
      </c>
      <c r="AA19" s="6">
        <f t="shared" si="9"/>
        <v>165.5</v>
      </c>
      <c r="AB19" s="6">
        <f t="shared" si="9"/>
        <v>176.5</v>
      </c>
      <c r="AC19" s="6">
        <f t="shared" si="9"/>
        <v>159.30000000000001</v>
      </c>
      <c r="AD19" s="6">
        <f t="shared" si="9"/>
        <v>169.6</v>
      </c>
      <c r="AE19" s="6">
        <f t="shared" si="9"/>
        <v>203.1</v>
      </c>
      <c r="AF19" s="6">
        <f t="shared" si="9"/>
        <v>199.5</v>
      </c>
      <c r="AG19" s="6">
        <f t="shared" si="9"/>
        <v>181.1</v>
      </c>
      <c r="AH19" s="6">
        <f t="shared" si="9"/>
        <v>188.6</v>
      </c>
      <c r="AI19" s="6">
        <f t="shared" si="9"/>
        <v>167.8</v>
      </c>
      <c r="AJ19" s="6">
        <f t="shared" si="9"/>
        <v>159.5</v>
      </c>
      <c r="AK19" s="6">
        <f t="shared" si="9"/>
        <v>192.3</v>
      </c>
      <c r="AL19" s="6">
        <f t="shared" ref="AL19:AM19" si="10">MIN(AL6:AL17)</f>
        <v>163.9</v>
      </c>
      <c r="AM19" s="91">
        <f t="shared" si="10"/>
        <v>155.19999999999999</v>
      </c>
      <c r="AN19" s="5"/>
      <c r="AO19" s="6"/>
      <c r="AP19" s="6"/>
      <c r="AQ19" s="6"/>
      <c r="AR19" s="6"/>
      <c r="AS19" s="56"/>
    </row>
    <row r="20" spans="1:75" ht="12.6" customHeight="1">
      <c r="A20" s="1" t="s">
        <v>65</v>
      </c>
      <c r="B20" s="77"/>
      <c r="C20" s="77"/>
      <c r="D20" s="77"/>
      <c r="E20" s="77"/>
      <c r="F20" s="77"/>
      <c r="G20" s="77"/>
      <c r="H20" s="77"/>
      <c r="I20" s="77"/>
      <c r="J20" s="77"/>
      <c r="K20" s="77"/>
      <c r="L20" s="6">
        <f>MAX(L6:L17)</f>
        <v>354.4</v>
      </c>
      <c r="M20" s="69">
        <f t="shared" ref="M20:AK20" si="11">MAX(M6:M17)</f>
        <v>444.1</v>
      </c>
      <c r="N20" s="6">
        <f t="shared" si="11"/>
        <v>378.7</v>
      </c>
      <c r="O20" s="6">
        <f t="shared" si="11"/>
        <v>305</v>
      </c>
      <c r="P20" s="6">
        <f t="shared" si="11"/>
        <v>357</v>
      </c>
      <c r="Q20" s="6">
        <f t="shared" si="11"/>
        <v>328.3</v>
      </c>
      <c r="R20" s="6">
        <f t="shared" si="11"/>
        <v>341.8</v>
      </c>
      <c r="S20" s="6">
        <f t="shared" si="11"/>
        <v>340.8</v>
      </c>
      <c r="T20" s="6">
        <f t="shared" si="11"/>
        <v>333.9</v>
      </c>
      <c r="U20" s="6">
        <f t="shared" si="11"/>
        <v>303.8</v>
      </c>
      <c r="V20" s="6">
        <f t="shared" si="11"/>
        <v>340.5</v>
      </c>
      <c r="W20" s="6">
        <f t="shared" si="11"/>
        <v>385.7</v>
      </c>
      <c r="X20" s="6">
        <f t="shared" si="11"/>
        <v>303.10000000000002</v>
      </c>
      <c r="Y20" s="6">
        <f t="shared" si="11"/>
        <v>305.3</v>
      </c>
      <c r="Z20" s="6">
        <f t="shared" si="11"/>
        <v>351.7</v>
      </c>
      <c r="AA20" s="6">
        <f t="shared" si="11"/>
        <v>288.89999999999998</v>
      </c>
      <c r="AB20" s="6">
        <f t="shared" si="11"/>
        <v>320.8</v>
      </c>
      <c r="AC20" s="6">
        <f t="shared" si="11"/>
        <v>290.3</v>
      </c>
      <c r="AD20" s="6">
        <f t="shared" si="11"/>
        <v>347.2</v>
      </c>
      <c r="AE20" s="6">
        <f t="shared" si="11"/>
        <v>307.10000000000002</v>
      </c>
      <c r="AF20" s="6">
        <f t="shared" si="11"/>
        <v>285.39999999999998</v>
      </c>
      <c r="AG20" s="6">
        <f t="shared" si="11"/>
        <v>336.1</v>
      </c>
      <c r="AH20" s="6">
        <f t="shared" si="11"/>
        <v>245</v>
      </c>
      <c r="AI20" s="6">
        <f t="shared" si="11"/>
        <v>266.10000000000002</v>
      </c>
      <c r="AJ20" s="6">
        <f t="shared" si="11"/>
        <v>310.60000000000002</v>
      </c>
      <c r="AK20" s="6">
        <f t="shared" si="11"/>
        <v>294.10000000000002</v>
      </c>
      <c r="AL20" s="6">
        <f t="shared" ref="AL20:AM20" si="12">MAX(AL6:AL17)</f>
        <v>254.4</v>
      </c>
      <c r="AM20" s="6">
        <f t="shared" si="12"/>
        <v>264.3</v>
      </c>
      <c r="AN20" s="6"/>
      <c r="AO20" s="6"/>
      <c r="AP20" s="6"/>
      <c r="AQ20" s="6"/>
      <c r="AR20" s="6"/>
      <c r="AS20" s="56"/>
    </row>
    <row r="21" spans="1:75" ht="12.6" customHeight="1">
      <c r="A21" s="1" t="s">
        <v>236</v>
      </c>
      <c r="B21" s="5"/>
      <c r="C21" s="5"/>
      <c r="D21" s="1" t="s">
        <v>72</v>
      </c>
      <c r="E21" s="5"/>
      <c r="F21" s="5"/>
      <c r="G21" s="5"/>
      <c r="H21" s="36"/>
      <c r="I21" s="36"/>
      <c r="J21" s="36"/>
      <c r="K21" s="36"/>
      <c r="L21" s="36"/>
      <c r="M21" s="36"/>
      <c r="N21" s="36"/>
      <c r="O21" s="36"/>
      <c r="P21" s="36"/>
      <c r="Q21" s="9">
        <f>(SUM(M18:U18)+(L18+V18)/2)/10</f>
        <v>274.33783333333332</v>
      </c>
      <c r="R21" s="9">
        <f t="shared" ref="R21:AF21" si="13">(SUM(N18:V18)+(M18+W18)/2)/10</f>
        <v>272.87574999999998</v>
      </c>
      <c r="S21" s="9">
        <f t="shared" si="13"/>
        <v>268.68033333333335</v>
      </c>
      <c r="T21" s="9">
        <f t="shared" si="13"/>
        <v>264.587875</v>
      </c>
      <c r="U21" s="9">
        <f t="shared" si="13"/>
        <v>261.99083333333334</v>
      </c>
      <c r="V21" s="9">
        <f t="shared" si="13"/>
        <v>258.32541666666663</v>
      </c>
      <c r="W21" s="9">
        <f t="shared" si="13"/>
        <v>253.91916666666657</v>
      </c>
      <c r="X21" s="9">
        <f t="shared" si="13"/>
        <v>248.84166666666661</v>
      </c>
      <c r="Y21" s="9">
        <f t="shared" si="13"/>
        <v>244.30458333333331</v>
      </c>
      <c r="Z21" s="9">
        <f t="shared" si="13"/>
        <v>242.50208333333336</v>
      </c>
      <c r="AA21" s="9">
        <f t="shared" si="13"/>
        <v>241.26000000000005</v>
      </c>
      <c r="AB21" s="9">
        <f t="shared" si="13"/>
        <v>238.08708333333328</v>
      </c>
      <c r="AC21" s="9">
        <f t="shared" si="13"/>
        <v>234.92083333333341</v>
      </c>
      <c r="AD21" s="9">
        <f t="shared" si="13"/>
        <v>232.91666666666666</v>
      </c>
      <c r="AE21" s="9">
        <f t="shared" si="13"/>
        <v>230.90749999999997</v>
      </c>
      <c r="AF21" s="9">
        <f t="shared" si="13"/>
        <v>229.92083333333335</v>
      </c>
      <c r="AG21" s="9">
        <f>(SUM(AC18:AK18)+(AB18+AL18)/2)/10</f>
        <v>228.58708333333334</v>
      </c>
      <c r="AH21" s="9">
        <f>(SUM(AD18:AL18)+(AC18+AM18)/2)/10</f>
        <v>226.33333333333334</v>
      </c>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row>
    <row r="22" spans="1:75" ht="12.6" customHeight="1">
      <c r="A22" s="1" t="s">
        <v>88</v>
      </c>
      <c r="B22" s="5"/>
      <c r="C22" s="38"/>
      <c r="D22" s="1" t="s">
        <v>72</v>
      </c>
      <c r="E22" s="38"/>
      <c r="F22" s="38"/>
      <c r="G22" s="38"/>
      <c r="H22" s="38"/>
      <c r="I22" s="38"/>
      <c r="J22" s="38"/>
      <c r="K22" s="38"/>
      <c r="L22" s="9">
        <f>TREND($L$18:$AL$18,$L$5:$AL$5,L5,TRUE)</f>
        <v>285.66670194003473</v>
      </c>
      <c r="M22" s="9">
        <f t="shared" ref="M22:AK22" si="14">TREND($L$18:$AL$18,$L$5:$AL$5,M5,TRUE)</f>
        <v>282.86448887532242</v>
      </c>
      <c r="N22" s="9">
        <f t="shared" si="14"/>
        <v>280.06227581060921</v>
      </c>
      <c r="O22" s="9">
        <f t="shared" si="14"/>
        <v>277.26006274589599</v>
      </c>
      <c r="P22" s="9">
        <f t="shared" si="14"/>
        <v>274.45784968118278</v>
      </c>
      <c r="Q22" s="9">
        <f t="shared" si="14"/>
        <v>271.65563661646956</v>
      </c>
      <c r="R22" s="9">
        <f t="shared" si="14"/>
        <v>268.85342355175635</v>
      </c>
      <c r="S22" s="9">
        <f t="shared" si="14"/>
        <v>266.05121048704405</v>
      </c>
      <c r="T22" s="9">
        <f t="shared" si="14"/>
        <v>263.24899742233083</v>
      </c>
      <c r="U22" s="9">
        <f t="shared" si="14"/>
        <v>260.44678435761762</v>
      </c>
      <c r="V22" s="9">
        <f t="shared" si="14"/>
        <v>257.6445712929044</v>
      </c>
      <c r="W22" s="9">
        <f t="shared" si="14"/>
        <v>254.84235822819119</v>
      </c>
      <c r="X22" s="9">
        <f t="shared" si="14"/>
        <v>252.04014516347797</v>
      </c>
      <c r="Y22" s="9">
        <f t="shared" si="14"/>
        <v>249.23793209876567</v>
      </c>
      <c r="Z22" s="9">
        <f t="shared" si="14"/>
        <v>246.43571903405245</v>
      </c>
      <c r="AA22" s="9">
        <f t="shared" si="14"/>
        <v>243.63350596933924</v>
      </c>
      <c r="AB22" s="9">
        <f t="shared" si="14"/>
        <v>240.83129290462603</v>
      </c>
      <c r="AC22" s="9">
        <f t="shared" si="14"/>
        <v>238.02907983991281</v>
      </c>
      <c r="AD22" s="9">
        <f t="shared" si="14"/>
        <v>235.2268667751996</v>
      </c>
      <c r="AE22" s="9">
        <f t="shared" si="14"/>
        <v>232.42465371048729</v>
      </c>
      <c r="AF22" s="9">
        <f t="shared" si="14"/>
        <v>229.62244064577408</v>
      </c>
      <c r="AG22" s="9">
        <f t="shared" si="14"/>
        <v>226.82022758106086</v>
      </c>
      <c r="AH22" s="9">
        <f t="shared" si="14"/>
        <v>224.01801451634765</v>
      </c>
      <c r="AI22" s="9">
        <f t="shared" si="14"/>
        <v>221.21580145163443</v>
      </c>
      <c r="AJ22" s="9">
        <f t="shared" si="14"/>
        <v>218.41358838692122</v>
      </c>
      <c r="AK22" s="9">
        <f t="shared" si="14"/>
        <v>215.61137532220891</v>
      </c>
      <c r="AL22" s="9">
        <f>TREND($L$18:$AL$18,$L$5:$AL$5,AL5,TRUE)</f>
        <v>212.8091622574957</v>
      </c>
      <c r="AM22" s="9">
        <f>TREND($L$18:$AM$18,$L$5:$AM$5,AM5,TRUE)</f>
        <v>209.6436309523815</v>
      </c>
      <c r="AN22" s="9"/>
      <c r="AO22" s="38"/>
      <c r="AP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row>
    <row r="23" spans="1:75" ht="12.6" customHeight="1">
      <c r="A23" s="1" t="s">
        <v>234</v>
      </c>
      <c r="B23" s="6"/>
      <c r="C23" s="6"/>
      <c r="D23" s="6"/>
      <c r="E23" s="6"/>
      <c r="F23" s="6"/>
      <c r="G23" s="6"/>
      <c r="H23" s="6"/>
      <c r="I23" s="6"/>
      <c r="J23" s="6"/>
      <c r="K23" s="6"/>
      <c r="L23" s="6"/>
      <c r="M23" s="6"/>
      <c r="N23" s="6"/>
      <c r="O23" s="6"/>
      <c r="P23" s="6"/>
      <c r="Q23" s="9">
        <f>(SUM(M11:U11)+(L11+V11)/2)/10</f>
        <v>242.285</v>
      </c>
      <c r="R23" s="9">
        <f t="shared" ref="R23:AF23" si="15">(SUM(N11:V11)+(M11+W11)/2)/10</f>
        <v>242.47000000000003</v>
      </c>
      <c r="S23" s="9">
        <f t="shared" si="15"/>
        <v>243.67000000000002</v>
      </c>
      <c r="T23" s="9">
        <f t="shared" si="15"/>
        <v>241.69499999999999</v>
      </c>
      <c r="U23" s="9">
        <f t="shared" si="15"/>
        <v>238.05500000000001</v>
      </c>
      <c r="V23" s="9">
        <f t="shared" si="15"/>
        <v>233.035</v>
      </c>
      <c r="W23" s="9">
        <f t="shared" si="15"/>
        <v>227.86500000000001</v>
      </c>
      <c r="X23" s="9">
        <f t="shared" si="15"/>
        <v>219.26</v>
      </c>
      <c r="Y23" s="9">
        <f t="shared" si="15"/>
        <v>209.14499999999998</v>
      </c>
      <c r="Z23" s="9">
        <f t="shared" si="15"/>
        <v>208.88000000000002</v>
      </c>
      <c r="AA23" s="9">
        <f t="shared" si="15"/>
        <v>211.22000000000003</v>
      </c>
      <c r="AB23" s="9">
        <f t="shared" si="15"/>
        <v>207.23499999999999</v>
      </c>
      <c r="AC23" s="9">
        <f t="shared" si="15"/>
        <v>202.245</v>
      </c>
      <c r="AD23" s="9">
        <f t="shared" si="15"/>
        <v>200.45</v>
      </c>
      <c r="AE23" s="9">
        <f t="shared" si="15"/>
        <v>199.39999999999998</v>
      </c>
      <c r="AF23" s="9">
        <f t="shared" si="15"/>
        <v>199.7</v>
      </c>
      <c r="AG23" s="9">
        <f>(SUM(AC11:AK11)+(AB11+AL11)/2)/10</f>
        <v>200.535</v>
      </c>
      <c r="AH23" s="9">
        <f>(SUM(AD11:AL11)+(AC11+AM11)/2)/10</f>
        <v>200.58499999999998</v>
      </c>
      <c r="AI23" s="6"/>
      <c r="AJ23" s="6"/>
      <c r="AK23" s="6"/>
      <c r="AL23" s="6"/>
      <c r="AM23" s="6"/>
      <c r="AN23" s="6"/>
      <c r="AO23" s="6"/>
      <c r="AP23" s="6"/>
    </row>
    <row r="24" spans="1:75" ht="12.6" customHeight="1">
      <c r="A24" s="1" t="s">
        <v>235</v>
      </c>
      <c r="B24" s="6"/>
      <c r="C24" s="6"/>
      <c r="D24" s="6"/>
      <c r="E24" s="6"/>
      <c r="F24" s="6"/>
      <c r="G24" s="6"/>
      <c r="H24" s="6"/>
      <c r="I24" s="6"/>
      <c r="J24" s="6"/>
      <c r="K24" s="6"/>
      <c r="L24" s="9">
        <f>TREND($L$11:$AL$11,$L$5:$AL$5,L5,TRUE)</f>
        <v>248.88333333333412</v>
      </c>
      <c r="M24" s="9">
        <f t="shared" ref="M24:AK24" si="16">TREND($L$11:$AL$11,$L$5:$AL$5,M5,TRUE)</f>
        <v>246.5974358974363</v>
      </c>
      <c r="N24" s="9">
        <f t="shared" si="16"/>
        <v>244.31153846153939</v>
      </c>
      <c r="O24" s="9">
        <f t="shared" si="16"/>
        <v>242.02564102564156</v>
      </c>
      <c r="P24" s="9">
        <f t="shared" si="16"/>
        <v>239.73974358974465</v>
      </c>
      <c r="Q24" s="9">
        <f t="shared" si="16"/>
        <v>237.45384615384683</v>
      </c>
      <c r="R24" s="9">
        <f t="shared" si="16"/>
        <v>235.167948717949</v>
      </c>
      <c r="S24" s="9">
        <f t="shared" si="16"/>
        <v>232.88205128205209</v>
      </c>
      <c r="T24" s="9">
        <f t="shared" si="16"/>
        <v>230.59615384615427</v>
      </c>
      <c r="U24" s="9">
        <f t="shared" si="16"/>
        <v>228.31025641025735</v>
      </c>
      <c r="V24" s="9">
        <f t="shared" si="16"/>
        <v>226.02435897435953</v>
      </c>
      <c r="W24" s="9">
        <f t="shared" si="16"/>
        <v>223.73846153846262</v>
      </c>
      <c r="X24" s="9">
        <f t="shared" si="16"/>
        <v>221.45256410256479</v>
      </c>
      <c r="Y24" s="9">
        <f t="shared" si="16"/>
        <v>219.16666666666697</v>
      </c>
      <c r="Z24" s="9">
        <f t="shared" si="16"/>
        <v>216.88076923077006</v>
      </c>
      <c r="AA24" s="9">
        <f t="shared" si="16"/>
        <v>214.59487179487223</v>
      </c>
      <c r="AB24" s="9">
        <f t="shared" si="16"/>
        <v>212.30897435897532</v>
      </c>
      <c r="AC24" s="9">
        <f t="shared" si="16"/>
        <v>210.0230769230775</v>
      </c>
      <c r="AD24" s="9">
        <f t="shared" si="16"/>
        <v>207.73717948718058</v>
      </c>
      <c r="AE24" s="9">
        <f t="shared" si="16"/>
        <v>205.45128205128276</v>
      </c>
      <c r="AF24" s="9">
        <f t="shared" si="16"/>
        <v>203.16538461538494</v>
      </c>
      <c r="AG24" s="9">
        <f t="shared" si="16"/>
        <v>200.87948717948802</v>
      </c>
      <c r="AH24" s="9">
        <f t="shared" si="16"/>
        <v>198.5935897435902</v>
      </c>
      <c r="AI24" s="9">
        <f t="shared" si="16"/>
        <v>196.30769230769329</v>
      </c>
      <c r="AJ24" s="9">
        <f t="shared" si="16"/>
        <v>194.02179487179546</v>
      </c>
      <c r="AK24" s="9">
        <f t="shared" si="16"/>
        <v>191.73589743589764</v>
      </c>
      <c r="AL24" s="9">
        <f>TREND($L$11:$AL$11,$L$5:$AL$5,AL5,TRUE)</f>
        <v>189.45000000000073</v>
      </c>
      <c r="AM24" s="9">
        <f>TREND($L$11:$AM$11,$L$5:$AM$5,AM5,TRUE)</f>
        <v>184.89310344827572</v>
      </c>
      <c r="AN24" s="9"/>
      <c r="AO24" s="6"/>
      <c r="AP24" s="6"/>
    </row>
    <row r="25" spans="1:75" ht="12.6" customHeight="1">
      <c r="A25" s="1" t="s">
        <v>339</v>
      </c>
      <c r="B25" s="6"/>
      <c r="C25" s="6"/>
      <c r="D25" s="6"/>
      <c r="E25" s="6"/>
      <c r="F25" s="6"/>
      <c r="G25" s="6"/>
      <c r="H25" s="6"/>
      <c r="I25" s="6"/>
      <c r="J25" s="6"/>
      <c r="K25" s="6"/>
      <c r="L25" s="5"/>
      <c r="M25" s="6">
        <f>AVERAGE(L12:L17,M6:M11)</f>
        <v>274.13333333333327</v>
      </c>
      <c r="N25" s="6">
        <f t="shared" ref="N25:AL25" si="17">AVERAGE(M12:M17,N6:N11)</f>
        <v>308.4666666666667</v>
      </c>
      <c r="O25" s="6">
        <f t="shared" si="17"/>
        <v>283.64166666666671</v>
      </c>
      <c r="P25" s="6">
        <f t="shared" si="17"/>
        <v>261.80749999999995</v>
      </c>
      <c r="Q25" s="6">
        <f t="shared" si="17"/>
        <v>287.69166666666672</v>
      </c>
      <c r="R25" s="6">
        <f t="shared" si="17"/>
        <v>256.4666666666667</v>
      </c>
      <c r="S25" s="6">
        <f t="shared" si="17"/>
        <v>282.86666666666662</v>
      </c>
      <c r="T25" s="6">
        <f t="shared" si="17"/>
        <v>280.85833333333329</v>
      </c>
      <c r="U25" s="6">
        <f t="shared" si="17"/>
        <v>260.96666666666664</v>
      </c>
      <c r="V25" s="6">
        <f t="shared" si="17"/>
        <v>248.00833333333335</v>
      </c>
      <c r="W25" s="6">
        <f t="shared" si="17"/>
        <v>265.85000000000002</v>
      </c>
      <c r="X25" s="6">
        <f t="shared" si="17"/>
        <v>255.2416666666667</v>
      </c>
      <c r="Y25" s="6">
        <f t="shared" si="17"/>
        <v>237.875</v>
      </c>
      <c r="Z25" s="6">
        <f>AVERAGE(Y12:Y17,Z6:Z11)</f>
        <v>250.95833333333334</v>
      </c>
      <c r="AA25" s="6">
        <f t="shared" si="17"/>
        <v>234.57500000000002</v>
      </c>
      <c r="AB25" s="6">
        <f t="shared" si="17"/>
        <v>225.87499999999997</v>
      </c>
      <c r="AC25" s="6">
        <f t="shared" si="17"/>
        <v>225.2833333333333</v>
      </c>
      <c r="AD25" s="6">
        <f t="shared" si="17"/>
        <v>230.82499999999996</v>
      </c>
      <c r="AE25" s="6">
        <f t="shared" si="17"/>
        <v>246.89999999999998</v>
      </c>
      <c r="AF25" s="6">
        <f t="shared" si="17"/>
        <v>245.10833333333335</v>
      </c>
      <c r="AG25" s="6">
        <f t="shared" si="17"/>
        <v>234.25833333333333</v>
      </c>
      <c r="AH25" s="6">
        <f t="shared" si="17"/>
        <v>223.76666666666665</v>
      </c>
      <c r="AI25" s="6">
        <f t="shared" si="17"/>
        <v>214.06666666666669</v>
      </c>
      <c r="AJ25" s="6">
        <f t="shared" si="17"/>
        <v>226.27499999999998</v>
      </c>
      <c r="AK25" s="6">
        <f t="shared" si="17"/>
        <v>227.85000000000002</v>
      </c>
      <c r="AL25" s="6">
        <f t="shared" si="17"/>
        <v>211.54166666666663</v>
      </c>
      <c r="AM25" s="6">
        <f>AVERAGE(AL12:AL17,AM6:AM11)</f>
        <v>199.53333333333333</v>
      </c>
      <c r="AN25" s="6"/>
      <c r="AO25" s="19">
        <f>AVERAGE(M25:AM25)</f>
        <v>248.17373456790119</v>
      </c>
    </row>
    <row r="26" spans="1:75" ht="12.6" customHeight="1">
      <c r="A26" s="1" t="s">
        <v>88</v>
      </c>
      <c r="B26" s="6"/>
      <c r="C26" s="6"/>
      <c r="D26" s="6"/>
      <c r="E26" s="6"/>
      <c r="F26" s="6"/>
      <c r="G26" s="6"/>
      <c r="H26" s="6"/>
      <c r="I26" s="6"/>
      <c r="J26" s="6"/>
      <c r="K26" s="6"/>
      <c r="L26" s="5"/>
      <c r="M26" s="9">
        <f>TREND($M$25:$AM$25,$M$5:$AM$5,M5,TRUE)</f>
        <v>287.09212081128771</v>
      </c>
      <c r="N26" s="9">
        <f t="shared" ref="N26:AM26" si="18">TREND($M$25:$AM$25,$M$5:$AM$5,N5,TRUE)</f>
        <v>284.0983987925656</v>
      </c>
      <c r="O26" s="9">
        <f t="shared" si="18"/>
        <v>281.10467677384349</v>
      </c>
      <c r="P26" s="9">
        <f t="shared" si="18"/>
        <v>278.11095475512138</v>
      </c>
      <c r="Q26" s="9">
        <f t="shared" si="18"/>
        <v>275.11723273639927</v>
      </c>
      <c r="R26" s="9">
        <f t="shared" si="18"/>
        <v>272.12351071767716</v>
      </c>
      <c r="S26" s="9">
        <f t="shared" si="18"/>
        <v>269.12978869895505</v>
      </c>
      <c r="T26" s="9">
        <f t="shared" si="18"/>
        <v>266.13606668023385</v>
      </c>
      <c r="U26" s="9">
        <f t="shared" si="18"/>
        <v>263.14234466151174</v>
      </c>
      <c r="V26" s="9">
        <f t="shared" si="18"/>
        <v>260.14862264278963</v>
      </c>
      <c r="W26" s="9">
        <f t="shared" si="18"/>
        <v>257.15490062406752</v>
      </c>
      <c r="X26" s="9">
        <f t="shared" si="18"/>
        <v>254.16117860534541</v>
      </c>
      <c r="Y26" s="9">
        <f t="shared" si="18"/>
        <v>251.1674565866233</v>
      </c>
      <c r="Z26" s="9">
        <f t="shared" si="18"/>
        <v>248.17373456790119</v>
      </c>
      <c r="AA26" s="9">
        <f t="shared" si="18"/>
        <v>245.18001254917908</v>
      </c>
      <c r="AB26" s="9">
        <f t="shared" si="18"/>
        <v>242.18629053045697</v>
      </c>
      <c r="AC26" s="9">
        <f t="shared" si="18"/>
        <v>239.19256851173486</v>
      </c>
      <c r="AD26" s="9">
        <f t="shared" si="18"/>
        <v>236.19884649301366</v>
      </c>
      <c r="AE26" s="9">
        <f t="shared" si="18"/>
        <v>233.20512447429155</v>
      </c>
      <c r="AF26" s="9">
        <f t="shared" si="18"/>
        <v>230.21140245556944</v>
      </c>
      <c r="AG26" s="9">
        <f t="shared" si="18"/>
        <v>227.21768043684733</v>
      </c>
      <c r="AH26" s="9">
        <f t="shared" si="18"/>
        <v>224.22395841812522</v>
      </c>
      <c r="AI26" s="9">
        <f t="shared" si="18"/>
        <v>221.23023639940311</v>
      </c>
      <c r="AJ26" s="9">
        <f t="shared" si="18"/>
        <v>218.236514380681</v>
      </c>
      <c r="AK26" s="9">
        <f t="shared" si="18"/>
        <v>215.24279236195889</v>
      </c>
      <c r="AL26" s="9">
        <f t="shared" si="18"/>
        <v>212.24907034323678</v>
      </c>
      <c r="AM26" s="9">
        <f t="shared" si="18"/>
        <v>209.25534832451467</v>
      </c>
      <c r="AN26" s="9"/>
      <c r="AO26" s="25"/>
      <c r="AP26" s="25"/>
    </row>
    <row r="27" spans="1:75" ht="12.6" customHeight="1">
      <c r="A27" s="1"/>
      <c r="B27" s="6"/>
      <c r="C27" s="6"/>
      <c r="D27" s="6"/>
      <c r="E27" s="6"/>
      <c r="F27" s="6"/>
      <c r="G27" s="6"/>
      <c r="H27" s="6"/>
      <c r="I27" s="6"/>
      <c r="J27" s="6"/>
      <c r="K27" s="6"/>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5"/>
      <c r="AP27" s="25"/>
    </row>
    <row r="28" spans="1:75" ht="12.6" customHeight="1">
      <c r="A28" s="1"/>
      <c r="B28" s="6"/>
      <c r="C28" s="6"/>
      <c r="D28" s="6"/>
      <c r="E28" s="6"/>
      <c r="F28" s="6"/>
      <c r="G28" s="6"/>
      <c r="H28" s="6"/>
      <c r="I28" s="6"/>
      <c r="J28" s="6"/>
      <c r="K28" s="6"/>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25" t="s">
        <v>181</v>
      </c>
      <c r="AP28" s="25" t="s">
        <v>182</v>
      </c>
    </row>
    <row r="29" spans="1:75" ht="12.6" customHeight="1">
      <c r="A29" s="5" t="s">
        <v>19</v>
      </c>
      <c r="B29" s="78"/>
      <c r="C29" s="77"/>
      <c r="D29" s="77"/>
      <c r="E29" s="77"/>
      <c r="F29" s="78"/>
      <c r="G29" s="77"/>
      <c r="H29" s="77"/>
      <c r="I29" s="77"/>
      <c r="J29" s="77"/>
      <c r="K29" s="77"/>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23" t="s">
        <v>0</v>
      </c>
      <c r="AP29" s="23" t="s">
        <v>0</v>
      </c>
    </row>
    <row r="30" spans="1:75" ht="12.6" customHeight="1">
      <c r="A30" s="5"/>
      <c r="B30" s="77"/>
      <c r="C30" s="77"/>
      <c r="D30" s="77"/>
      <c r="E30" s="77"/>
      <c r="F30" s="77"/>
      <c r="G30" s="77"/>
      <c r="H30" s="77"/>
      <c r="I30" s="77"/>
      <c r="J30" s="77"/>
      <c r="K30" s="77"/>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23" t="s">
        <v>1</v>
      </c>
      <c r="AP30" s="23" t="s">
        <v>1</v>
      </c>
    </row>
    <row r="31" spans="1:75" ht="12.6" customHeight="1">
      <c r="A31" s="5"/>
      <c r="B31" s="77">
        <v>86</v>
      </c>
      <c r="C31" s="77">
        <v>87</v>
      </c>
      <c r="D31" s="77">
        <v>88</v>
      </c>
      <c r="E31" s="77">
        <v>89</v>
      </c>
      <c r="F31" s="77">
        <v>90</v>
      </c>
      <c r="G31" s="77">
        <v>91</v>
      </c>
      <c r="H31" s="77">
        <v>92</v>
      </c>
      <c r="I31" s="77">
        <v>93</v>
      </c>
      <c r="J31" s="77">
        <v>94</v>
      </c>
      <c r="K31" s="77">
        <v>95</v>
      </c>
      <c r="L31" s="5">
        <v>96</v>
      </c>
      <c r="M31" s="5">
        <v>97</v>
      </c>
      <c r="N31" s="5">
        <v>98</v>
      </c>
      <c r="O31" s="5">
        <v>99</v>
      </c>
      <c r="P31" s="5">
        <v>2000</v>
      </c>
      <c r="Q31" s="5">
        <v>2001</v>
      </c>
      <c r="R31" s="5">
        <v>2002</v>
      </c>
      <c r="S31" s="5">
        <v>2003</v>
      </c>
      <c r="T31" s="5">
        <v>2004</v>
      </c>
      <c r="U31" s="5">
        <v>2005</v>
      </c>
      <c r="V31" s="5">
        <v>2006</v>
      </c>
      <c r="W31" s="5">
        <v>2007</v>
      </c>
      <c r="X31" s="5">
        <v>2008</v>
      </c>
      <c r="Y31" s="5">
        <v>2009</v>
      </c>
      <c r="Z31" s="5">
        <v>2010</v>
      </c>
      <c r="AA31" s="5">
        <v>2011</v>
      </c>
      <c r="AB31" s="5">
        <v>2012</v>
      </c>
      <c r="AC31" s="5">
        <v>2013</v>
      </c>
      <c r="AD31" s="5">
        <v>2014</v>
      </c>
      <c r="AE31" s="5">
        <v>2015</v>
      </c>
      <c r="AF31" s="5">
        <v>2016</v>
      </c>
      <c r="AG31" s="5">
        <v>2017</v>
      </c>
      <c r="AH31" s="5">
        <v>2018</v>
      </c>
      <c r="AI31" s="5">
        <v>2019</v>
      </c>
      <c r="AJ31" s="5">
        <v>2020</v>
      </c>
      <c r="AK31" s="5">
        <v>2021</v>
      </c>
      <c r="AL31" s="5">
        <v>2022</v>
      </c>
      <c r="AM31" s="5">
        <v>2023</v>
      </c>
      <c r="AN31" s="5">
        <v>2024</v>
      </c>
      <c r="AO31" s="18" t="s">
        <v>340</v>
      </c>
      <c r="AP31" s="18" t="s">
        <v>180</v>
      </c>
      <c r="AQ31" s="38"/>
      <c r="AR31" s="38"/>
    </row>
    <row r="32" spans="1:75" ht="12.6" customHeight="1">
      <c r="A32" s="5" t="s">
        <v>2</v>
      </c>
      <c r="B32" s="77">
        <f t="shared" ref="B32:P32" si="19">SUM(B6*31)</f>
        <v>8289.4</v>
      </c>
      <c r="C32" s="77">
        <f t="shared" si="19"/>
        <v>9734</v>
      </c>
      <c r="D32" s="77">
        <f t="shared" si="19"/>
        <v>8959</v>
      </c>
      <c r="E32" s="77">
        <f t="shared" si="19"/>
        <v>7812</v>
      </c>
      <c r="F32" s="79">
        <f t="shared" si="19"/>
        <v>7998</v>
      </c>
      <c r="G32" s="79">
        <f t="shared" si="19"/>
        <v>7678.7</v>
      </c>
      <c r="H32" s="79">
        <f t="shared" si="19"/>
        <v>7337.7</v>
      </c>
      <c r="I32" s="79">
        <f t="shared" si="19"/>
        <v>8097.2</v>
      </c>
      <c r="J32" s="79">
        <f t="shared" si="19"/>
        <v>8897</v>
      </c>
      <c r="K32" s="79">
        <f t="shared" si="19"/>
        <v>7973.2</v>
      </c>
      <c r="L32" s="20">
        <f t="shared" si="19"/>
        <v>7114.5</v>
      </c>
      <c r="M32" s="20">
        <f t="shared" si="19"/>
        <v>8459.9</v>
      </c>
      <c r="N32" s="20">
        <f t="shared" si="19"/>
        <v>10881</v>
      </c>
      <c r="O32" s="20">
        <f t="shared" si="19"/>
        <v>9061.3000000000011</v>
      </c>
      <c r="P32" s="20">
        <f t="shared" si="19"/>
        <v>8391.6999999999989</v>
      </c>
      <c r="Q32" s="20">
        <v>10176.200000000001</v>
      </c>
      <c r="R32" s="20">
        <v>7896.4</v>
      </c>
      <c r="S32" s="20">
        <v>9646</v>
      </c>
      <c r="T32" s="20">
        <v>8603.5</v>
      </c>
      <c r="U32" s="20">
        <v>8704.7999999999993</v>
      </c>
      <c r="V32" s="20">
        <v>9560.2000000000007</v>
      </c>
      <c r="W32" s="20">
        <v>8147.7</v>
      </c>
      <c r="X32" s="20">
        <v>8393.2999999999993</v>
      </c>
      <c r="Y32" s="20">
        <v>7756.6</v>
      </c>
      <c r="Z32" s="20">
        <v>7938.9</v>
      </c>
      <c r="AA32" s="20">
        <v>8143.5</v>
      </c>
      <c r="AB32" s="20">
        <v>8458</v>
      </c>
      <c r="AC32" s="20">
        <v>8686</v>
      </c>
      <c r="AD32" s="20">
        <v>8074.8</v>
      </c>
      <c r="AE32" s="20">
        <v>6874.3</v>
      </c>
      <c r="AF32" s="20">
        <v>7587.8</v>
      </c>
      <c r="AG32" s="20">
        <v>10418</v>
      </c>
      <c r="AH32" s="20">
        <v>5908</v>
      </c>
      <c r="AI32" s="20">
        <v>8171</v>
      </c>
      <c r="AJ32" s="20">
        <v>6951</v>
      </c>
      <c r="AK32" s="20">
        <v>7970</v>
      </c>
      <c r="AL32" s="20">
        <v>6370</v>
      </c>
      <c r="AM32" s="20">
        <v>5513</v>
      </c>
      <c r="AN32" s="20">
        <v>7442</v>
      </c>
      <c r="AO32" s="6">
        <f>AVERAGE(L32:AM32)</f>
        <v>8209.1928571428562</v>
      </c>
      <c r="AP32" s="20">
        <f t="shared" ref="AP32:AP43" si="20">AVERAGE(B32:K32)</f>
        <v>8277.619999999999</v>
      </c>
    </row>
    <row r="33" spans="1:42" ht="12.6" customHeight="1">
      <c r="A33" s="5" t="s">
        <v>3</v>
      </c>
      <c r="B33" s="77">
        <f>SUM(B7*28)</f>
        <v>7022.4000000000005</v>
      </c>
      <c r="C33" s="77">
        <f>SUM(C7*28)</f>
        <v>8652</v>
      </c>
      <c r="D33" s="77">
        <f>SUM(D7*29)</f>
        <v>8091</v>
      </c>
      <c r="E33" s="77">
        <f>SUM(E7*28)</f>
        <v>5796</v>
      </c>
      <c r="F33" s="79">
        <f>SUM(F7*28)</f>
        <v>5958.4000000000005</v>
      </c>
      <c r="G33" s="79">
        <f>SUM(G7*28)</f>
        <v>5933.2</v>
      </c>
      <c r="H33" s="79">
        <f>SUM(H7*29)</f>
        <v>6559.7999999999993</v>
      </c>
      <c r="I33" s="79">
        <f>SUM(I7*28)</f>
        <v>6050.8</v>
      </c>
      <c r="J33" s="79">
        <f>SUM(J7*28)</f>
        <v>5910.8</v>
      </c>
      <c r="K33" s="79">
        <f>SUM(K7*28)</f>
        <v>5544</v>
      </c>
      <c r="L33" s="20">
        <f>SUM(L7*29)</f>
        <v>6896.2000000000007</v>
      </c>
      <c r="M33" s="20">
        <f>SUM(M7*28)</f>
        <v>8022</v>
      </c>
      <c r="N33" s="20">
        <f>SUM(N7*28)</f>
        <v>9240</v>
      </c>
      <c r="O33" s="20">
        <f>SUM(O7*28)</f>
        <v>7968.8000000000011</v>
      </c>
      <c r="P33" s="20">
        <f>SUM(P7*29)</f>
        <v>7502.2999999999993</v>
      </c>
      <c r="Q33" s="20">
        <f>SUM(Q7*28)</f>
        <v>7599.1999999999989</v>
      </c>
      <c r="R33" s="20">
        <f>SUM(R7*28)</f>
        <v>7845.5999999999995</v>
      </c>
      <c r="S33" s="20">
        <f>SUM(S7*28)</f>
        <v>8349.6</v>
      </c>
      <c r="T33" s="20">
        <f>SUM(T7*29)</f>
        <v>9074.0999999999985</v>
      </c>
      <c r="U33" s="20">
        <f>SUM(U7*28)</f>
        <v>7294</v>
      </c>
      <c r="V33" s="20">
        <f>SUM(V7*28)</f>
        <v>6731.2</v>
      </c>
      <c r="W33" s="20">
        <v>6201.3</v>
      </c>
      <c r="X33" s="20">
        <v>6998.4</v>
      </c>
      <c r="Y33" s="20">
        <v>6348.2</v>
      </c>
      <c r="Z33" s="20">
        <v>6160.1</v>
      </c>
      <c r="AA33" s="20">
        <v>6285</v>
      </c>
      <c r="AB33" s="20">
        <v>5935.7</v>
      </c>
      <c r="AC33" s="20">
        <v>5476.1</v>
      </c>
      <c r="AD33" s="20">
        <v>6750.5</v>
      </c>
      <c r="AE33" s="20">
        <v>6248.8</v>
      </c>
      <c r="AF33" s="20">
        <v>7065.9</v>
      </c>
      <c r="AG33" s="20">
        <v>6699</v>
      </c>
      <c r="AH33" s="20">
        <v>6633</v>
      </c>
      <c r="AI33" s="20">
        <v>6649</v>
      </c>
      <c r="AJ33" s="20">
        <v>7126</v>
      </c>
      <c r="AK33" s="20">
        <v>6056</v>
      </c>
      <c r="AL33" s="20">
        <v>5043</v>
      </c>
      <c r="AM33" s="20">
        <v>5952</v>
      </c>
      <c r="AN33" s="20">
        <v>6804</v>
      </c>
      <c r="AO33" s="6">
        <f>AVERAGE(L33:AM33)</f>
        <v>6933.9642857142844</v>
      </c>
      <c r="AP33" s="20">
        <f t="shared" si="20"/>
        <v>6551.8400000000011</v>
      </c>
    </row>
    <row r="34" spans="1:42" ht="12.6" customHeight="1">
      <c r="A34" s="5" t="s">
        <v>4</v>
      </c>
      <c r="B34" s="77">
        <f t="shared" ref="B34:R34" si="21">SUM(B8*31)</f>
        <v>7015.3</v>
      </c>
      <c r="C34" s="77">
        <f t="shared" si="21"/>
        <v>7750</v>
      </c>
      <c r="D34" s="77">
        <f t="shared" si="21"/>
        <v>7936</v>
      </c>
      <c r="E34" s="77">
        <f t="shared" si="21"/>
        <v>6665</v>
      </c>
      <c r="F34" s="79">
        <f t="shared" si="21"/>
        <v>6169</v>
      </c>
      <c r="G34" s="79">
        <f t="shared" si="21"/>
        <v>6206.2</v>
      </c>
      <c r="H34" s="79">
        <f t="shared" si="21"/>
        <v>7192</v>
      </c>
      <c r="I34" s="79">
        <f t="shared" si="21"/>
        <v>5335.0999999999995</v>
      </c>
      <c r="J34" s="79">
        <f t="shared" si="21"/>
        <v>5620.3</v>
      </c>
      <c r="K34" s="79">
        <f t="shared" si="21"/>
        <v>7322.2</v>
      </c>
      <c r="L34" s="20">
        <f t="shared" si="21"/>
        <v>7793.4000000000005</v>
      </c>
      <c r="M34" s="20">
        <f t="shared" si="21"/>
        <v>8032.1</v>
      </c>
      <c r="N34" s="20">
        <f t="shared" si="21"/>
        <v>10580.300000000001</v>
      </c>
      <c r="O34" s="20">
        <f t="shared" si="21"/>
        <v>8227.4</v>
      </c>
      <c r="P34" s="20">
        <f t="shared" si="21"/>
        <v>8280.1</v>
      </c>
      <c r="Q34" s="20">
        <f t="shared" si="21"/>
        <v>9377.5</v>
      </c>
      <c r="R34" s="20">
        <f t="shared" si="21"/>
        <v>9358.9</v>
      </c>
      <c r="S34" s="20">
        <v>7011.7</v>
      </c>
      <c r="T34" s="20">
        <v>8644.9</v>
      </c>
      <c r="U34" s="20">
        <v>7558.2</v>
      </c>
      <c r="V34" s="20">
        <v>7744.9</v>
      </c>
      <c r="W34" s="20">
        <v>9183.7000000000007</v>
      </c>
      <c r="X34" s="20">
        <v>7031</v>
      </c>
      <c r="Y34" s="20">
        <v>7053.9</v>
      </c>
      <c r="Z34" s="20">
        <v>8599.7000000000007</v>
      </c>
      <c r="AA34" s="20">
        <v>6857</v>
      </c>
      <c r="AB34" s="20">
        <v>7161.8</v>
      </c>
      <c r="AC34" s="20">
        <v>6536.9</v>
      </c>
      <c r="AD34" s="20">
        <v>6233.3</v>
      </c>
      <c r="AE34" s="20">
        <v>6295.3</v>
      </c>
      <c r="AF34" s="20">
        <v>6295.3</v>
      </c>
      <c r="AG34" s="20">
        <v>5613</v>
      </c>
      <c r="AH34" s="20">
        <v>6249</v>
      </c>
      <c r="AI34" s="20">
        <v>6124</v>
      </c>
      <c r="AJ34" s="20">
        <v>6222</v>
      </c>
      <c r="AK34" s="20">
        <v>6640</v>
      </c>
      <c r="AL34" s="20">
        <v>5081</v>
      </c>
      <c r="AM34" s="20">
        <v>6249</v>
      </c>
      <c r="AN34" s="20">
        <v>7067</v>
      </c>
      <c r="AO34" s="6">
        <f t="shared" ref="AO34:AO43" si="22">AVERAGE(L34:AM34)</f>
        <v>7358.4035714285692</v>
      </c>
      <c r="AP34" s="20">
        <f t="shared" si="20"/>
        <v>6721.1100000000006</v>
      </c>
    </row>
    <row r="35" spans="1:42" ht="12.6" customHeight="1">
      <c r="A35" s="5" t="s">
        <v>5</v>
      </c>
      <c r="B35" s="77">
        <f t="shared" ref="B35:R35" si="23">SUM(B9*30)</f>
        <v>7125</v>
      </c>
      <c r="C35" s="77">
        <f t="shared" si="23"/>
        <v>7629</v>
      </c>
      <c r="D35" s="77">
        <f t="shared" si="23"/>
        <v>6417</v>
      </c>
      <c r="E35" s="77">
        <f t="shared" si="23"/>
        <v>5790</v>
      </c>
      <c r="F35" s="79">
        <f t="shared" si="23"/>
        <v>5910</v>
      </c>
      <c r="G35" s="79">
        <f t="shared" si="23"/>
        <v>6897</v>
      </c>
      <c r="H35" s="79">
        <f t="shared" si="23"/>
        <v>5829</v>
      </c>
      <c r="I35" s="79">
        <f t="shared" si="23"/>
        <v>4974</v>
      </c>
      <c r="J35" s="79">
        <f t="shared" si="23"/>
        <v>6573</v>
      </c>
      <c r="K35" s="79">
        <f t="shared" si="23"/>
        <v>5157</v>
      </c>
      <c r="L35" s="20">
        <f t="shared" si="23"/>
        <v>7380</v>
      </c>
      <c r="M35" s="20">
        <f t="shared" si="23"/>
        <v>8013.0000000000009</v>
      </c>
      <c r="N35" s="20">
        <f t="shared" si="23"/>
        <v>7916.9999999999991</v>
      </c>
      <c r="O35" s="20">
        <f t="shared" si="23"/>
        <v>7368</v>
      </c>
      <c r="P35" s="20">
        <f t="shared" si="23"/>
        <v>7128</v>
      </c>
      <c r="Q35" s="20">
        <f t="shared" si="23"/>
        <v>7916.9999999999991</v>
      </c>
      <c r="R35" s="20">
        <f t="shared" si="23"/>
        <v>5793</v>
      </c>
      <c r="S35" s="20">
        <f>SUM(S9*30)</f>
        <v>6390</v>
      </c>
      <c r="T35" s="20">
        <v>6768.3</v>
      </c>
      <c r="U35" s="20">
        <v>6548.6</v>
      </c>
      <c r="V35" s="20">
        <v>7255.5</v>
      </c>
      <c r="W35" s="20">
        <v>5860</v>
      </c>
      <c r="X35" s="20">
        <v>5812.7</v>
      </c>
      <c r="Y35" s="20">
        <v>7091.9</v>
      </c>
      <c r="Z35" s="20">
        <v>8245.4</v>
      </c>
      <c r="AA35" s="20">
        <v>5729.6</v>
      </c>
      <c r="AB35" s="20">
        <v>6393.7</v>
      </c>
      <c r="AC35" s="20">
        <v>6106.5</v>
      </c>
      <c r="AD35" s="20">
        <v>5087.5</v>
      </c>
      <c r="AE35" s="20">
        <v>6410.9</v>
      </c>
      <c r="AF35" s="20">
        <v>6340</v>
      </c>
      <c r="AG35" s="20">
        <v>5435.7</v>
      </c>
      <c r="AH35" s="20">
        <v>6700</v>
      </c>
      <c r="AI35" s="20">
        <v>5034</v>
      </c>
      <c r="AJ35" s="20">
        <v>6786</v>
      </c>
      <c r="AK35" s="20">
        <v>6229</v>
      </c>
      <c r="AL35" s="20">
        <v>5511</v>
      </c>
      <c r="AM35" s="20">
        <v>4655</v>
      </c>
      <c r="AN35" s="20"/>
      <c r="AO35" s="6">
        <f t="shared" si="22"/>
        <v>6496.6892857142866</v>
      </c>
      <c r="AP35" s="20">
        <f t="shared" si="20"/>
        <v>6230.1</v>
      </c>
    </row>
    <row r="36" spans="1:42" ht="12.6" customHeight="1">
      <c r="A36" s="5" t="s">
        <v>6</v>
      </c>
      <c r="B36" s="77">
        <f t="shared" ref="B36:R36" si="24">SUM(B10*31)</f>
        <v>6968.8</v>
      </c>
      <c r="C36" s="77">
        <f t="shared" si="24"/>
        <v>6758</v>
      </c>
      <c r="D36" s="77">
        <f t="shared" si="24"/>
        <v>7595</v>
      </c>
      <c r="E36" s="77">
        <f t="shared" si="24"/>
        <v>4743</v>
      </c>
      <c r="F36" s="79">
        <f t="shared" si="24"/>
        <v>7728.3</v>
      </c>
      <c r="G36" s="79">
        <f t="shared" si="24"/>
        <v>5859</v>
      </c>
      <c r="H36" s="79">
        <f t="shared" si="24"/>
        <v>6088.4000000000005</v>
      </c>
      <c r="I36" s="79">
        <f t="shared" si="24"/>
        <v>6014</v>
      </c>
      <c r="J36" s="79">
        <f t="shared" si="24"/>
        <v>7272.5999999999995</v>
      </c>
      <c r="K36" s="79">
        <f t="shared" si="24"/>
        <v>6894.4000000000005</v>
      </c>
      <c r="L36" s="20">
        <f t="shared" si="24"/>
        <v>7108.3</v>
      </c>
      <c r="M36" s="20">
        <f t="shared" si="24"/>
        <v>6934.7</v>
      </c>
      <c r="N36" s="20">
        <f t="shared" si="24"/>
        <v>6965.7</v>
      </c>
      <c r="O36" s="20">
        <f t="shared" si="24"/>
        <v>8199.5</v>
      </c>
      <c r="P36" s="20">
        <f t="shared" si="24"/>
        <v>7120.7</v>
      </c>
      <c r="Q36" s="20">
        <f t="shared" si="24"/>
        <v>7573.3</v>
      </c>
      <c r="R36" s="20">
        <f t="shared" si="24"/>
        <v>7821.3</v>
      </c>
      <c r="S36" s="20">
        <f>SUM(S10*31)</f>
        <v>7917.4000000000005</v>
      </c>
      <c r="T36" s="20">
        <v>7461.3</v>
      </c>
      <c r="U36" s="20">
        <v>7461.3</v>
      </c>
      <c r="V36" s="20">
        <v>5041.6000000000004</v>
      </c>
      <c r="W36" s="20">
        <v>7996.8</v>
      </c>
      <c r="X36" s="20">
        <v>5574.4</v>
      </c>
      <c r="Y36" s="20">
        <v>6777.1</v>
      </c>
      <c r="Z36" s="20">
        <v>5369.2</v>
      </c>
      <c r="AA36" s="20">
        <v>6241.1</v>
      </c>
      <c r="AB36" s="20">
        <v>5470.7</v>
      </c>
      <c r="AC36" s="20">
        <v>5335.3</v>
      </c>
      <c r="AD36" s="20">
        <v>7336.1</v>
      </c>
      <c r="AE36" s="20">
        <v>7329.4</v>
      </c>
      <c r="AF36" s="20">
        <v>7387.3</v>
      </c>
      <c r="AG36" s="20">
        <v>5690</v>
      </c>
      <c r="AH36" s="20">
        <v>7153</v>
      </c>
      <c r="AI36" s="20">
        <v>6604</v>
      </c>
      <c r="AJ36" s="20">
        <v>4943</v>
      </c>
      <c r="AK36" s="20">
        <v>6319</v>
      </c>
      <c r="AL36" s="20">
        <v>5987</v>
      </c>
      <c r="AM36" s="20">
        <v>5218</v>
      </c>
      <c r="AN36" s="20"/>
      <c r="AO36" s="6">
        <f t="shared" si="22"/>
        <v>6654.8750000000009</v>
      </c>
      <c r="AP36" s="20">
        <f t="shared" si="20"/>
        <v>6592.15</v>
      </c>
    </row>
    <row r="37" spans="1:42" ht="12.6" customHeight="1">
      <c r="A37" s="5" t="s">
        <v>7</v>
      </c>
      <c r="B37" s="77">
        <f t="shared" ref="B37:S37" si="25">SUM(B11*30)</f>
        <v>6366</v>
      </c>
      <c r="C37" s="77">
        <f t="shared" si="25"/>
        <v>6600</v>
      </c>
      <c r="D37" s="77">
        <f t="shared" si="25"/>
        <v>7020</v>
      </c>
      <c r="E37" s="77">
        <f t="shared" si="25"/>
        <v>5820</v>
      </c>
      <c r="F37" s="79">
        <f t="shared" si="25"/>
        <v>5250</v>
      </c>
      <c r="G37" s="79">
        <f t="shared" si="25"/>
        <v>5835</v>
      </c>
      <c r="H37" s="79">
        <f t="shared" si="25"/>
        <v>6609</v>
      </c>
      <c r="I37" s="79">
        <f t="shared" si="25"/>
        <v>7497</v>
      </c>
      <c r="J37" s="79">
        <f t="shared" si="25"/>
        <v>6000</v>
      </c>
      <c r="K37" s="79">
        <f t="shared" si="25"/>
        <v>5412</v>
      </c>
      <c r="L37" s="20">
        <f t="shared" si="25"/>
        <v>7233</v>
      </c>
      <c r="M37" s="20">
        <f t="shared" si="25"/>
        <v>6606</v>
      </c>
      <c r="N37" s="20">
        <f t="shared" si="25"/>
        <v>7392</v>
      </c>
      <c r="O37" s="20">
        <f t="shared" si="25"/>
        <v>6735</v>
      </c>
      <c r="P37" s="20">
        <f t="shared" si="25"/>
        <v>7095</v>
      </c>
      <c r="Q37" s="20">
        <f t="shared" si="25"/>
        <v>6942</v>
      </c>
      <c r="R37" s="20">
        <f t="shared" si="25"/>
        <v>7716</v>
      </c>
      <c r="S37" s="20">
        <f t="shared" si="25"/>
        <v>8817</v>
      </c>
      <c r="T37" s="20">
        <v>8299.7999999999993</v>
      </c>
      <c r="U37" s="20">
        <v>6172.2</v>
      </c>
      <c r="V37" s="20">
        <v>6587.1</v>
      </c>
      <c r="W37" s="20">
        <v>7363.1</v>
      </c>
      <c r="X37" s="20">
        <v>7355.8</v>
      </c>
      <c r="Y37" s="20">
        <v>5587.4</v>
      </c>
      <c r="Z37" s="20">
        <v>6059.8</v>
      </c>
      <c r="AA37" s="20">
        <v>4964.3</v>
      </c>
      <c r="AB37" s="20">
        <v>6591.2</v>
      </c>
      <c r="AC37" s="20">
        <v>4778.3999999999996</v>
      </c>
      <c r="AD37" s="20">
        <v>6268.8</v>
      </c>
      <c r="AE37" s="20">
        <v>8043.9</v>
      </c>
      <c r="AF37" s="20">
        <v>6119.6</v>
      </c>
      <c r="AG37" s="20">
        <v>5438</v>
      </c>
      <c r="AH37" s="20">
        <v>6286</v>
      </c>
      <c r="AI37" s="20">
        <v>5581</v>
      </c>
      <c r="AJ37" s="20">
        <v>5436</v>
      </c>
      <c r="AK37" s="20">
        <v>5770</v>
      </c>
      <c r="AL37" s="20">
        <v>6289</v>
      </c>
      <c r="AM37" s="20">
        <v>5111</v>
      </c>
      <c r="AN37" s="20"/>
      <c r="AO37" s="6">
        <f t="shared" si="22"/>
        <v>6522.8000000000011</v>
      </c>
      <c r="AP37" s="20">
        <f t="shared" si="20"/>
        <v>6240.9</v>
      </c>
    </row>
    <row r="38" spans="1:42" ht="12.6" customHeight="1">
      <c r="A38" s="5" t="s">
        <v>8</v>
      </c>
      <c r="B38" s="77">
        <f t="shared" ref="B38:R38" si="26">SUM(B12*31)</f>
        <v>7697.3</v>
      </c>
      <c r="C38" s="77">
        <f t="shared" si="26"/>
        <v>7192</v>
      </c>
      <c r="D38" s="77">
        <f t="shared" si="26"/>
        <v>8649</v>
      </c>
      <c r="E38" s="77">
        <f t="shared" si="26"/>
        <v>6076</v>
      </c>
      <c r="F38" s="79">
        <f t="shared" si="26"/>
        <v>6333.3</v>
      </c>
      <c r="G38" s="79">
        <f t="shared" si="26"/>
        <v>6500.7</v>
      </c>
      <c r="H38" s="79">
        <f t="shared" si="26"/>
        <v>7833.7</v>
      </c>
      <c r="I38" s="79">
        <f t="shared" si="26"/>
        <v>5952</v>
      </c>
      <c r="J38" s="79">
        <f t="shared" si="26"/>
        <v>6925.4000000000005</v>
      </c>
      <c r="K38" s="79">
        <f t="shared" si="26"/>
        <v>7325.3</v>
      </c>
      <c r="L38" s="20">
        <f t="shared" si="26"/>
        <v>6488.3</v>
      </c>
      <c r="M38" s="20">
        <f t="shared" si="26"/>
        <v>7821.3</v>
      </c>
      <c r="N38" s="20">
        <f t="shared" si="26"/>
        <v>7632.2</v>
      </c>
      <c r="O38" s="20">
        <f t="shared" si="26"/>
        <v>7257.0999999999995</v>
      </c>
      <c r="P38" s="20">
        <f t="shared" si="26"/>
        <v>7715.9000000000005</v>
      </c>
      <c r="Q38" s="20">
        <f t="shared" si="26"/>
        <v>6860.3</v>
      </c>
      <c r="R38" s="20">
        <f t="shared" si="26"/>
        <v>7347</v>
      </c>
      <c r="S38" s="20">
        <v>7552.7</v>
      </c>
      <c r="T38" s="20">
        <v>6391.8</v>
      </c>
      <c r="U38" s="20">
        <v>7165.8</v>
      </c>
      <c r="V38" s="20">
        <v>7708.2</v>
      </c>
      <c r="W38" s="20">
        <v>7394.3</v>
      </c>
      <c r="X38" s="20">
        <v>6751.1</v>
      </c>
      <c r="Y38" s="20">
        <v>7305</v>
      </c>
      <c r="Z38" s="20">
        <v>6104.8</v>
      </c>
      <c r="AA38" s="20">
        <v>7736.4</v>
      </c>
      <c r="AB38" s="20">
        <v>5962.7</v>
      </c>
      <c r="AC38" s="20">
        <v>7162.4</v>
      </c>
      <c r="AD38" s="1" t="s">
        <v>112</v>
      </c>
      <c r="AE38" s="1">
        <v>6517.3</v>
      </c>
      <c r="AF38" s="1">
        <v>8848</v>
      </c>
      <c r="AG38" s="1">
        <v>5861.4</v>
      </c>
      <c r="AH38" s="1">
        <v>6998</v>
      </c>
      <c r="AI38" s="1">
        <v>6120</v>
      </c>
      <c r="AJ38" s="1">
        <v>6036</v>
      </c>
      <c r="AK38" s="1">
        <v>6089</v>
      </c>
      <c r="AL38" s="1">
        <v>6012</v>
      </c>
      <c r="AM38" s="1">
        <v>6681</v>
      </c>
      <c r="AN38" s="1"/>
      <c r="AO38" s="6">
        <f t="shared" si="22"/>
        <v>6945.1851851851843</v>
      </c>
      <c r="AP38" s="20">
        <f t="shared" si="20"/>
        <v>7048.4699999999993</v>
      </c>
    </row>
    <row r="39" spans="1:42" ht="12.6" customHeight="1">
      <c r="A39" s="5" t="s">
        <v>9</v>
      </c>
      <c r="B39" s="77">
        <f t="shared" ref="B39:R39" si="27">SUM(B13*31)</f>
        <v>7381.0999999999995</v>
      </c>
      <c r="C39" s="77">
        <f t="shared" si="27"/>
        <v>6903.7</v>
      </c>
      <c r="D39" s="77">
        <f t="shared" si="27"/>
        <v>7657</v>
      </c>
      <c r="E39" s="77">
        <f t="shared" si="27"/>
        <v>5890</v>
      </c>
      <c r="F39" s="79">
        <f t="shared" si="27"/>
        <v>6832.4000000000005</v>
      </c>
      <c r="G39" s="79">
        <f t="shared" si="27"/>
        <v>8103.4</v>
      </c>
      <c r="H39" s="79">
        <f t="shared" si="27"/>
        <v>6773.5</v>
      </c>
      <c r="I39" s="79">
        <f t="shared" si="27"/>
        <v>6265.0999999999995</v>
      </c>
      <c r="J39" s="79">
        <f t="shared" si="27"/>
        <v>6934.7</v>
      </c>
      <c r="K39" s="79">
        <f t="shared" si="27"/>
        <v>7204.4000000000005</v>
      </c>
      <c r="L39" s="20">
        <f t="shared" si="27"/>
        <v>7402.8</v>
      </c>
      <c r="M39" s="20">
        <f t="shared" si="27"/>
        <v>9039.6</v>
      </c>
      <c r="N39" s="20">
        <f t="shared" si="27"/>
        <v>7954.6</v>
      </c>
      <c r="O39" s="20">
        <f t="shared" si="27"/>
        <v>7514.4000000000005</v>
      </c>
      <c r="P39" s="20">
        <f t="shared" si="27"/>
        <v>7464.8</v>
      </c>
      <c r="Q39" s="20">
        <f t="shared" si="27"/>
        <v>7591.9000000000005</v>
      </c>
      <c r="R39" s="20">
        <f t="shared" si="27"/>
        <v>7526.8</v>
      </c>
      <c r="S39" s="20">
        <f>SUM(S13*31)</f>
        <v>7886.4000000000005</v>
      </c>
      <c r="T39" s="20">
        <v>8372.2000000000007</v>
      </c>
      <c r="U39" s="20">
        <v>7184</v>
      </c>
      <c r="V39" s="20">
        <v>6868</v>
      </c>
      <c r="W39" s="20">
        <v>7586.5</v>
      </c>
      <c r="X39" s="20">
        <v>7090.4</v>
      </c>
      <c r="Y39" s="20">
        <v>8361.7999999999993</v>
      </c>
      <c r="Z39" s="20">
        <v>6419</v>
      </c>
      <c r="AA39" s="20">
        <v>6762.3</v>
      </c>
      <c r="AB39" s="20">
        <v>5573.9</v>
      </c>
      <c r="AC39" s="20">
        <v>6240.6</v>
      </c>
      <c r="AD39" s="20">
        <v>6827.8</v>
      </c>
      <c r="AE39" s="20">
        <v>7563.9</v>
      </c>
      <c r="AF39" s="20">
        <v>6185</v>
      </c>
      <c r="AG39" s="20">
        <v>6665</v>
      </c>
      <c r="AH39" s="20">
        <v>5846</v>
      </c>
      <c r="AI39" s="20">
        <v>7546</v>
      </c>
      <c r="AJ39" s="20">
        <v>6442</v>
      </c>
      <c r="AK39" s="20">
        <v>7104</v>
      </c>
      <c r="AL39" s="20">
        <v>6628</v>
      </c>
      <c r="AM39" s="20">
        <v>5915</v>
      </c>
      <c r="AN39" s="20"/>
      <c r="AO39" s="6">
        <f t="shared" si="22"/>
        <v>7127.239285714285</v>
      </c>
      <c r="AP39" s="20">
        <f t="shared" si="20"/>
        <v>6994.5299999999988</v>
      </c>
    </row>
    <row r="40" spans="1:42" ht="12.6" customHeight="1">
      <c r="A40" s="5" t="s">
        <v>10</v>
      </c>
      <c r="B40" s="77">
        <f t="shared" ref="B40:M40" si="28">SUM(B14*30)</f>
        <v>8604</v>
      </c>
      <c r="C40" s="77">
        <f t="shared" si="28"/>
        <v>8286</v>
      </c>
      <c r="D40" s="77">
        <f t="shared" si="28"/>
        <v>8640</v>
      </c>
      <c r="E40" s="77">
        <f t="shared" si="28"/>
        <v>7110</v>
      </c>
      <c r="F40" s="79">
        <f t="shared" si="28"/>
        <v>6756</v>
      </c>
      <c r="G40" s="79">
        <f t="shared" si="28"/>
        <v>6897</v>
      </c>
      <c r="H40" s="79">
        <f t="shared" si="28"/>
        <v>5961</v>
      </c>
      <c r="I40" s="79">
        <f t="shared" si="28"/>
        <v>7326</v>
      </c>
      <c r="J40" s="79">
        <f t="shared" si="28"/>
        <v>7617</v>
      </c>
      <c r="K40" s="79">
        <f t="shared" si="28"/>
        <v>8070</v>
      </c>
      <c r="L40" s="20">
        <f t="shared" si="28"/>
        <v>8322</v>
      </c>
      <c r="M40" s="20">
        <f t="shared" si="28"/>
        <v>7176</v>
      </c>
      <c r="N40" s="20">
        <f>SUM(N14*31)</f>
        <v>9445.6999999999989</v>
      </c>
      <c r="O40" s="20">
        <f t="shared" ref="O40:T40" si="29">SUM(O14*30)</f>
        <v>8376</v>
      </c>
      <c r="P40" s="20">
        <f t="shared" si="29"/>
        <v>8913</v>
      </c>
      <c r="Q40" s="20">
        <f t="shared" si="29"/>
        <v>7743.0000000000009</v>
      </c>
      <c r="R40" s="20">
        <f t="shared" si="29"/>
        <v>10254</v>
      </c>
      <c r="S40" s="20">
        <f t="shared" si="29"/>
        <v>9822</v>
      </c>
      <c r="T40" s="20">
        <f t="shared" si="29"/>
        <v>9114</v>
      </c>
      <c r="U40" s="20">
        <v>7841.1</v>
      </c>
      <c r="V40" s="20">
        <v>9173.1</v>
      </c>
      <c r="W40" s="20">
        <v>8396.6</v>
      </c>
      <c r="X40" s="20">
        <v>7200</v>
      </c>
      <c r="Y40" s="20">
        <v>8035.9</v>
      </c>
      <c r="Z40" s="20">
        <v>10550.3</v>
      </c>
      <c r="AA40" s="20">
        <v>6918.4</v>
      </c>
      <c r="AB40" s="20">
        <v>8551.6</v>
      </c>
      <c r="AC40" s="20">
        <v>8910.9</v>
      </c>
      <c r="AD40" s="20">
        <v>7421.6</v>
      </c>
      <c r="AE40" s="20">
        <v>7534.7</v>
      </c>
      <c r="AF40" s="20">
        <v>6576</v>
      </c>
      <c r="AG40" s="20">
        <v>7486</v>
      </c>
      <c r="AH40" s="20">
        <v>6616</v>
      </c>
      <c r="AI40" s="20">
        <v>7832</v>
      </c>
      <c r="AJ40" s="20">
        <v>9317</v>
      </c>
      <c r="AK40" s="20">
        <v>8823</v>
      </c>
      <c r="AL40" s="20">
        <v>6362</v>
      </c>
      <c r="AM40" s="20">
        <v>7792</v>
      </c>
      <c r="AN40" s="20"/>
      <c r="AO40" s="6">
        <f t="shared" si="22"/>
        <v>8232.2821428571442</v>
      </c>
      <c r="AP40" s="20">
        <f t="shared" si="20"/>
        <v>7526.7</v>
      </c>
    </row>
    <row r="41" spans="1:42" ht="12.6" customHeight="1">
      <c r="A41" s="5" t="s">
        <v>11</v>
      </c>
      <c r="B41" s="77">
        <f t="shared" ref="B41:M41" si="30">SUM(B15*31)</f>
        <v>7746.9000000000005</v>
      </c>
      <c r="C41" s="77">
        <f t="shared" si="30"/>
        <v>9327.9</v>
      </c>
      <c r="D41" s="77">
        <f t="shared" si="30"/>
        <v>12369</v>
      </c>
      <c r="E41" s="77">
        <f t="shared" si="30"/>
        <v>7564</v>
      </c>
      <c r="F41" s="79">
        <f t="shared" si="30"/>
        <v>8955.9</v>
      </c>
      <c r="G41" s="79">
        <f t="shared" si="30"/>
        <v>8394.8000000000011</v>
      </c>
      <c r="H41" s="79">
        <f t="shared" si="30"/>
        <v>8577.6999999999989</v>
      </c>
      <c r="I41" s="79">
        <f t="shared" si="30"/>
        <v>10419.1</v>
      </c>
      <c r="J41" s="79">
        <f t="shared" si="30"/>
        <v>7557.8</v>
      </c>
      <c r="K41" s="79">
        <f t="shared" si="30"/>
        <v>6584.4000000000005</v>
      </c>
      <c r="L41" s="20">
        <f t="shared" si="30"/>
        <v>10450.1</v>
      </c>
      <c r="M41" s="20">
        <f t="shared" si="30"/>
        <v>9935.5</v>
      </c>
      <c r="N41" s="20">
        <f>SUM(N15*31)</f>
        <v>11739.699999999999</v>
      </c>
      <c r="O41" s="20">
        <f t="shared" ref="O41:T41" si="31">SUM(O15*31)</f>
        <v>9455</v>
      </c>
      <c r="P41" s="20">
        <f t="shared" si="31"/>
        <v>10608.199999999999</v>
      </c>
      <c r="Q41" s="20">
        <f t="shared" si="31"/>
        <v>8261.5</v>
      </c>
      <c r="R41" s="20">
        <f t="shared" si="31"/>
        <v>10205.199999999999</v>
      </c>
      <c r="S41" s="20">
        <f t="shared" si="31"/>
        <v>8391.6999999999989</v>
      </c>
      <c r="T41" s="20">
        <f t="shared" si="31"/>
        <v>9191.5</v>
      </c>
      <c r="U41" s="20">
        <f>SUM(U15*31)</f>
        <v>7839.9000000000005</v>
      </c>
      <c r="V41" s="20">
        <v>10282.4</v>
      </c>
      <c r="W41" s="20">
        <v>11958</v>
      </c>
      <c r="X41" s="20">
        <v>8760</v>
      </c>
      <c r="Y41" s="20">
        <v>7390.3</v>
      </c>
      <c r="Z41" s="20">
        <v>8708.9</v>
      </c>
      <c r="AA41" s="20">
        <v>6248.1</v>
      </c>
      <c r="AB41" s="20">
        <v>9944.2999999999993</v>
      </c>
      <c r="AC41" s="20">
        <v>8999.5</v>
      </c>
      <c r="AD41" s="20">
        <v>8999.5</v>
      </c>
      <c r="AE41" s="20">
        <v>9304.5</v>
      </c>
      <c r="AF41" s="20">
        <v>7909.6</v>
      </c>
      <c r="AG41" s="20">
        <v>7482</v>
      </c>
      <c r="AH41" s="20">
        <v>7119</v>
      </c>
      <c r="AI41" s="20">
        <v>7870</v>
      </c>
      <c r="AJ41" s="20">
        <v>8447</v>
      </c>
      <c r="AK41" s="20">
        <v>6599</v>
      </c>
      <c r="AL41" s="20">
        <v>7693</v>
      </c>
      <c r="AM41" s="20">
        <v>8192</v>
      </c>
      <c r="AN41" s="20"/>
      <c r="AO41" s="6">
        <f t="shared" si="22"/>
        <v>8856.6214285714268</v>
      </c>
      <c r="AP41" s="20">
        <f t="shared" si="20"/>
        <v>8749.75</v>
      </c>
    </row>
    <row r="42" spans="1:42" ht="12.6" customHeight="1">
      <c r="A42" s="5" t="s">
        <v>12</v>
      </c>
      <c r="B42" s="77">
        <f t="shared" ref="B42:Q42" si="32">SUM(B16*30)</f>
        <v>8550</v>
      </c>
      <c r="C42" s="77">
        <f t="shared" si="32"/>
        <v>8745</v>
      </c>
      <c r="D42" s="77">
        <f t="shared" si="32"/>
        <v>8310</v>
      </c>
      <c r="E42" s="77">
        <f t="shared" si="32"/>
        <v>8670</v>
      </c>
      <c r="F42" s="79">
        <f t="shared" si="32"/>
        <v>7023</v>
      </c>
      <c r="G42" s="79">
        <f t="shared" si="32"/>
        <v>8949</v>
      </c>
      <c r="H42" s="79">
        <f t="shared" si="32"/>
        <v>7599</v>
      </c>
      <c r="I42" s="79">
        <f t="shared" si="32"/>
        <v>7080</v>
      </c>
      <c r="J42" s="79">
        <f t="shared" si="32"/>
        <v>9861</v>
      </c>
      <c r="K42" s="79">
        <f t="shared" si="32"/>
        <v>7332</v>
      </c>
      <c r="L42" s="20">
        <f t="shared" si="32"/>
        <v>10632</v>
      </c>
      <c r="M42" s="20">
        <f t="shared" si="32"/>
        <v>13323</v>
      </c>
      <c r="N42" s="20">
        <f t="shared" si="32"/>
        <v>8736</v>
      </c>
      <c r="O42" s="20">
        <f t="shared" si="32"/>
        <v>9029.7000000000007</v>
      </c>
      <c r="P42" s="20">
        <f t="shared" si="32"/>
        <v>9735</v>
      </c>
      <c r="Q42" s="20">
        <f t="shared" si="32"/>
        <v>8355</v>
      </c>
      <c r="R42" s="20">
        <f t="shared" ref="R42:W42" si="33">SUM(R16*30)</f>
        <v>9435</v>
      </c>
      <c r="S42" s="20">
        <f t="shared" si="33"/>
        <v>9633</v>
      </c>
      <c r="T42" s="20">
        <f t="shared" si="33"/>
        <v>10017</v>
      </c>
      <c r="U42" s="20">
        <f t="shared" si="33"/>
        <v>9114</v>
      </c>
      <c r="V42" s="20">
        <f t="shared" si="33"/>
        <v>10215</v>
      </c>
      <c r="W42" s="20">
        <f t="shared" si="33"/>
        <v>7821</v>
      </c>
      <c r="X42" s="20">
        <v>9092.9</v>
      </c>
      <c r="Y42" s="20">
        <v>8733.1</v>
      </c>
      <c r="Z42" s="20">
        <v>7213.4</v>
      </c>
      <c r="AA42" s="20">
        <v>8667.9</v>
      </c>
      <c r="AB42" s="20">
        <v>6903.5</v>
      </c>
      <c r="AC42" s="20">
        <v>10414.700000000001</v>
      </c>
      <c r="AD42" s="20">
        <f>SUM(AD16*30)</f>
        <v>10416</v>
      </c>
      <c r="AE42" s="20">
        <v>9211.5</v>
      </c>
      <c r="AF42" s="20">
        <v>8257</v>
      </c>
      <c r="AG42" s="20">
        <v>7419</v>
      </c>
      <c r="AH42" s="20">
        <v>7349</v>
      </c>
      <c r="AI42" s="20">
        <v>7678</v>
      </c>
      <c r="AJ42" s="20">
        <v>5937</v>
      </c>
      <c r="AK42" s="20">
        <v>7432</v>
      </c>
      <c r="AL42" s="20">
        <v>7632</v>
      </c>
      <c r="AM42" s="20">
        <v>6892</v>
      </c>
      <c r="AN42" s="20"/>
      <c r="AO42" s="6">
        <f t="shared" si="22"/>
        <v>8760.5249999999996</v>
      </c>
      <c r="AP42" s="20">
        <f t="shared" si="20"/>
        <v>8211.9</v>
      </c>
    </row>
    <row r="43" spans="1:42" ht="12.6" customHeight="1">
      <c r="A43" s="5" t="s">
        <v>13</v>
      </c>
      <c r="B43" s="77">
        <f t="shared" ref="B43:S43" si="34">SUM(B17*31)</f>
        <v>9944.8000000000011</v>
      </c>
      <c r="C43" s="77">
        <f t="shared" si="34"/>
        <v>9176</v>
      </c>
      <c r="D43" s="77">
        <f t="shared" si="34"/>
        <v>8215</v>
      </c>
      <c r="E43" s="77">
        <f t="shared" si="34"/>
        <v>9207</v>
      </c>
      <c r="F43" s="79">
        <f t="shared" si="34"/>
        <v>9296.9</v>
      </c>
      <c r="G43" s="79">
        <f t="shared" si="34"/>
        <v>7774.8</v>
      </c>
      <c r="H43" s="79">
        <f t="shared" si="34"/>
        <v>6832.4000000000005</v>
      </c>
      <c r="I43" s="79">
        <f t="shared" si="34"/>
        <v>7443.0999999999995</v>
      </c>
      <c r="J43" s="79">
        <f t="shared" si="34"/>
        <v>8478.5</v>
      </c>
      <c r="K43" s="79">
        <f t="shared" si="34"/>
        <v>8714.1</v>
      </c>
      <c r="L43" s="20">
        <f t="shared" si="34"/>
        <v>10636.1</v>
      </c>
      <c r="M43" s="20">
        <f t="shared" si="34"/>
        <v>12294.6</v>
      </c>
      <c r="N43" s="20">
        <f t="shared" si="34"/>
        <v>10831.4</v>
      </c>
      <c r="O43" s="20">
        <f t="shared" si="34"/>
        <v>8670.6999999999989</v>
      </c>
      <c r="P43" s="20">
        <f t="shared" si="34"/>
        <v>11067</v>
      </c>
      <c r="Q43" s="20">
        <f t="shared" si="34"/>
        <v>8335.9</v>
      </c>
      <c r="R43" s="20">
        <f t="shared" si="34"/>
        <v>10267.199999999999</v>
      </c>
      <c r="S43" s="20">
        <f t="shared" si="34"/>
        <v>10564.800000000001</v>
      </c>
      <c r="T43" s="20">
        <v>9112.4</v>
      </c>
      <c r="U43" s="20">
        <v>8275.4</v>
      </c>
      <c r="V43" s="20">
        <f>SUM(V17*31)</f>
        <v>8146.8</v>
      </c>
      <c r="W43" s="20">
        <f>SUM(W17*31)</f>
        <v>9166.6999999999989</v>
      </c>
      <c r="X43" s="20">
        <v>7337.6</v>
      </c>
      <c r="Y43" s="20">
        <v>9463.1</v>
      </c>
      <c r="Z43" s="20">
        <v>8423.2000000000007</v>
      </c>
      <c r="AA43" s="20">
        <v>6319.8</v>
      </c>
      <c r="AB43" s="20">
        <v>8481.5</v>
      </c>
      <c r="AC43" s="20">
        <v>6976.8</v>
      </c>
      <c r="AD43" s="20">
        <f>SUM(AD17*31)</f>
        <v>7588.8</v>
      </c>
      <c r="AE43" s="20">
        <v>8549.2000000000007</v>
      </c>
      <c r="AF43" s="20">
        <v>8501</v>
      </c>
      <c r="AG43" s="20">
        <v>7760</v>
      </c>
      <c r="AH43" s="20">
        <v>6013</v>
      </c>
      <c r="AI43" s="20">
        <v>8250</v>
      </c>
      <c r="AJ43" s="20">
        <v>8042</v>
      </c>
      <c r="AK43" s="20">
        <v>7086</v>
      </c>
      <c r="AL43" s="20">
        <v>5770</v>
      </c>
      <c r="AM43" s="20">
        <v>7502</v>
      </c>
      <c r="AN43" s="20"/>
      <c r="AO43" s="6">
        <f t="shared" si="22"/>
        <v>8551.1785714285706</v>
      </c>
      <c r="AP43" s="20">
        <f t="shared" si="20"/>
        <v>8508.260000000002</v>
      </c>
    </row>
    <row r="44" spans="1:42" ht="12.6" customHeight="1">
      <c r="A44" s="5" t="s">
        <v>14</v>
      </c>
      <c r="B44" s="77">
        <f t="shared" ref="B44:N44" si="35">SUM(B32:B43)</f>
        <v>92711</v>
      </c>
      <c r="C44" s="77">
        <f t="shared" si="35"/>
        <v>96753.599999999991</v>
      </c>
      <c r="D44" s="77">
        <f t="shared" si="35"/>
        <v>99858</v>
      </c>
      <c r="E44" s="77">
        <f t="shared" si="35"/>
        <v>81143</v>
      </c>
      <c r="F44" s="79">
        <f t="shared" si="35"/>
        <v>84211.199999999997</v>
      </c>
      <c r="G44" s="79">
        <f t="shared" si="35"/>
        <v>85028.800000000003</v>
      </c>
      <c r="H44" s="79">
        <f t="shared" si="35"/>
        <v>83193.2</v>
      </c>
      <c r="I44" s="79">
        <f t="shared" si="35"/>
        <v>82453.400000000009</v>
      </c>
      <c r="J44" s="79">
        <f t="shared" si="35"/>
        <v>87648.099999999991</v>
      </c>
      <c r="K44" s="79">
        <f t="shared" si="35"/>
        <v>83533.000000000015</v>
      </c>
      <c r="L44" s="20">
        <f t="shared" si="35"/>
        <v>97456.700000000012</v>
      </c>
      <c r="M44" s="20">
        <f t="shared" si="35"/>
        <v>105657.70000000001</v>
      </c>
      <c r="N44" s="20">
        <f t="shared" si="35"/>
        <v>109315.59999999999</v>
      </c>
      <c r="O44" s="20">
        <f t="shared" ref="O44:AM44" si="36">SUM(O32:O43)</f>
        <v>97862.9</v>
      </c>
      <c r="P44" s="20">
        <f t="shared" si="36"/>
        <v>101021.7</v>
      </c>
      <c r="Q44" s="20">
        <f t="shared" si="36"/>
        <v>96732.800000000003</v>
      </c>
      <c r="R44" s="20">
        <f t="shared" si="36"/>
        <v>101466.4</v>
      </c>
      <c r="S44" s="20">
        <f t="shared" si="36"/>
        <v>101982.29999999999</v>
      </c>
      <c r="T44" s="20">
        <f t="shared" si="36"/>
        <v>101050.8</v>
      </c>
      <c r="U44" s="20">
        <f t="shared" si="36"/>
        <v>91159.299999999988</v>
      </c>
      <c r="V44" s="20">
        <f t="shared" si="36"/>
        <v>95314</v>
      </c>
      <c r="W44" s="20">
        <f t="shared" si="36"/>
        <v>97075.7</v>
      </c>
      <c r="X44" s="20">
        <f t="shared" si="36"/>
        <v>87397.6</v>
      </c>
      <c r="Y44" s="20">
        <f t="shared" si="36"/>
        <v>89904.3</v>
      </c>
      <c r="Z44" s="20">
        <f t="shared" si="36"/>
        <v>89792.699999999983</v>
      </c>
      <c r="AA44" s="20">
        <f t="shared" si="36"/>
        <v>80873.400000000009</v>
      </c>
      <c r="AB44" s="20">
        <f t="shared" si="36"/>
        <v>85428.599999999991</v>
      </c>
      <c r="AC44" s="20">
        <f t="shared" si="36"/>
        <v>85624.1</v>
      </c>
      <c r="AD44" s="20">
        <f t="shared" si="36"/>
        <v>81004.7</v>
      </c>
      <c r="AE44" s="20">
        <f t="shared" si="36"/>
        <v>89883.7</v>
      </c>
      <c r="AF44" s="20">
        <f t="shared" si="36"/>
        <v>87072.5</v>
      </c>
      <c r="AG44" s="20">
        <f t="shared" si="36"/>
        <v>81967.100000000006</v>
      </c>
      <c r="AH44" s="20">
        <f t="shared" si="36"/>
        <v>78870</v>
      </c>
      <c r="AI44" s="20">
        <f t="shared" si="36"/>
        <v>83459</v>
      </c>
      <c r="AJ44" s="20">
        <f t="shared" si="36"/>
        <v>81685</v>
      </c>
      <c r="AK44" s="20">
        <f t="shared" si="36"/>
        <v>82117</v>
      </c>
      <c r="AL44" s="20">
        <f t="shared" si="36"/>
        <v>74378</v>
      </c>
      <c r="AM44" s="20">
        <f t="shared" si="36"/>
        <v>75672</v>
      </c>
      <c r="AN44" s="20"/>
      <c r="AO44" s="6">
        <f>SUM(AO32:AO43)</f>
        <v>90648.9566137566</v>
      </c>
      <c r="AP44" s="6">
        <f>SUM(AP32:AP43)</f>
        <v>87653.329999999987</v>
      </c>
    </row>
    <row r="45" spans="1:42" ht="12.6" customHeight="1">
      <c r="A45" s="5"/>
      <c r="B45" s="77"/>
      <c r="C45" s="77"/>
      <c r="D45" s="77"/>
      <c r="E45" s="77"/>
      <c r="F45" s="79"/>
      <c r="G45" s="79"/>
      <c r="H45" s="79"/>
      <c r="I45" s="79"/>
      <c r="J45" s="79"/>
      <c r="K45" s="79"/>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6"/>
      <c r="AP45" s="6"/>
    </row>
    <row r="46" spans="1:42" ht="12.6" customHeight="1">
      <c r="A46" s="5"/>
      <c r="B46" s="77"/>
      <c r="C46" s="77"/>
      <c r="D46" s="77"/>
      <c r="E46" s="77"/>
      <c r="F46" s="77"/>
      <c r="G46" s="77"/>
      <c r="H46" s="77"/>
      <c r="I46" s="77"/>
      <c r="J46" s="77"/>
      <c r="K46" s="77"/>
      <c r="L46" s="5"/>
      <c r="M46" s="5"/>
      <c r="N46" s="5"/>
      <c r="O46" s="5"/>
      <c r="P46" s="5"/>
      <c r="Q46" s="5"/>
      <c r="R46" s="5"/>
      <c r="S46" s="5"/>
      <c r="T46" s="5"/>
      <c r="U46" s="5"/>
      <c r="V46" s="5"/>
      <c r="W46" s="5"/>
      <c r="X46" s="5"/>
      <c r="Y46" s="5"/>
      <c r="Z46" s="5"/>
      <c r="AA46" s="5"/>
      <c r="AB46" s="5"/>
      <c r="AC46" s="5"/>
      <c r="AD46" s="5"/>
      <c r="AE46" s="5"/>
      <c r="AF46" s="20"/>
      <c r="AG46" s="20"/>
      <c r="AH46" s="20"/>
      <c r="AI46" s="20"/>
      <c r="AJ46" s="20"/>
      <c r="AK46" s="20"/>
      <c r="AL46" s="20"/>
      <c r="AM46" s="20"/>
      <c r="AN46" s="20"/>
      <c r="AO46" s="25" t="s">
        <v>181</v>
      </c>
      <c r="AP46" s="25" t="s">
        <v>182</v>
      </c>
    </row>
    <row r="47" spans="1:42" ht="12.6" customHeight="1">
      <c r="A47" s="1" t="s">
        <v>185</v>
      </c>
      <c r="B47" s="78"/>
      <c r="C47" s="78"/>
      <c r="D47" s="78"/>
      <c r="E47" s="78"/>
      <c r="F47" s="78"/>
      <c r="G47" s="78"/>
      <c r="H47" s="78"/>
      <c r="I47" s="78"/>
      <c r="J47" s="78"/>
      <c r="K47" s="78"/>
      <c r="AO47" s="23" t="s">
        <v>0</v>
      </c>
      <c r="AP47" s="23" t="s">
        <v>0</v>
      </c>
    </row>
    <row r="48" spans="1:42" ht="12.6" customHeight="1">
      <c r="A48" s="5"/>
      <c r="B48" s="78"/>
      <c r="C48" s="77"/>
      <c r="D48" s="77"/>
      <c r="E48" s="77"/>
      <c r="F48" s="78"/>
      <c r="G48" s="77"/>
      <c r="H48" s="77"/>
      <c r="I48" s="77"/>
      <c r="J48" s="77"/>
      <c r="K48" s="77"/>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23" t="s">
        <v>1</v>
      </c>
      <c r="AP48" s="23" t="s">
        <v>1</v>
      </c>
    </row>
    <row r="49" spans="1:42" ht="12.6" customHeight="1">
      <c r="A49" s="5"/>
      <c r="B49" s="77">
        <v>86</v>
      </c>
      <c r="C49" s="77">
        <v>87</v>
      </c>
      <c r="D49" s="77">
        <v>88</v>
      </c>
      <c r="E49" s="77">
        <v>89</v>
      </c>
      <c r="F49" s="77">
        <v>90</v>
      </c>
      <c r="G49" s="77">
        <v>91</v>
      </c>
      <c r="H49" s="77">
        <v>92</v>
      </c>
      <c r="I49" s="77">
        <v>93</v>
      </c>
      <c r="J49" s="77">
        <v>94</v>
      </c>
      <c r="K49" s="77">
        <v>95</v>
      </c>
      <c r="L49" s="5">
        <v>96</v>
      </c>
      <c r="M49" s="5">
        <v>97</v>
      </c>
      <c r="N49" s="5">
        <v>98</v>
      </c>
      <c r="O49" s="5">
        <v>99</v>
      </c>
      <c r="P49" s="5">
        <v>2000</v>
      </c>
      <c r="Q49" s="5">
        <v>2001</v>
      </c>
      <c r="R49" s="5">
        <v>2002</v>
      </c>
      <c r="S49" s="5">
        <v>2003</v>
      </c>
      <c r="T49" s="5">
        <v>2004</v>
      </c>
      <c r="U49" s="5">
        <v>2005</v>
      </c>
      <c r="V49" s="5">
        <v>2006</v>
      </c>
      <c r="W49" s="5">
        <v>2007</v>
      </c>
      <c r="X49" s="5">
        <v>2008</v>
      </c>
      <c r="Y49" s="5">
        <v>2009</v>
      </c>
      <c r="Z49" s="5">
        <v>2010</v>
      </c>
      <c r="AA49" s="5">
        <v>2011</v>
      </c>
      <c r="AB49" s="5">
        <v>2012</v>
      </c>
      <c r="AC49" s="5">
        <v>2013</v>
      </c>
      <c r="AD49" s="5">
        <v>2014</v>
      </c>
      <c r="AE49" s="5">
        <v>2015</v>
      </c>
      <c r="AF49" s="5">
        <v>2016</v>
      </c>
      <c r="AG49" s="5">
        <v>2017</v>
      </c>
      <c r="AH49" s="5">
        <v>2018</v>
      </c>
      <c r="AI49" s="5">
        <v>2019</v>
      </c>
      <c r="AJ49" s="5">
        <v>2020</v>
      </c>
      <c r="AK49" s="5">
        <v>2021</v>
      </c>
      <c r="AL49" s="5">
        <v>2022</v>
      </c>
      <c r="AM49" s="5">
        <v>2023</v>
      </c>
      <c r="AN49" s="5">
        <v>2024</v>
      </c>
      <c r="AO49" s="18" t="s">
        <v>340</v>
      </c>
      <c r="AP49" s="18" t="s">
        <v>180</v>
      </c>
    </row>
    <row r="50" spans="1:42" ht="12.6" customHeight="1">
      <c r="A50" s="5" t="s">
        <v>2</v>
      </c>
      <c r="B50" s="80">
        <f>SUM(B6/24)</f>
        <v>11.141666666666666</v>
      </c>
      <c r="C50" s="80">
        <f t="shared" ref="C50:R50" si="37">SUM(C6/24)</f>
        <v>13.083333333333334</v>
      </c>
      <c r="D50" s="80">
        <f t="shared" si="37"/>
        <v>12.041666666666666</v>
      </c>
      <c r="E50" s="80">
        <f t="shared" si="37"/>
        <v>10.5</v>
      </c>
      <c r="F50" s="80">
        <f t="shared" si="37"/>
        <v>10.75</v>
      </c>
      <c r="G50" s="80">
        <f t="shared" si="37"/>
        <v>10.320833333333333</v>
      </c>
      <c r="H50" s="80">
        <f t="shared" si="37"/>
        <v>9.8624999999999989</v>
      </c>
      <c r="I50" s="80">
        <f t="shared" si="37"/>
        <v>10.883333333333333</v>
      </c>
      <c r="J50" s="80">
        <f t="shared" si="37"/>
        <v>11.958333333333334</v>
      </c>
      <c r="K50" s="80">
        <f t="shared" si="37"/>
        <v>10.716666666666667</v>
      </c>
      <c r="L50" s="6">
        <f t="shared" si="37"/>
        <v>9.5625</v>
      </c>
      <c r="M50" s="6">
        <f t="shared" si="37"/>
        <v>11.370833333333332</v>
      </c>
      <c r="N50" s="6">
        <f t="shared" si="37"/>
        <v>14.625</v>
      </c>
      <c r="O50" s="6">
        <f t="shared" si="37"/>
        <v>12.179166666666667</v>
      </c>
      <c r="P50" s="6">
        <f t="shared" si="37"/>
        <v>11.279166666666667</v>
      </c>
      <c r="Q50" s="6">
        <f t="shared" si="37"/>
        <v>13.679166666666667</v>
      </c>
      <c r="R50" s="6">
        <f t="shared" si="37"/>
        <v>10.612499999999999</v>
      </c>
      <c r="S50" s="6">
        <f t="shared" ref="S50:Z51" si="38">SUM(S6/24)</f>
        <v>12.966666666666667</v>
      </c>
      <c r="T50" s="6">
        <f t="shared" si="38"/>
        <v>11.5625</v>
      </c>
      <c r="U50" s="6">
        <f t="shared" si="38"/>
        <v>11.700000000000001</v>
      </c>
      <c r="V50" s="6">
        <f t="shared" si="38"/>
        <v>12.85</v>
      </c>
      <c r="W50" s="6">
        <f t="shared" si="38"/>
        <v>10.950000000000001</v>
      </c>
      <c r="X50" s="6">
        <f t="shared" si="38"/>
        <v>11.283333333333333</v>
      </c>
      <c r="Y50" s="6">
        <f t="shared" si="38"/>
        <v>10.424999999999999</v>
      </c>
      <c r="Z50" s="6">
        <f t="shared" si="38"/>
        <v>10.670833333333334</v>
      </c>
      <c r="AA50" s="6">
        <f t="shared" ref="AA50:AN50" si="39">SUM(AA6/24)</f>
        <v>10.945833333333333</v>
      </c>
      <c r="AB50" s="6">
        <f t="shared" si="39"/>
        <v>11.366666666666667</v>
      </c>
      <c r="AC50" s="6">
        <f t="shared" si="39"/>
        <v>11.674999999999999</v>
      </c>
      <c r="AD50" s="6">
        <f t="shared" si="39"/>
        <v>10.854166666666666</v>
      </c>
      <c r="AE50" s="6">
        <f t="shared" si="39"/>
        <v>9.2416666666666671</v>
      </c>
      <c r="AF50" s="6">
        <f t="shared" si="39"/>
        <v>10.200000000000001</v>
      </c>
      <c r="AG50" s="6">
        <f t="shared" si="39"/>
        <v>14.004166666666668</v>
      </c>
      <c r="AH50" s="6">
        <f t="shared" si="39"/>
        <v>7.9416666666666664</v>
      </c>
      <c r="AI50" s="6">
        <f t="shared" si="39"/>
        <v>10.983333333333334</v>
      </c>
      <c r="AJ50" s="6">
        <f t="shared" si="39"/>
        <v>9.3416666666666668</v>
      </c>
      <c r="AK50" s="6">
        <f t="shared" si="39"/>
        <v>10.7125</v>
      </c>
      <c r="AL50" s="6">
        <f t="shared" si="39"/>
        <v>8.5625</v>
      </c>
      <c r="AM50" s="6">
        <f t="shared" si="39"/>
        <v>7.4083333333333341</v>
      </c>
      <c r="AN50" s="6">
        <f t="shared" si="39"/>
        <v>10.00268817204301</v>
      </c>
      <c r="AO50" s="6">
        <f>AVERAGE(L50:AM50)</f>
        <v>11.034077380952381</v>
      </c>
      <c r="AP50" s="6">
        <f t="shared" ref="AP50:AP61" si="40">AVERAGE(B50:K50)</f>
        <v>11.125833333333334</v>
      </c>
    </row>
    <row r="51" spans="1:42" ht="12.6" customHeight="1">
      <c r="A51" s="5" t="s">
        <v>3</v>
      </c>
      <c r="B51" s="80">
        <f t="shared" ref="B51:R51" si="41">SUM(B7/24)</f>
        <v>10.450000000000001</v>
      </c>
      <c r="C51" s="80">
        <f t="shared" si="41"/>
        <v>12.875</v>
      </c>
      <c r="D51" s="80">
        <f t="shared" si="41"/>
        <v>11.625</v>
      </c>
      <c r="E51" s="80">
        <f t="shared" si="41"/>
        <v>8.625</v>
      </c>
      <c r="F51" s="80">
        <f t="shared" si="41"/>
        <v>8.8666666666666671</v>
      </c>
      <c r="G51" s="80">
        <f t="shared" si="41"/>
        <v>8.8291666666666675</v>
      </c>
      <c r="H51" s="80">
        <f t="shared" si="41"/>
        <v>9.4249999999999989</v>
      </c>
      <c r="I51" s="80">
        <f t="shared" si="41"/>
        <v>9.0041666666666664</v>
      </c>
      <c r="J51" s="80">
        <f t="shared" si="41"/>
        <v>8.7958333333333325</v>
      </c>
      <c r="K51" s="80">
        <f t="shared" si="41"/>
        <v>8.25</v>
      </c>
      <c r="L51" s="6">
        <f t="shared" si="41"/>
        <v>9.9083333333333332</v>
      </c>
      <c r="M51" s="6">
        <f t="shared" si="41"/>
        <v>11.9375</v>
      </c>
      <c r="N51" s="6">
        <f t="shared" si="41"/>
        <v>13.75</v>
      </c>
      <c r="O51" s="6">
        <f t="shared" si="41"/>
        <v>11.858333333333334</v>
      </c>
      <c r="P51" s="6">
        <f t="shared" si="41"/>
        <v>10.779166666666667</v>
      </c>
      <c r="Q51" s="6">
        <f t="shared" si="41"/>
        <v>11.308333333333332</v>
      </c>
      <c r="R51" s="6">
        <f t="shared" si="41"/>
        <v>11.674999999999999</v>
      </c>
      <c r="S51" s="6">
        <f t="shared" si="38"/>
        <v>12.424999999999999</v>
      </c>
      <c r="T51" s="6">
        <f t="shared" si="38"/>
        <v>13.0375</v>
      </c>
      <c r="U51" s="6">
        <f t="shared" si="38"/>
        <v>10.854166666666666</v>
      </c>
      <c r="V51" s="6">
        <f t="shared" si="38"/>
        <v>10.016666666666667</v>
      </c>
      <c r="W51" s="6">
        <f t="shared" si="38"/>
        <v>9.2291666666666661</v>
      </c>
      <c r="X51" s="6">
        <f t="shared" si="38"/>
        <v>10.054166666666667</v>
      </c>
      <c r="Y51" s="6">
        <f t="shared" si="38"/>
        <v>9.4458333333333329</v>
      </c>
      <c r="Z51" s="6">
        <f t="shared" si="38"/>
        <v>9.1666666666666661</v>
      </c>
      <c r="AA51" s="6">
        <f>SUM(AA7/24)</f>
        <v>9.3541666666666661</v>
      </c>
      <c r="AB51" s="6">
        <f t="shared" ref="AB51:AM51" si="42">SUM(AB7/24)</f>
        <v>8.5291666666666668</v>
      </c>
      <c r="AC51" s="6">
        <f t="shared" si="42"/>
        <v>8.15</v>
      </c>
      <c r="AD51" s="6">
        <f t="shared" si="42"/>
        <v>10.045833333333333</v>
      </c>
      <c r="AE51" s="6">
        <f t="shared" si="42"/>
        <v>9.2999999999999989</v>
      </c>
      <c r="AF51" s="6">
        <f t="shared" si="42"/>
        <v>10.154166666666667</v>
      </c>
      <c r="AG51" s="6">
        <f t="shared" si="42"/>
        <v>9.9708333333333332</v>
      </c>
      <c r="AH51" s="6">
        <f t="shared" si="42"/>
        <v>9.8708333333333336</v>
      </c>
      <c r="AI51" s="6">
        <f t="shared" si="42"/>
        <v>9.8958333333333339</v>
      </c>
      <c r="AJ51" s="6">
        <f t="shared" si="42"/>
        <v>10.237499999999999</v>
      </c>
      <c r="AK51" s="6">
        <f t="shared" si="42"/>
        <v>9.0125000000000011</v>
      </c>
      <c r="AL51" s="6">
        <f t="shared" si="42"/>
        <v>7.5041666666666664</v>
      </c>
      <c r="AM51" s="6">
        <f t="shared" si="42"/>
        <v>8.8583333333333325</v>
      </c>
      <c r="AN51" s="6">
        <f>SUM(AN7/24)</f>
        <v>9.7750000000000004</v>
      </c>
      <c r="AO51" s="6">
        <f t="shared" ref="AO51:AO61" si="43">AVERAGE(L51:AM51)</f>
        <v>10.226041666666665</v>
      </c>
      <c r="AP51" s="6">
        <f t="shared" si="40"/>
        <v>9.6745833333333344</v>
      </c>
    </row>
    <row r="52" spans="1:42" ht="12.6" customHeight="1">
      <c r="A52" s="5" t="s">
        <v>4</v>
      </c>
      <c r="B52" s="80">
        <f t="shared" ref="B52:R52" si="44">SUM(B8/24)</f>
        <v>9.4291666666666671</v>
      </c>
      <c r="C52" s="80">
        <f t="shared" si="44"/>
        <v>10.416666666666666</v>
      </c>
      <c r="D52" s="80">
        <f t="shared" si="44"/>
        <v>10.666666666666666</v>
      </c>
      <c r="E52" s="80">
        <f t="shared" si="44"/>
        <v>8.9583333333333339</v>
      </c>
      <c r="F52" s="80">
        <f t="shared" si="44"/>
        <v>8.2916666666666661</v>
      </c>
      <c r="G52" s="80">
        <f t="shared" si="44"/>
        <v>8.3416666666666668</v>
      </c>
      <c r="H52" s="80">
        <f t="shared" si="44"/>
        <v>9.6666666666666661</v>
      </c>
      <c r="I52" s="80">
        <f t="shared" si="44"/>
        <v>7.1708333333333334</v>
      </c>
      <c r="J52" s="80">
        <f t="shared" si="44"/>
        <v>7.5541666666666671</v>
      </c>
      <c r="K52" s="80">
        <f t="shared" si="44"/>
        <v>9.8416666666666668</v>
      </c>
      <c r="L52" s="6">
        <f t="shared" si="44"/>
        <v>10.475</v>
      </c>
      <c r="M52" s="6">
        <f t="shared" si="44"/>
        <v>10.795833333333334</v>
      </c>
      <c r="N52" s="6">
        <f t="shared" si="44"/>
        <v>14.220833333333333</v>
      </c>
      <c r="O52" s="6">
        <f t="shared" si="44"/>
        <v>11.058333333333332</v>
      </c>
      <c r="P52" s="6">
        <f t="shared" si="44"/>
        <v>11.129166666666668</v>
      </c>
      <c r="Q52" s="6">
        <f t="shared" si="44"/>
        <v>12.604166666666666</v>
      </c>
      <c r="R52" s="6">
        <f t="shared" si="44"/>
        <v>12.579166666666666</v>
      </c>
      <c r="S52" s="6">
        <f t="shared" ref="S52:U54" si="45">SUM(S8/24)</f>
        <v>9.4249999999999989</v>
      </c>
      <c r="T52" s="6">
        <f t="shared" si="45"/>
        <v>11.620833333333332</v>
      </c>
      <c r="U52" s="6">
        <f t="shared" si="45"/>
        <v>10.158333333333333</v>
      </c>
      <c r="V52" s="6">
        <f t="shared" ref="V52:AM52" si="46">SUM(V8/24)</f>
        <v>10.408333333333333</v>
      </c>
      <c r="W52" s="6">
        <f t="shared" si="46"/>
        <v>12.341666666666667</v>
      </c>
      <c r="X52" s="6">
        <f t="shared" si="46"/>
        <v>9.4500000000000011</v>
      </c>
      <c r="Y52" s="6">
        <f t="shared" si="46"/>
        <v>9.4791666666666661</v>
      </c>
      <c r="Z52" s="6">
        <f t="shared" si="46"/>
        <v>11.558333333333332</v>
      </c>
      <c r="AA52" s="6">
        <f t="shared" si="46"/>
        <v>9.2166666666666668</v>
      </c>
      <c r="AB52" s="6">
        <f t="shared" si="46"/>
        <v>9.625</v>
      </c>
      <c r="AC52" s="6">
        <f t="shared" si="46"/>
        <v>8.7874999999999996</v>
      </c>
      <c r="AD52" s="6">
        <f t="shared" si="46"/>
        <v>8.3791666666666664</v>
      </c>
      <c r="AE52" s="6">
        <f t="shared" si="46"/>
        <v>8.4625000000000004</v>
      </c>
      <c r="AF52" s="6">
        <f t="shared" si="46"/>
        <v>8.7833333333333332</v>
      </c>
      <c r="AG52" s="6">
        <f t="shared" si="46"/>
        <v>7.5458333333333334</v>
      </c>
      <c r="AH52" s="6">
        <f t="shared" si="46"/>
        <v>8.4</v>
      </c>
      <c r="AI52" s="6">
        <f t="shared" si="46"/>
        <v>8.2291666666666661</v>
      </c>
      <c r="AJ52" s="6">
        <f t="shared" si="46"/>
        <v>8.3624999999999989</v>
      </c>
      <c r="AK52" s="6">
        <f t="shared" si="46"/>
        <v>8.9249999999999989</v>
      </c>
      <c r="AL52" s="6">
        <f t="shared" si="46"/>
        <v>6.8291666666666666</v>
      </c>
      <c r="AM52" s="6">
        <f t="shared" si="46"/>
        <v>8.4</v>
      </c>
      <c r="AN52" s="6">
        <f>(AN8/24)</f>
        <v>9.4986559139784941</v>
      </c>
      <c r="AO52" s="6">
        <f t="shared" si="43"/>
        <v>9.9017857142857117</v>
      </c>
      <c r="AP52" s="6">
        <f t="shared" si="40"/>
        <v>9.0337500000000013</v>
      </c>
    </row>
    <row r="53" spans="1:42" ht="12.6" customHeight="1">
      <c r="A53" s="5" t="s">
        <v>5</v>
      </c>
      <c r="B53" s="80">
        <f t="shared" ref="B53:R53" si="47">SUM(B9/24)</f>
        <v>9.8958333333333339</v>
      </c>
      <c r="C53" s="80">
        <f t="shared" si="47"/>
        <v>10.595833333333333</v>
      </c>
      <c r="D53" s="80">
        <f t="shared" si="47"/>
        <v>8.9124999999999996</v>
      </c>
      <c r="E53" s="80">
        <f t="shared" si="47"/>
        <v>8.0416666666666661</v>
      </c>
      <c r="F53" s="80">
        <f t="shared" si="47"/>
        <v>8.2083333333333339</v>
      </c>
      <c r="G53" s="80">
        <f t="shared" si="47"/>
        <v>9.5791666666666675</v>
      </c>
      <c r="H53" s="80">
        <f t="shared" si="47"/>
        <v>8.0958333333333332</v>
      </c>
      <c r="I53" s="80">
        <f t="shared" si="47"/>
        <v>6.9083333333333341</v>
      </c>
      <c r="J53" s="80">
        <f t="shared" si="47"/>
        <v>9.1291666666666664</v>
      </c>
      <c r="K53" s="80">
        <f t="shared" si="47"/>
        <v>7.1625000000000005</v>
      </c>
      <c r="L53" s="6">
        <f t="shared" si="47"/>
        <v>10.25</v>
      </c>
      <c r="M53" s="6">
        <f t="shared" si="47"/>
        <v>11.129166666666668</v>
      </c>
      <c r="N53" s="6">
        <f t="shared" si="47"/>
        <v>10.995833333333332</v>
      </c>
      <c r="O53" s="6">
        <f t="shared" si="47"/>
        <v>10.233333333333333</v>
      </c>
      <c r="P53" s="6">
        <f t="shared" si="47"/>
        <v>9.9</v>
      </c>
      <c r="Q53" s="6">
        <f t="shared" si="47"/>
        <v>10.995833333333332</v>
      </c>
      <c r="R53" s="6">
        <f t="shared" si="47"/>
        <v>8.0458333333333325</v>
      </c>
      <c r="S53" s="6">
        <f t="shared" si="45"/>
        <v>8.875</v>
      </c>
      <c r="T53" s="6">
        <f t="shared" si="45"/>
        <v>9.4</v>
      </c>
      <c r="U53" s="6">
        <f t="shared" si="45"/>
        <v>9.0958333333333332</v>
      </c>
      <c r="V53" s="6">
        <f t="shared" ref="V53:AM53" si="48">SUM(V9/24)</f>
        <v>10.079166666666667</v>
      </c>
      <c r="W53" s="6">
        <f t="shared" si="48"/>
        <v>8.1375000000000011</v>
      </c>
      <c r="X53" s="6">
        <f t="shared" si="48"/>
        <v>8.0750000000000011</v>
      </c>
      <c r="Y53" s="6">
        <f t="shared" si="48"/>
        <v>9.85</v>
      </c>
      <c r="Z53" s="6">
        <f t="shared" si="48"/>
        <v>11.450000000000001</v>
      </c>
      <c r="AA53" s="6">
        <f t="shared" si="48"/>
        <v>7.958333333333333</v>
      </c>
      <c r="AB53" s="6">
        <f t="shared" si="48"/>
        <v>8.8791666666666664</v>
      </c>
      <c r="AC53" s="6">
        <f t="shared" si="48"/>
        <v>8.4833333333333325</v>
      </c>
      <c r="AD53" s="6">
        <f t="shared" si="48"/>
        <v>7.0666666666666664</v>
      </c>
      <c r="AE53" s="6">
        <f t="shared" si="48"/>
        <v>8.9041666666666668</v>
      </c>
      <c r="AF53" s="6">
        <f t="shared" si="48"/>
        <v>8.8041666666666671</v>
      </c>
      <c r="AG53" s="6">
        <f t="shared" si="48"/>
        <v>7.55</v>
      </c>
      <c r="AH53" s="6">
        <f t="shared" si="48"/>
        <v>9.3041666666666671</v>
      </c>
      <c r="AI53" s="6">
        <f t="shared" si="48"/>
        <v>6.9916666666666671</v>
      </c>
      <c r="AJ53" s="6">
        <f t="shared" si="48"/>
        <v>9.4249999999999989</v>
      </c>
      <c r="AK53" s="6">
        <f t="shared" si="48"/>
        <v>8.65</v>
      </c>
      <c r="AL53" s="6">
        <f t="shared" si="48"/>
        <v>7.6541666666666659</v>
      </c>
      <c r="AM53" s="6">
        <f t="shared" si="48"/>
        <v>6.4666666666666659</v>
      </c>
      <c r="AN53" s="6"/>
      <c r="AO53" s="6">
        <f t="shared" si="43"/>
        <v>9.0232142857142872</v>
      </c>
      <c r="AP53" s="6">
        <f t="shared" si="40"/>
        <v>8.6529166666666661</v>
      </c>
    </row>
    <row r="54" spans="1:42" ht="12.6" customHeight="1">
      <c r="A54" s="5" t="s">
        <v>6</v>
      </c>
      <c r="B54" s="80">
        <f t="shared" ref="B54:R54" si="49">SUM(B10/24)</f>
        <v>9.3666666666666671</v>
      </c>
      <c r="C54" s="80">
        <f t="shared" si="49"/>
        <v>9.0833333333333339</v>
      </c>
      <c r="D54" s="80">
        <f t="shared" si="49"/>
        <v>10.208333333333334</v>
      </c>
      <c r="E54" s="80">
        <f t="shared" si="49"/>
        <v>6.375</v>
      </c>
      <c r="F54" s="80">
        <f t="shared" si="49"/>
        <v>10.387500000000001</v>
      </c>
      <c r="G54" s="80">
        <f t="shared" si="49"/>
        <v>7.875</v>
      </c>
      <c r="H54" s="80">
        <f t="shared" si="49"/>
        <v>8.1833333333333336</v>
      </c>
      <c r="I54" s="80">
        <f t="shared" si="49"/>
        <v>8.0833333333333339</v>
      </c>
      <c r="J54" s="80">
        <f t="shared" si="49"/>
        <v>9.7750000000000004</v>
      </c>
      <c r="K54" s="80">
        <f t="shared" si="49"/>
        <v>9.2666666666666675</v>
      </c>
      <c r="L54" s="6">
        <f t="shared" si="49"/>
        <v>9.5541666666666671</v>
      </c>
      <c r="M54" s="6">
        <f t="shared" si="49"/>
        <v>9.3208333333333329</v>
      </c>
      <c r="N54" s="6">
        <f t="shared" si="49"/>
        <v>9.3624999999999989</v>
      </c>
      <c r="O54" s="6">
        <f t="shared" si="49"/>
        <v>11.020833333333334</v>
      </c>
      <c r="P54" s="6">
        <f t="shared" si="49"/>
        <v>9.5708333333333329</v>
      </c>
      <c r="Q54" s="6">
        <f t="shared" si="49"/>
        <v>10.179166666666667</v>
      </c>
      <c r="R54" s="6">
        <f t="shared" si="49"/>
        <v>10.512500000000001</v>
      </c>
      <c r="S54" s="6">
        <f t="shared" si="45"/>
        <v>10.641666666666667</v>
      </c>
      <c r="T54" s="6">
        <f t="shared" si="45"/>
        <v>10.029166666666667</v>
      </c>
      <c r="U54" s="6">
        <f t="shared" si="45"/>
        <v>9.0875000000000004</v>
      </c>
      <c r="V54" s="6">
        <f t="shared" ref="V54:AL54" si="50">SUM(V10/24)</f>
        <v>6.7749999999999995</v>
      </c>
      <c r="W54" s="6">
        <f t="shared" si="50"/>
        <v>10.75</v>
      </c>
      <c r="X54" s="6">
        <f t="shared" si="50"/>
        <v>7.4916666666666671</v>
      </c>
      <c r="Y54" s="6">
        <f t="shared" si="50"/>
        <v>9.1083333333333325</v>
      </c>
      <c r="Z54" s="6">
        <f t="shared" si="50"/>
        <v>7.2166666666666659</v>
      </c>
      <c r="AA54" s="6">
        <f t="shared" si="50"/>
        <v>8.3875000000000011</v>
      </c>
      <c r="AB54" s="6">
        <f t="shared" si="50"/>
        <v>7.354166666666667</v>
      </c>
      <c r="AC54" s="6">
        <f t="shared" si="50"/>
        <v>7.1708333333333334</v>
      </c>
      <c r="AD54" s="6">
        <f t="shared" si="50"/>
        <v>9.8583333333333325</v>
      </c>
      <c r="AE54" s="6">
        <f t="shared" si="50"/>
        <v>9.85</v>
      </c>
      <c r="AF54" s="6">
        <f t="shared" si="50"/>
        <v>9.9291666666666671</v>
      </c>
      <c r="AG54" s="6">
        <f t="shared" si="50"/>
        <v>7.645833333333333</v>
      </c>
      <c r="AH54" s="6">
        <f t="shared" si="50"/>
        <v>9.6124999999999989</v>
      </c>
      <c r="AI54" s="6">
        <f t="shared" si="50"/>
        <v>8.875</v>
      </c>
      <c r="AJ54" s="6">
        <f t="shared" si="50"/>
        <v>6.645833333333333</v>
      </c>
      <c r="AK54" s="6">
        <f t="shared" si="50"/>
        <v>8.4916666666666671</v>
      </c>
      <c r="AL54" s="6">
        <f t="shared" si="50"/>
        <v>8.0458333333333325</v>
      </c>
      <c r="AM54" s="6">
        <f>SUM(AM10/24)</f>
        <v>7.0125000000000002</v>
      </c>
      <c r="AN54" s="6"/>
      <c r="AO54" s="6">
        <f t="shared" si="43"/>
        <v>8.9107142857142847</v>
      </c>
      <c r="AP54" s="6">
        <f t="shared" si="40"/>
        <v>8.8604166666666675</v>
      </c>
    </row>
    <row r="55" spans="1:42" ht="12.6" customHeight="1">
      <c r="A55" s="5" t="s">
        <v>7</v>
      </c>
      <c r="B55" s="80">
        <f t="shared" ref="B55:S55" si="51">SUM(B11/24)</f>
        <v>8.8416666666666668</v>
      </c>
      <c r="C55" s="80">
        <f t="shared" si="51"/>
        <v>9.1666666666666661</v>
      </c>
      <c r="D55" s="80">
        <f t="shared" si="51"/>
        <v>9.75</v>
      </c>
      <c r="E55" s="80">
        <f t="shared" si="51"/>
        <v>8.0833333333333339</v>
      </c>
      <c r="F55" s="80">
        <f t="shared" si="51"/>
        <v>7.291666666666667</v>
      </c>
      <c r="G55" s="80">
        <f t="shared" si="51"/>
        <v>8.1041666666666661</v>
      </c>
      <c r="H55" s="80">
        <f t="shared" si="51"/>
        <v>9.1791666666666671</v>
      </c>
      <c r="I55" s="80">
        <f t="shared" si="51"/>
        <v>10.4125</v>
      </c>
      <c r="J55" s="80">
        <f t="shared" si="51"/>
        <v>8.3333333333333339</v>
      </c>
      <c r="K55" s="80">
        <f t="shared" si="51"/>
        <v>7.5166666666666666</v>
      </c>
      <c r="L55" s="6">
        <f t="shared" si="51"/>
        <v>10.045833333333333</v>
      </c>
      <c r="M55" s="6">
        <f t="shared" si="51"/>
        <v>9.1749999999999989</v>
      </c>
      <c r="N55" s="6">
        <f t="shared" si="51"/>
        <v>10.266666666666667</v>
      </c>
      <c r="O55" s="6">
        <f t="shared" si="51"/>
        <v>9.3541666666666661</v>
      </c>
      <c r="P55" s="6">
        <f t="shared" si="51"/>
        <v>9.8541666666666661</v>
      </c>
      <c r="Q55" s="6">
        <f t="shared" si="51"/>
        <v>9.6416666666666675</v>
      </c>
      <c r="R55" s="6">
        <f t="shared" si="51"/>
        <v>10.716666666666667</v>
      </c>
      <c r="S55" s="6">
        <f t="shared" si="51"/>
        <v>12.245833333333332</v>
      </c>
      <c r="T55" s="6">
        <f t="shared" ref="T55:U61" si="52">SUM(T11/24)</f>
        <v>11.529166666666667</v>
      </c>
      <c r="U55" s="6">
        <f t="shared" si="52"/>
        <v>8.5708333333333329</v>
      </c>
      <c r="V55" s="6">
        <f t="shared" ref="V55:AL55" si="53">SUM(V11/24)</f>
        <v>9.15</v>
      </c>
      <c r="W55" s="6">
        <f t="shared" si="53"/>
        <v>10.225</v>
      </c>
      <c r="X55" s="6">
        <f t="shared" si="53"/>
        <v>10.216666666666667</v>
      </c>
      <c r="Y55" s="6">
        <f t="shared" si="53"/>
        <v>7.7583333333333329</v>
      </c>
      <c r="Z55" s="6">
        <f t="shared" si="53"/>
        <v>8.4166666666666661</v>
      </c>
      <c r="AA55" s="6">
        <f t="shared" si="53"/>
        <v>6.895833333333333</v>
      </c>
      <c r="AB55" s="6">
        <f t="shared" si="53"/>
        <v>9.1541666666666668</v>
      </c>
      <c r="AC55" s="6">
        <f t="shared" si="53"/>
        <v>6.6375000000000002</v>
      </c>
      <c r="AD55" s="6">
        <f t="shared" si="53"/>
        <v>8.7083333333333339</v>
      </c>
      <c r="AE55" s="6">
        <f t="shared" si="53"/>
        <v>11.170833333333334</v>
      </c>
      <c r="AF55" s="6">
        <f t="shared" si="53"/>
        <v>8.5</v>
      </c>
      <c r="AG55" s="6">
        <f t="shared" si="53"/>
        <v>7.5541666666666671</v>
      </c>
      <c r="AH55" s="6">
        <f t="shared" si="53"/>
        <v>8.7291666666666661</v>
      </c>
      <c r="AI55" s="6">
        <f t="shared" si="53"/>
        <v>7.75</v>
      </c>
      <c r="AJ55" s="6">
        <f t="shared" si="53"/>
        <v>7.55</v>
      </c>
      <c r="AK55" s="6">
        <f t="shared" si="53"/>
        <v>8.0125000000000011</v>
      </c>
      <c r="AL55" s="6">
        <f t="shared" si="53"/>
        <v>8.7333333333333325</v>
      </c>
      <c r="AM55" s="6">
        <f>SUM(AM11/24)</f>
        <v>7.1000000000000005</v>
      </c>
      <c r="AN55" s="6"/>
      <c r="AO55" s="6">
        <f t="shared" si="43"/>
        <v>9.0593749999999993</v>
      </c>
      <c r="AP55" s="6">
        <f t="shared" si="40"/>
        <v>8.6679166666666667</v>
      </c>
    </row>
    <row r="56" spans="1:42" ht="12.6" customHeight="1">
      <c r="A56" s="5" t="s">
        <v>8</v>
      </c>
      <c r="B56" s="80">
        <f t="shared" ref="B56:R56" si="54">SUM(B12/24)</f>
        <v>10.345833333333333</v>
      </c>
      <c r="C56" s="80">
        <f t="shared" si="54"/>
        <v>9.6666666666666661</v>
      </c>
      <c r="D56" s="80">
        <f t="shared" si="54"/>
        <v>11.625</v>
      </c>
      <c r="E56" s="80">
        <f t="shared" si="54"/>
        <v>8.1666666666666661</v>
      </c>
      <c r="F56" s="80">
        <f t="shared" si="54"/>
        <v>8.5125000000000011</v>
      </c>
      <c r="G56" s="80">
        <f t="shared" si="54"/>
        <v>8.7374999999999989</v>
      </c>
      <c r="H56" s="80">
        <f t="shared" si="54"/>
        <v>10.529166666666667</v>
      </c>
      <c r="I56" s="80">
        <f t="shared" si="54"/>
        <v>8</v>
      </c>
      <c r="J56" s="80">
        <f t="shared" si="54"/>
        <v>9.3083333333333336</v>
      </c>
      <c r="K56" s="80">
        <f t="shared" si="54"/>
        <v>9.8458333333333332</v>
      </c>
      <c r="L56" s="6">
        <f t="shared" si="54"/>
        <v>8.7208333333333332</v>
      </c>
      <c r="M56" s="6">
        <f t="shared" si="54"/>
        <v>10.512500000000001</v>
      </c>
      <c r="N56" s="6">
        <f t="shared" si="54"/>
        <v>10.258333333333333</v>
      </c>
      <c r="O56" s="6">
        <f t="shared" si="54"/>
        <v>9.7541666666666664</v>
      </c>
      <c r="P56" s="6">
        <f t="shared" si="54"/>
        <v>10.370833333333334</v>
      </c>
      <c r="Q56" s="6">
        <f t="shared" si="54"/>
        <v>9.2208333333333332</v>
      </c>
      <c r="R56" s="6">
        <f t="shared" si="54"/>
        <v>9.875</v>
      </c>
      <c r="S56" s="6">
        <f t="shared" ref="S56:S61" si="55">SUM(S12/24)</f>
        <v>10.15</v>
      </c>
      <c r="T56" s="6">
        <f t="shared" si="52"/>
        <v>8.5916666666666668</v>
      </c>
      <c r="U56" s="6">
        <f t="shared" si="52"/>
        <v>9.6333333333333329</v>
      </c>
      <c r="V56" s="6">
        <f t="shared" ref="V56:AC57" si="56">SUM(V12/24)</f>
        <v>10.362499999999999</v>
      </c>
      <c r="W56" s="6">
        <f t="shared" si="56"/>
        <v>9.9375</v>
      </c>
      <c r="X56" s="6">
        <f t="shared" si="56"/>
        <v>9.0750000000000011</v>
      </c>
      <c r="Y56" s="6">
        <f t="shared" si="56"/>
        <v>9.8166666666666664</v>
      </c>
      <c r="Z56" s="6">
        <f t="shared" si="56"/>
        <v>8.2041666666666675</v>
      </c>
      <c r="AA56" s="6">
        <f t="shared" si="56"/>
        <v>10.4</v>
      </c>
      <c r="AB56" s="6">
        <f t="shared" si="56"/>
        <v>8.0125000000000011</v>
      </c>
      <c r="AC56" s="6">
        <f t="shared" si="56"/>
        <v>9.625</v>
      </c>
      <c r="AD56" s="1" t="s">
        <v>112</v>
      </c>
      <c r="AE56" s="6">
        <f t="shared" ref="AE56:AM57" si="57">SUM(AE12/24)</f>
        <v>8.7583333333333329</v>
      </c>
      <c r="AF56" s="6">
        <f t="shared" si="57"/>
        <v>11.891666666666666</v>
      </c>
      <c r="AG56" s="6">
        <f t="shared" si="57"/>
        <v>7.8791666666666664</v>
      </c>
      <c r="AH56" s="6">
        <f t="shared" si="57"/>
        <v>9.4041666666666668</v>
      </c>
      <c r="AI56" s="6">
        <f t="shared" si="57"/>
        <v>8.2249999999999996</v>
      </c>
      <c r="AJ56" s="6">
        <f t="shared" si="57"/>
        <v>8.1124999999999989</v>
      </c>
      <c r="AK56" s="6">
        <f t="shared" si="57"/>
        <v>8.1833333333333336</v>
      </c>
      <c r="AL56" s="6">
        <f t="shared" si="57"/>
        <v>8.0791666666666675</v>
      </c>
      <c r="AM56" s="6">
        <f t="shared" si="57"/>
        <v>8.9791666666666661</v>
      </c>
      <c r="AN56" s="6"/>
      <c r="AO56" s="6">
        <f t="shared" si="43"/>
        <v>9.3345679012345695</v>
      </c>
      <c r="AP56" s="6">
        <f t="shared" si="40"/>
        <v>9.473749999999999</v>
      </c>
    </row>
    <row r="57" spans="1:42" ht="12.6" customHeight="1">
      <c r="A57" s="5" t="s">
        <v>9</v>
      </c>
      <c r="B57" s="80">
        <f t="shared" ref="B57:R57" si="58">SUM(B13/24)</f>
        <v>9.9208333333333325</v>
      </c>
      <c r="C57" s="80">
        <f t="shared" si="58"/>
        <v>9.2791666666666668</v>
      </c>
      <c r="D57" s="80">
        <f t="shared" si="58"/>
        <v>10.291666666666666</v>
      </c>
      <c r="E57" s="80">
        <f t="shared" si="58"/>
        <v>7.916666666666667</v>
      </c>
      <c r="F57" s="80">
        <f t="shared" si="58"/>
        <v>9.1833333333333336</v>
      </c>
      <c r="G57" s="80">
        <f t="shared" si="58"/>
        <v>10.891666666666666</v>
      </c>
      <c r="H57" s="80">
        <f t="shared" si="58"/>
        <v>9.1041666666666661</v>
      </c>
      <c r="I57" s="80">
        <f t="shared" si="58"/>
        <v>8.4208333333333325</v>
      </c>
      <c r="J57" s="80">
        <f t="shared" si="58"/>
        <v>9.3208333333333329</v>
      </c>
      <c r="K57" s="80">
        <f t="shared" si="58"/>
        <v>9.6833333333333336</v>
      </c>
      <c r="L57" s="6">
        <f t="shared" si="58"/>
        <v>9.9500000000000011</v>
      </c>
      <c r="M57" s="6">
        <f t="shared" si="58"/>
        <v>12.15</v>
      </c>
      <c r="N57" s="6">
        <f t="shared" si="58"/>
        <v>10.691666666666668</v>
      </c>
      <c r="O57" s="6">
        <f t="shared" si="58"/>
        <v>10.1</v>
      </c>
      <c r="P57" s="6">
        <f t="shared" si="58"/>
        <v>10.033333333333333</v>
      </c>
      <c r="Q57" s="6">
        <f t="shared" si="58"/>
        <v>10.204166666666667</v>
      </c>
      <c r="R57" s="6">
        <f t="shared" si="58"/>
        <v>10.116666666666667</v>
      </c>
      <c r="S57" s="6">
        <f t="shared" si="55"/>
        <v>10.6</v>
      </c>
      <c r="T57" s="6">
        <f t="shared" si="52"/>
        <v>11.254166666666668</v>
      </c>
      <c r="U57" s="6">
        <f t="shared" si="52"/>
        <v>9.6541666666666668</v>
      </c>
      <c r="V57" s="6">
        <f t="shared" si="56"/>
        <v>9.2291666666666661</v>
      </c>
      <c r="W57" s="6">
        <f t="shared" si="56"/>
        <v>10.195833333333333</v>
      </c>
      <c r="X57" s="6">
        <f t="shared" si="56"/>
        <v>9.5291666666666668</v>
      </c>
      <c r="Y57" s="6">
        <f t="shared" si="56"/>
        <v>11.237499999999999</v>
      </c>
      <c r="Z57" s="6">
        <f t="shared" si="56"/>
        <v>8.6291666666666664</v>
      </c>
      <c r="AA57" s="6">
        <f t="shared" si="56"/>
        <v>9.0875000000000004</v>
      </c>
      <c r="AB57" s="6">
        <f t="shared" si="56"/>
        <v>7.4916666666666671</v>
      </c>
      <c r="AC57" s="6">
        <f t="shared" si="56"/>
        <v>8.3875000000000011</v>
      </c>
      <c r="AD57" s="6">
        <f>SUM(AD13/24)</f>
        <v>9.1791666666666671</v>
      </c>
      <c r="AE57" s="6">
        <f t="shared" si="57"/>
        <v>10.166666666666666</v>
      </c>
      <c r="AF57" s="6">
        <f t="shared" si="57"/>
        <v>8.3125</v>
      </c>
      <c r="AG57" s="6">
        <f t="shared" si="57"/>
        <v>8.9583333333333339</v>
      </c>
      <c r="AH57" s="6">
        <f t="shared" si="57"/>
        <v>7.8583333333333334</v>
      </c>
      <c r="AI57" s="6">
        <f t="shared" si="57"/>
        <v>10.141666666666667</v>
      </c>
      <c r="AJ57" s="6">
        <f t="shared" si="57"/>
        <v>8.6583333333333332</v>
      </c>
      <c r="AK57" s="6">
        <f t="shared" si="57"/>
        <v>9.2874999999999996</v>
      </c>
      <c r="AL57" s="6">
        <f t="shared" si="57"/>
        <v>8.9083333333333332</v>
      </c>
      <c r="AM57" s="6">
        <f t="shared" si="57"/>
        <v>7.95</v>
      </c>
      <c r="AN57" s="6"/>
      <c r="AO57" s="6">
        <f t="shared" si="43"/>
        <v>9.5700892857142872</v>
      </c>
      <c r="AP57" s="6">
        <f t="shared" si="40"/>
        <v>9.401250000000001</v>
      </c>
    </row>
    <row r="58" spans="1:42" ht="12.6" customHeight="1">
      <c r="A58" s="5" t="s">
        <v>10</v>
      </c>
      <c r="B58" s="80">
        <f t="shared" ref="B58:R58" si="59">SUM(B14/24)</f>
        <v>11.950000000000001</v>
      </c>
      <c r="C58" s="80">
        <f t="shared" si="59"/>
        <v>11.508333333333333</v>
      </c>
      <c r="D58" s="80">
        <f t="shared" si="59"/>
        <v>12</v>
      </c>
      <c r="E58" s="80">
        <f t="shared" si="59"/>
        <v>9.875</v>
      </c>
      <c r="F58" s="80">
        <f t="shared" si="59"/>
        <v>9.3833333333333329</v>
      </c>
      <c r="G58" s="80">
        <f t="shared" si="59"/>
        <v>9.5791666666666675</v>
      </c>
      <c r="H58" s="80">
        <f t="shared" si="59"/>
        <v>8.2791666666666668</v>
      </c>
      <c r="I58" s="80">
        <f t="shared" si="59"/>
        <v>10.174999999999999</v>
      </c>
      <c r="J58" s="80">
        <f t="shared" si="59"/>
        <v>10.579166666666667</v>
      </c>
      <c r="K58" s="80">
        <f t="shared" si="59"/>
        <v>11.208333333333334</v>
      </c>
      <c r="L58" s="6">
        <f t="shared" si="59"/>
        <v>11.558333333333332</v>
      </c>
      <c r="M58" s="6">
        <f t="shared" si="59"/>
        <v>9.9666666666666668</v>
      </c>
      <c r="N58" s="6">
        <f t="shared" si="59"/>
        <v>12.695833333333333</v>
      </c>
      <c r="O58" s="6">
        <f t="shared" si="59"/>
        <v>11.633333333333333</v>
      </c>
      <c r="P58" s="6">
        <f t="shared" si="59"/>
        <v>12.379166666666668</v>
      </c>
      <c r="Q58" s="6">
        <f t="shared" si="59"/>
        <v>10.754166666666668</v>
      </c>
      <c r="R58" s="6">
        <f t="shared" si="59"/>
        <v>14.241666666666667</v>
      </c>
      <c r="S58" s="6">
        <f t="shared" si="55"/>
        <v>13.641666666666666</v>
      </c>
      <c r="T58" s="6">
        <f t="shared" si="52"/>
        <v>12.658333333333333</v>
      </c>
      <c r="U58" s="6">
        <f t="shared" si="52"/>
        <v>11.120833333333332</v>
      </c>
      <c r="V58" s="6">
        <f t="shared" ref="V58:W61" si="60">SUM(V14/24)</f>
        <v>12.741666666666667</v>
      </c>
      <c r="W58" s="6">
        <f t="shared" si="60"/>
        <v>11.6625</v>
      </c>
      <c r="X58" s="6">
        <f t="shared" ref="X58:AL58" si="61">SUM(X14/24)</f>
        <v>10</v>
      </c>
      <c r="Y58" s="6">
        <f t="shared" si="61"/>
        <v>11.1625</v>
      </c>
      <c r="Z58" s="6">
        <f t="shared" si="61"/>
        <v>14.654166666666667</v>
      </c>
      <c r="AA58" s="6">
        <f t="shared" si="61"/>
        <v>9.6083333333333325</v>
      </c>
      <c r="AB58" s="6">
        <f t="shared" si="61"/>
        <v>11.879166666666668</v>
      </c>
      <c r="AC58" s="6">
        <f t="shared" si="61"/>
        <v>11.375</v>
      </c>
      <c r="AD58" s="6">
        <f t="shared" si="61"/>
        <v>10.308333333333334</v>
      </c>
      <c r="AE58" s="6">
        <f t="shared" si="61"/>
        <v>10.466666666666667</v>
      </c>
      <c r="AF58" s="6">
        <f t="shared" si="61"/>
        <v>9.1333333333333329</v>
      </c>
      <c r="AG58" s="6">
        <f t="shared" si="61"/>
        <v>10.395833333333334</v>
      </c>
      <c r="AH58" s="6">
        <f t="shared" si="61"/>
        <v>9.1875</v>
      </c>
      <c r="AI58" s="6">
        <f t="shared" si="61"/>
        <v>10.879166666666668</v>
      </c>
      <c r="AJ58" s="6">
        <f t="shared" si="61"/>
        <v>12.941666666666668</v>
      </c>
      <c r="AK58" s="6">
        <f t="shared" si="61"/>
        <v>12.254166666666668</v>
      </c>
      <c r="AL58" s="6">
        <f t="shared" si="61"/>
        <v>8.8375000000000004</v>
      </c>
      <c r="AM58" s="6">
        <f>SUM(AM14/24)</f>
        <v>10.820833333333333</v>
      </c>
      <c r="AN58" s="6"/>
      <c r="AO58" s="6">
        <f t="shared" si="43"/>
        <v>11.391369047619046</v>
      </c>
      <c r="AP58" s="6">
        <f t="shared" si="40"/>
        <v>10.453749999999999</v>
      </c>
    </row>
    <row r="59" spans="1:42" ht="12.6" customHeight="1">
      <c r="A59" s="5" t="s">
        <v>11</v>
      </c>
      <c r="B59" s="80">
        <f t="shared" ref="B59:R59" si="62">SUM(B15/24)</f>
        <v>10.4125</v>
      </c>
      <c r="C59" s="80">
        <f t="shared" si="62"/>
        <v>12.5375</v>
      </c>
      <c r="D59" s="80">
        <f t="shared" si="62"/>
        <v>16.625</v>
      </c>
      <c r="E59" s="80">
        <f t="shared" si="62"/>
        <v>10.166666666666666</v>
      </c>
      <c r="F59" s="80">
        <f t="shared" si="62"/>
        <v>12.0375</v>
      </c>
      <c r="G59" s="80">
        <f t="shared" si="62"/>
        <v>11.283333333333333</v>
      </c>
      <c r="H59" s="80">
        <f t="shared" si="62"/>
        <v>11.529166666666667</v>
      </c>
      <c r="I59" s="80">
        <f t="shared" si="62"/>
        <v>14.004166666666668</v>
      </c>
      <c r="J59" s="80">
        <f t="shared" si="62"/>
        <v>10.158333333333333</v>
      </c>
      <c r="K59" s="80">
        <f t="shared" si="62"/>
        <v>8.85</v>
      </c>
      <c r="L59" s="6">
        <f t="shared" si="62"/>
        <v>14.045833333333334</v>
      </c>
      <c r="M59" s="6">
        <f t="shared" si="62"/>
        <v>13.354166666666666</v>
      </c>
      <c r="N59" s="6">
        <f t="shared" si="62"/>
        <v>15.779166666666667</v>
      </c>
      <c r="O59" s="6">
        <f t="shared" si="62"/>
        <v>12.708333333333334</v>
      </c>
      <c r="P59" s="6">
        <f t="shared" si="62"/>
        <v>14.258333333333333</v>
      </c>
      <c r="Q59" s="6">
        <f t="shared" si="62"/>
        <v>11.104166666666666</v>
      </c>
      <c r="R59" s="6">
        <f t="shared" si="62"/>
        <v>13.716666666666667</v>
      </c>
      <c r="S59" s="6">
        <f t="shared" si="55"/>
        <v>11.279166666666667</v>
      </c>
      <c r="T59" s="6">
        <f t="shared" si="52"/>
        <v>12.354166666666666</v>
      </c>
      <c r="U59" s="6">
        <f t="shared" si="52"/>
        <v>10.5375</v>
      </c>
      <c r="V59" s="6">
        <f t="shared" si="60"/>
        <v>13.820833333333333</v>
      </c>
      <c r="W59" s="6">
        <f t="shared" si="60"/>
        <v>16.070833333333333</v>
      </c>
      <c r="X59" s="6">
        <f t="shared" ref="X59:AL59" si="63">SUM(X15/24)</f>
        <v>11.775</v>
      </c>
      <c r="Y59" s="6">
        <f t="shared" si="63"/>
        <v>9.9333333333333336</v>
      </c>
      <c r="Z59" s="6">
        <f t="shared" si="63"/>
        <v>11.704166666666666</v>
      </c>
      <c r="AA59" s="6">
        <f t="shared" si="63"/>
        <v>8.4</v>
      </c>
      <c r="AB59" s="6">
        <f t="shared" si="63"/>
        <v>13.366666666666667</v>
      </c>
      <c r="AC59" s="6">
        <f t="shared" si="63"/>
        <v>12.095833333333333</v>
      </c>
      <c r="AD59" s="6">
        <f t="shared" si="63"/>
        <v>12.079166666666666</v>
      </c>
      <c r="AE59" s="6">
        <f t="shared" si="63"/>
        <v>12.504166666666668</v>
      </c>
      <c r="AF59" s="6">
        <f t="shared" si="63"/>
        <v>10.629166666666666</v>
      </c>
      <c r="AG59" s="6">
        <f t="shared" si="63"/>
        <v>10.058333333333334</v>
      </c>
      <c r="AH59" s="6">
        <f t="shared" si="63"/>
        <v>9.5666666666666664</v>
      </c>
      <c r="AI59" s="6">
        <f t="shared" si="63"/>
        <v>10.579166666666667</v>
      </c>
      <c r="AJ59" s="6">
        <f t="shared" si="63"/>
        <v>11.354166666666666</v>
      </c>
      <c r="AK59" s="6">
        <f t="shared" si="63"/>
        <v>8.8708333333333336</v>
      </c>
      <c r="AL59" s="6">
        <f t="shared" si="63"/>
        <v>10.341666666666667</v>
      </c>
      <c r="AM59" s="6">
        <f>SUM(AM15/24)</f>
        <v>11.012500000000001</v>
      </c>
      <c r="AN59" s="6"/>
      <c r="AO59" s="6">
        <f t="shared" si="43"/>
        <v>11.903571428571427</v>
      </c>
      <c r="AP59" s="6">
        <f t="shared" si="40"/>
        <v>11.760416666666666</v>
      </c>
    </row>
    <row r="60" spans="1:42" ht="12.6" customHeight="1">
      <c r="A60" s="5" t="s">
        <v>12</v>
      </c>
      <c r="B60" s="80">
        <f t="shared" ref="B60:R60" si="64">SUM(B16/24)</f>
        <v>11.875</v>
      </c>
      <c r="C60" s="80">
        <f t="shared" si="64"/>
        <v>12.145833333333334</v>
      </c>
      <c r="D60" s="80">
        <f t="shared" si="64"/>
        <v>11.541666666666666</v>
      </c>
      <c r="E60" s="80">
        <f t="shared" si="64"/>
        <v>12.041666666666666</v>
      </c>
      <c r="F60" s="80">
        <f t="shared" si="64"/>
        <v>9.7541666666666664</v>
      </c>
      <c r="G60" s="80">
        <f t="shared" si="64"/>
        <v>12.429166666666667</v>
      </c>
      <c r="H60" s="80">
        <f t="shared" si="64"/>
        <v>10.554166666666667</v>
      </c>
      <c r="I60" s="80">
        <f t="shared" si="64"/>
        <v>9.8333333333333339</v>
      </c>
      <c r="J60" s="80">
        <f t="shared" si="64"/>
        <v>13.695833333333333</v>
      </c>
      <c r="K60" s="80">
        <f t="shared" si="64"/>
        <v>10.183333333333334</v>
      </c>
      <c r="L60" s="6">
        <f t="shared" si="64"/>
        <v>14.766666666666666</v>
      </c>
      <c r="M60" s="6">
        <f t="shared" si="64"/>
        <v>18.504166666666666</v>
      </c>
      <c r="N60" s="6">
        <f t="shared" si="64"/>
        <v>12.133333333333333</v>
      </c>
      <c r="O60" s="6">
        <f t="shared" si="64"/>
        <v>12.54125</v>
      </c>
      <c r="P60" s="6">
        <f t="shared" si="64"/>
        <v>13.520833333333334</v>
      </c>
      <c r="Q60" s="6">
        <f t="shared" si="64"/>
        <v>11.604166666666666</v>
      </c>
      <c r="R60" s="6">
        <f t="shared" si="64"/>
        <v>13.104166666666666</v>
      </c>
      <c r="S60" s="6">
        <f t="shared" si="55"/>
        <v>13.379166666666668</v>
      </c>
      <c r="T60" s="6">
        <f t="shared" si="52"/>
        <v>13.9125</v>
      </c>
      <c r="U60" s="6">
        <f t="shared" si="52"/>
        <v>12.658333333333333</v>
      </c>
      <c r="V60" s="6">
        <f t="shared" si="60"/>
        <v>14.1875</v>
      </c>
      <c r="W60" s="6">
        <f t="shared" si="60"/>
        <v>10.862499999999999</v>
      </c>
      <c r="X60" s="6">
        <f t="shared" ref="X60:AM60" si="65">SUM(X16/24)</f>
        <v>12.629166666666668</v>
      </c>
      <c r="Y60" s="6">
        <f t="shared" si="65"/>
        <v>12.129166666666668</v>
      </c>
      <c r="Z60" s="6">
        <f t="shared" si="65"/>
        <v>10.016666666666667</v>
      </c>
      <c r="AA60" s="6">
        <f t="shared" si="65"/>
        <v>12.0375</v>
      </c>
      <c r="AB60" s="6">
        <f t="shared" si="65"/>
        <v>9.5875000000000004</v>
      </c>
      <c r="AC60" s="6">
        <f t="shared" si="65"/>
        <v>9.6375000000000011</v>
      </c>
      <c r="AD60" s="6">
        <f t="shared" si="65"/>
        <v>14.466666666666667</v>
      </c>
      <c r="AE60" s="6">
        <f t="shared" si="65"/>
        <v>12.795833333333334</v>
      </c>
      <c r="AF60" s="6">
        <f t="shared" si="65"/>
        <v>11.466666666666667</v>
      </c>
      <c r="AG60" s="6">
        <f t="shared" si="65"/>
        <v>10.304166666666667</v>
      </c>
      <c r="AH60" s="6">
        <f t="shared" si="65"/>
        <v>10.208333333333334</v>
      </c>
      <c r="AI60" s="6">
        <f t="shared" si="65"/>
        <v>10.6625</v>
      </c>
      <c r="AJ60" s="6">
        <f t="shared" si="65"/>
        <v>8.2458333333333336</v>
      </c>
      <c r="AK60" s="6">
        <f t="shared" si="65"/>
        <v>10.320833333333333</v>
      </c>
      <c r="AL60" s="6">
        <f t="shared" si="65"/>
        <v>10.6</v>
      </c>
      <c r="AM60" s="6">
        <f t="shared" si="65"/>
        <v>9.5708333333333329</v>
      </c>
      <c r="AN60" s="6"/>
      <c r="AO60" s="6">
        <f t="shared" si="43"/>
        <v>11.994776785714285</v>
      </c>
      <c r="AP60" s="6">
        <f t="shared" si="40"/>
        <v>11.405416666666667</v>
      </c>
    </row>
    <row r="61" spans="1:42" ht="12.6" customHeight="1">
      <c r="A61" s="5" t="s">
        <v>13</v>
      </c>
      <c r="B61" s="80">
        <f t="shared" ref="B61:R61" si="66">SUM(B17/24)</f>
        <v>13.366666666666667</v>
      </c>
      <c r="C61" s="80">
        <f t="shared" si="66"/>
        <v>12.333333333333334</v>
      </c>
      <c r="D61" s="80">
        <f t="shared" si="66"/>
        <v>11.041666666666666</v>
      </c>
      <c r="E61" s="80">
        <f t="shared" si="66"/>
        <v>12.375</v>
      </c>
      <c r="F61" s="80">
        <f t="shared" si="66"/>
        <v>12.495833333333332</v>
      </c>
      <c r="G61" s="80">
        <f t="shared" si="66"/>
        <v>10.450000000000001</v>
      </c>
      <c r="H61" s="80">
        <f t="shared" si="66"/>
        <v>9.1833333333333336</v>
      </c>
      <c r="I61" s="80">
        <f t="shared" si="66"/>
        <v>10.004166666666666</v>
      </c>
      <c r="J61" s="80">
        <f t="shared" si="66"/>
        <v>11.395833333333334</v>
      </c>
      <c r="K61" s="80">
        <f t="shared" si="66"/>
        <v>11.7125</v>
      </c>
      <c r="L61" s="6">
        <f t="shared" si="66"/>
        <v>14.295833333333334</v>
      </c>
      <c r="M61" s="6">
        <f t="shared" si="66"/>
        <v>16.525000000000002</v>
      </c>
      <c r="N61" s="6">
        <f t="shared" si="66"/>
        <v>14.558333333333332</v>
      </c>
      <c r="O61" s="6">
        <f t="shared" si="66"/>
        <v>11.654166666666667</v>
      </c>
      <c r="P61" s="6">
        <f t="shared" si="66"/>
        <v>14.875</v>
      </c>
      <c r="Q61" s="6">
        <f t="shared" si="66"/>
        <v>11.204166666666666</v>
      </c>
      <c r="R61" s="6">
        <f t="shared" si="66"/>
        <v>13.799999999999999</v>
      </c>
      <c r="S61" s="6">
        <f t="shared" si="55"/>
        <v>14.200000000000001</v>
      </c>
      <c r="T61" s="6">
        <f t="shared" si="52"/>
        <v>12.245833333333332</v>
      </c>
      <c r="U61" s="6">
        <f t="shared" si="52"/>
        <v>11.120833333333332</v>
      </c>
      <c r="V61" s="6">
        <f t="shared" si="60"/>
        <v>10.950000000000001</v>
      </c>
      <c r="W61" s="6">
        <f t="shared" si="60"/>
        <v>12.320833333333333</v>
      </c>
      <c r="X61" s="6">
        <f t="shared" ref="X61:AM61" si="67">SUM(X17/24)</f>
        <v>9.8624999999999989</v>
      </c>
      <c r="Y61" s="6">
        <f t="shared" si="67"/>
        <v>12.720833333333333</v>
      </c>
      <c r="Z61" s="6">
        <f t="shared" si="67"/>
        <v>11.320833333333333</v>
      </c>
      <c r="AA61" s="6">
        <f t="shared" si="67"/>
        <v>8.4958333333333336</v>
      </c>
      <c r="AB61" s="6">
        <f t="shared" si="67"/>
        <v>11.4</v>
      </c>
      <c r="AC61" s="6">
        <f t="shared" si="67"/>
        <v>9.3791666666666664</v>
      </c>
      <c r="AD61" s="6">
        <f t="shared" si="67"/>
        <v>10.200000000000001</v>
      </c>
      <c r="AE61" s="6">
        <f t="shared" si="67"/>
        <v>11.491666666666667</v>
      </c>
      <c r="AF61" s="6">
        <f t="shared" si="67"/>
        <v>11.424999999999999</v>
      </c>
      <c r="AG61" s="6">
        <f t="shared" si="67"/>
        <v>10.429166666666667</v>
      </c>
      <c r="AH61" s="6">
        <f t="shared" si="67"/>
        <v>8.0833333333333339</v>
      </c>
      <c r="AI61" s="6">
        <f t="shared" si="67"/>
        <v>11.0875</v>
      </c>
      <c r="AJ61" s="6">
        <f t="shared" si="67"/>
        <v>10.808333333333332</v>
      </c>
      <c r="AK61" s="6">
        <f t="shared" si="67"/>
        <v>9.5250000000000004</v>
      </c>
      <c r="AL61" s="6">
        <f t="shared" si="67"/>
        <v>7.7541666666666664</v>
      </c>
      <c r="AM61" s="6">
        <f t="shared" si="67"/>
        <v>10.083333333333334</v>
      </c>
      <c r="AN61" s="6"/>
      <c r="AO61" s="6">
        <f t="shared" si="43"/>
        <v>11.493452380952377</v>
      </c>
      <c r="AP61" s="6">
        <f t="shared" si="40"/>
        <v>11.435833333333333</v>
      </c>
    </row>
    <row r="62" spans="1:42" ht="12.6" customHeight="1">
      <c r="A62" s="5"/>
      <c r="B62" s="80"/>
      <c r="C62" s="80"/>
      <c r="D62" s="80"/>
      <c r="E62" s="80"/>
      <c r="F62" s="80"/>
      <c r="G62" s="80"/>
      <c r="H62" s="80"/>
      <c r="I62" s="80"/>
      <c r="J62" s="80"/>
      <c r="K62" s="80"/>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12.6" customHeight="1">
      <c r="A63" s="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c r="A64" s="5"/>
      <c r="B64" s="6"/>
      <c r="C64" s="6"/>
      <c r="D64" s="6"/>
      <c r="E64" s="6"/>
      <c r="F64" s="6"/>
      <c r="G64" s="6"/>
      <c r="H64" s="6"/>
      <c r="I64" s="6"/>
      <c r="J64" s="6"/>
      <c r="K64" s="6"/>
      <c r="L64" s="6"/>
      <c r="M64" s="6"/>
      <c r="N64" s="6"/>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25" t="s">
        <v>181</v>
      </c>
      <c r="AP64" s="25" t="s">
        <v>181</v>
      </c>
    </row>
    <row r="65" spans="1:42">
      <c r="A65" s="1" t="s">
        <v>186</v>
      </c>
      <c r="F65" s="5"/>
      <c r="AO65" s="5" t="s">
        <v>0</v>
      </c>
      <c r="AP65" s="25" t="s">
        <v>183</v>
      </c>
    </row>
    <row r="66" spans="1:4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23" t="s">
        <v>1</v>
      </c>
      <c r="AP66" s="25" t="s">
        <v>78</v>
      </c>
    </row>
    <row r="67" spans="1:42">
      <c r="A67" s="5"/>
      <c r="B67" s="5">
        <v>86</v>
      </c>
      <c r="C67" s="5">
        <v>87</v>
      </c>
      <c r="D67" s="5">
        <v>88</v>
      </c>
      <c r="E67" s="5">
        <v>89</v>
      </c>
      <c r="F67" s="5">
        <v>90</v>
      </c>
      <c r="G67" s="5">
        <v>91</v>
      </c>
      <c r="H67" s="5">
        <v>92</v>
      </c>
      <c r="I67" s="5">
        <v>93</v>
      </c>
      <c r="J67" s="5">
        <v>94</v>
      </c>
      <c r="K67" s="5">
        <v>95</v>
      </c>
      <c r="L67" s="5">
        <v>96</v>
      </c>
      <c r="M67" s="5">
        <v>97</v>
      </c>
      <c r="N67" s="5">
        <v>98</v>
      </c>
      <c r="O67" s="5">
        <v>99</v>
      </c>
      <c r="P67" s="5">
        <v>2000</v>
      </c>
      <c r="Q67" s="5">
        <v>2001</v>
      </c>
      <c r="R67" s="5">
        <v>2002</v>
      </c>
      <c r="S67" s="5">
        <v>2003</v>
      </c>
      <c r="T67" s="5">
        <v>2004</v>
      </c>
      <c r="U67" s="5">
        <v>2005</v>
      </c>
      <c r="V67" s="5">
        <v>2006</v>
      </c>
      <c r="W67" s="5">
        <v>2007</v>
      </c>
      <c r="X67" s="5">
        <v>2008</v>
      </c>
      <c r="Y67" s="5">
        <v>2009</v>
      </c>
      <c r="Z67" s="5">
        <v>2010</v>
      </c>
      <c r="AA67" s="5">
        <v>2011</v>
      </c>
      <c r="AB67" s="5">
        <v>2012</v>
      </c>
      <c r="AC67" s="5">
        <v>2013</v>
      </c>
      <c r="AD67" s="5">
        <v>2014</v>
      </c>
      <c r="AE67" s="5">
        <v>2015</v>
      </c>
      <c r="AF67" s="5">
        <v>2016</v>
      </c>
      <c r="AG67" s="5">
        <v>2017</v>
      </c>
      <c r="AH67" s="5">
        <v>2018</v>
      </c>
      <c r="AI67" s="5">
        <v>2019</v>
      </c>
      <c r="AJ67" s="5">
        <v>2020</v>
      </c>
      <c r="AK67" s="5">
        <v>2021</v>
      </c>
      <c r="AL67" s="5">
        <v>2022</v>
      </c>
      <c r="AM67" s="5">
        <v>2023</v>
      </c>
      <c r="AN67" s="5">
        <v>2024</v>
      </c>
      <c r="AO67" s="18" t="s">
        <v>340</v>
      </c>
      <c r="AP67" s="18" t="s">
        <v>366</v>
      </c>
    </row>
    <row r="68" spans="1:42">
      <c r="A68" s="5" t="s">
        <v>2</v>
      </c>
      <c r="B68" s="6"/>
      <c r="C68" s="6"/>
      <c r="D68" s="6"/>
      <c r="E68" s="6"/>
      <c r="F68" s="6"/>
      <c r="G68" s="6"/>
      <c r="H68" s="6"/>
      <c r="I68" s="6"/>
      <c r="J68" s="6"/>
      <c r="K68" s="6"/>
      <c r="L68" s="6"/>
      <c r="M68" s="6"/>
      <c r="N68" s="6"/>
      <c r="O68" s="6"/>
      <c r="P68" s="6"/>
      <c r="Q68" s="6">
        <v>76.3</v>
      </c>
      <c r="R68" s="6">
        <v>59.8</v>
      </c>
      <c r="S68" s="6">
        <v>108.9</v>
      </c>
      <c r="T68" s="6">
        <v>67.7</v>
      </c>
      <c r="U68" s="6">
        <v>73.2</v>
      </c>
      <c r="V68" s="6">
        <v>87.6</v>
      </c>
      <c r="W68" s="6">
        <v>60.5</v>
      </c>
      <c r="X68" s="6">
        <v>61.5</v>
      </c>
      <c r="Y68" s="5">
        <v>62.5</v>
      </c>
      <c r="Z68" s="5">
        <v>81.7</v>
      </c>
      <c r="AA68" s="5">
        <v>65.599999999999994</v>
      </c>
      <c r="AB68" s="5">
        <v>69.599999999999994</v>
      </c>
      <c r="AC68" s="5">
        <v>85.8</v>
      </c>
      <c r="AD68" s="5">
        <v>66.7</v>
      </c>
      <c r="AE68" s="5">
        <v>60.7</v>
      </c>
      <c r="AF68" s="5">
        <v>70.8</v>
      </c>
      <c r="AG68" s="5">
        <v>79.599999999999994</v>
      </c>
      <c r="AH68" s="5">
        <v>59</v>
      </c>
      <c r="AI68" s="5">
        <v>70.900000000000006</v>
      </c>
      <c r="AJ68" s="5">
        <v>82.1</v>
      </c>
      <c r="AK68" s="5">
        <v>78.099999999999994</v>
      </c>
      <c r="AL68" s="5">
        <v>46.8</v>
      </c>
      <c r="AM68" s="5">
        <v>49.7</v>
      </c>
      <c r="AN68" s="5">
        <v>62.6</v>
      </c>
      <c r="AO68" s="6">
        <f>AVERAGE(L68:AM68)</f>
        <v>70.656521739130426</v>
      </c>
      <c r="AP68" s="26">
        <f>MAX(P68:AM68)</f>
        <v>108.9</v>
      </c>
    </row>
    <row r="69" spans="1:42">
      <c r="A69" s="5" t="s">
        <v>3</v>
      </c>
      <c r="B69" s="6"/>
      <c r="C69" s="6"/>
      <c r="D69" s="6"/>
      <c r="E69" s="6"/>
      <c r="F69" s="6"/>
      <c r="G69" s="6"/>
      <c r="H69" s="6"/>
      <c r="I69" s="6"/>
      <c r="J69" s="6"/>
      <c r="K69" s="6"/>
      <c r="L69" s="6"/>
      <c r="M69" s="6"/>
      <c r="N69" s="6"/>
      <c r="O69" s="6"/>
      <c r="P69" s="6"/>
      <c r="Q69" s="6">
        <v>63.4</v>
      </c>
      <c r="R69" s="6">
        <v>56.7</v>
      </c>
      <c r="S69" s="6">
        <v>92.9</v>
      </c>
      <c r="T69" s="6">
        <v>82.9</v>
      </c>
      <c r="U69" s="6">
        <v>59.3</v>
      </c>
      <c r="V69" s="6">
        <v>64.8</v>
      </c>
      <c r="W69" s="6">
        <v>51.9</v>
      </c>
      <c r="X69" s="6">
        <v>58.6</v>
      </c>
      <c r="Y69" s="5">
        <v>65.900000000000006</v>
      </c>
      <c r="Z69" s="5">
        <v>55.2</v>
      </c>
      <c r="AA69" s="5">
        <v>56.2</v>
      </c>
      <c r="AB69" s="5">
        <v>52.5</v>
      </c>
      <c r="AC69" s="5">
        <v>44.3</v>
      </c>
      <c r="AD69" s="5">
        <v>60.5</v>
      </c>
      <c r="AE69" s="5">
        <v>68.900000000000006</v>
      </c>
      <c r="AF69" s="5">
        <v>71.400000000000006</v>
      </c>
      <c r="AG69" s="5">
        <v>72.7</v>
      </c>
      <c r="AH69" s="5">
        <v>60.5</v>
      </c>
      <c r="AI69" s="5">
        <v>56.2</v>
      </c>
      <c r="AJ69" s="5">
        <v>58</v>
      </c>
      <c r="AK69" s="5">
        <v>53.3</v>
      </c>
      <c r="AL69" s="5">
        <v>54.4</v>
      </c>
      <c r="AM69" s="5">
        <v>57.6</v>
      </c>
      <c r="AN69" s="5">
        <v>59</v>
      </c>
      <c r="AO69" s="6">
        <f>AVERAGE(L69:AM69)</f>
        <v>61.656521739130433</v>
      </c>
      <c r="AP69" s="26">
        <f>MAX(P69:AM69)</f>
        <v>92.9</v>
      </c>
    </row>
    <row r="70" spans="1:42">
      <c r="A70" s="5" t="s">
        <v>4</v>
      </c>
      <c r="B70" s="6"/>
      <c r="C70" s="6"/>
      <c r="D70" s="6"/>
      <c r="E70" s="6"/>
      <c r="F70" s="6"/>
      <c r="G70" s="6"/>
      <c r="H70" s="6"/>
      <c r="I70" s="6"/>
      <c r="J70" s="6"/>
      <c r="K70" s="6"/>
      <c r="L70" s="6"/>
      <c r="M70" s="6"/>
      <c r="N70" s="6"/>
      <c r="O70" s="6"/>
      <c r="P70" s="6"/>
      <c r="Q70" s="6">
        <v>65.3</v>
      </c>
      <c r="R70" s="6">
        <v>62.6</v>
      </c>
      <c r="S70" s="6">
        <v>85.3</v>
      </c>
      <c r="T70" s="6">
        <v>64.5</v>
      </c>
      <c r="U70" s="6">
        <v>62.3</v>
      </c>
      <c r="V70" s="6">
        <v>71.5</v>
      </c>
      <c r="W70" s="6">
        <v>71.900000000000006</v>
      </c>
      <c r="X70" s="6">
        <v>49.9</v>
      </c>
      <c r="Y70" s="5">
        <v>58.7</v>
      </c>
      <c r="Z70" s="5">
        <v>64.400000000000006</v>
      </c>
      <c r="AA70" s="5">
        <v>52.7</v>
      </c>
      <c r="AB70" s="5">
        <v>60</v>
      </c>
      <c r="AC70" s="5">
        <v>52.5</v>
      </c>
      <c r="AD70" s="5">
        <v>54.6</v>
      </c>
      <c r="AE70" s="5">
        <v>59.3</v>
      </c>
      <c r="AF70" s="5">
        <v>60.7</v>
      </c>
      <c r="AG70" s="5">
        <v>54.4</v>
      </c>
      <c r="AH70" s="5">
        <v>59.4</v>
      </c>
      <c r="AI70" s="5">
        <v>67</v>
      </c>
      <c r="AJ70" s="5">
        <v>52.9</v>
      </c>
      <c r="AK70" s="5">
        <v>55.8</v>
      </c>
      <c r="AL70" s="5">
        <v>56.9</v>
      </c>
      <c r="AM70" s="5">
        <v>78.5</v>
      </c>
      <c r="AN70" s="5">
        <v>61.2</v>
      </c>
      <c r="AO70" s="6">
        <f t="shared" ref="AO70:AO79" si="68">AVERAGE(L70:AM70)</f>
        <v>61.78695652173915</v>
      </c>
      <c r="AP70" s="26">
        <f t="shared" ref="AP70:AP79" si="69">MAX(P70:AM70)</f>
        <v>85.3</v>
      </c>
    </row>
    <row r="71" spans="1:42">
      <c r="A71" s="5" t="s">
        <v>5</v>
      </c>
      <c r="B71" s="6"/>
      <c r="C71" s="6"/>
      <c r="D71" s="6"/>
      <c r="E71" s="6"/>
      <c r="F71" s="6"/>
      <c r="G71" s="6"/>
      <c r="H71" s="6"/>
      <c r="I71" s="6"/>
      <c r="J71" s="6"/>
      <c r="K71" s="6"/>
      <c r="L71" s="6"/>
      <c r="M71" s="6"/>
      <c r="N71" s="6"/>
      <c r="O71" s="6"/>
      <c r="P71" s="6"/>
      <c r="Q71" s="6">
        <v>65.900000000000006</v>
      </c>
      <c r="R71" s="6">
        <v>55.8</v>
      </c>
      <c r="S71" s="6">
        <v>54.7</v>
      </c>
      <c r="T71" s="6">
        <v>69.599999999999994</v>
      </c>
      <c r="U71" s="6">
        <v>54.5</v>
      </c>
      <c r="V71" s="6">
        <v>54.4</v>
      </c>
      <c r="W71" s="6">
        <v>55</v>
      </c>
      <c r="X71" s="6">
        <v>63.8</v>
      </c>
      <c r="Y71" s="5">
        <v>66.099999999999994</v>
      </c>
      <c r="Z71" s="5">
        <v>53.4</v>
      </c>
      <c r="AA71" s="5">
        <v>60.8</v>
      </c>
      <c r="AB71" s="5">
        <v>56.1</v>
      </c>
      <c r="AC71" s="5">
        <v>48.7</v>
      </c>
      <c r="AD71" s="5">
        <v>73.5</v>
      </c>
      <c r="AE71" s="5">
        <v>61.7</v>
      </c>
      <c r="AF71" s="5">
        <v>47.4</v>
      </c>
      <c r="AG71" s="5">
        <v>46.1</v>
      </c>
      <c r="AH71" s="5">
        <v>58.3</v>
      </c>
      <c r="AI71" s="5">
        <v>47.5</v>
      </c>
      <c r="AJ71" s="5">
        <v>64.099999999999994</v>
      </c>
      <c r="AK71" s="5">
        <v>54.7</v>
      </c>
      <c r="AL71" s="5">
        <v>51.8</v>
      </c>
      <c r="AM71" s="5">
        <v>51.1</v>
      </c>
      <c r="AN71" s="5"/>
      <c r="AO71" s="6">
        <f t="shared" si="68"/>
        <v>57.173913043478251</v>
      </c>
      <c r="AP71" s="26">
        <f t="shared" si="69"/>
        <v>73.5</v>
      </c>
    </row>
    <row r="72" spans="1:42">
      <c r="A72" s="5" t="s">
        <v>6</v>
      </c>
      <c r="B72" s="6"/>
      <c r="C72" s="6"/>
      <c r="D72" s="6"/>
      <c r="E72" s="6"/>
      <c r="F72" s="6"/>
      <c r="G72" s="6"/>
      <c r="H72" s="6"/>
      <c r="I72" s="6"/>
      <c r="J72" s="6"/>
      <c r="K72" s="6"/>
      <c r="L72" s="6"/>
      <c r="M72" s="6"/>
      <c r="N72" s="6"/>
      <c r="O72" s="6"/>
      <c r="P72" s="6"/>
      <c r="Q72" s="6">
        <v>70.900000000000006</v>
      </c>
      <c r="R72" s="6">
        <v>67.099999999999994</v>
      </c>
      <c r="S72" s="6">
        <v>66.099999999999994</v>
      </c>
      <c r="T72" s="6">
        <v>71</v>
      </c>
      <c r="U72" s="6">
        <v>55.3</v>
      </c>
      <c r="V72" s="6">
        <v>37.5</v>
      </c>
      <c r="W72" s="6">
        <v>57.9</v>
      </c>
      <c r="X72" s="6">
        <v>35.4</v>
      </c>
      <c r="Y72" s="5">
        <v>86.4</v>
      </c>
      <c r="Z72" s="5">
        <v>58.3</v>
      </c>
      <c r="AA72" s="5">
        <v>58.2</v>
      </c>
      <c r="AB72" s="5">
        <v>52.7</v>
      </c>
      <c r="AC72" s="5">
        <v>61.3</v>
      </c>
      <c r="AD72" s="5">
        <v>67.400000000000006</v>
      </c>
      <c r="AE72" s="5">
        <v>71.099999999999994</v>
      </c>
      <c r="AF72" s="5">
        <v>76.099999999999994</v>
      </c>
      <c r="AG72" s="5">
        <v>62.3</v>
      </c>
      <c r="AH72" s="5">
        <v>64.400000000000006</v>
      </c>
      <c r="AI72" s="5">
        <v>67.3</v>
      </c>
      <c r="AJ72" s="5">
        <v>48.2</v>
      </c>
      <c r="AK72" s="5">
        <v>76.7</v>
      </c>
      <c r="AL72" s="5">
        <v>65.5</v>
      </c>
      <c r="AM72" s="5">
        <v>46.4</v>
      </c>
      <c r="AN72" s="5"/>
      <c r="AO72" s="6">
        <f t="shared" si="68"/>
        <v>61.8913043478261</v>
      </c>
      <c r="AP72" s="26">
        <f t="shared" si="69"/>
        <v>86.4</v>
      </c>
    </row>
    <row r="73" spans="1:42">
      <c r="A73" s="5" t="s">
        <v>7</v>
      </c>
      <c r="B73" s="6"/>
      <c r="C73" s="6"/>
      <c r="D73" s="6"/>
      <c r="E73" s="6"/>
      <c r="F73" s="6"/>
      <c r="G73" s="6"/>
      <c r="H73" s="6"/>
      <c r="I73" s="6"/>
      <c r="J73" s="6"/>
      <c r="K73" s="6"/>
      <c r="L73" s="6"/>
      <c r="M73" s="6"/>
      <c r="N73" s="6"/>
      <c r="O73" s="6"/>
      <c r="P73" s="6"/>
      <c r="Q73" s="6">
        <v>58.9</v>
      </c>
      <c r="R73" s="6">
        <v>67.900000000000006</v>
      </c>
      <c r="S73" s="6">
        <v>77.900000000000006</v>
      </c>
      <c r="T73" s="6">
        <v>65.5</v>
      </c>
      <c r="U73" s="6">
        <v>73.5</v>
      </c>
      <c r="V73" s="6">
        <v>73</v>
      </c>
      <c r="W73" s="6">
        <v>65.400000000000006</v>
      </c>
      <c r="X73" s="6">
        <v>52.7</v>
      </c>
      <c r="Y73" s="5">
        <v>55.7</v>
      </c>
      <c r="Z73" s="5">
        <v>49</v>
      </c>
      <c r="AA73" s="5">
        <v>64.900000000000006</v>
      </c>
      <c r="AB73" s="5">
        <v>76.8</v>
      </c>
      <c r="AC73" s="5">
        <v>52.7</v>
      </c>
      <c r="AD73" s="5">
        <v>51.4</v>
      </c>
      <c r="AE73" s="5">
        <v>71.099999999999994</v>
      </c>
      <c r="AF73" s="5">
        <v>61.9</v>
      </c>
      <c r="AG73" s="5">
        <v>59.8</v>
      </c>
      <c r="AH73" s="5">
        <v>60.1</v>
      </c>
      <c r="AI73" s="5">
        <v>47.5</v>
      </c>
      <c r="AJ73" s="5">
        <v>47.9</v>
      </c>
      <c r="AK73" s="5">
        <v>65.5</v>
      </c>
      <c r="AL73" s="5">
        <v>56.5</v>
      </c>
      <c r="AM73" s="5">
        <v>53.3</v>
      </c>
      <c r="AN73" s="5"/>
      <c r="AO73" s="6">
        <f t="shared" si="68"/>
        <v>61.256521739130442</v>
      </c>
      <c r="AP73" s="26">
        <f t="shared" si="69"/>
        <v>77.900000000000006</v>
      </c>
    </row>
    <row r="74" spans="1:42">
      <c r="A74" s="5" t="s">
        <v>8</v>
      </c>
      <c r="B74" s="6"/>
      <c r="C74" s="6"/>
      <c r="D74" s="6"/>
      <c r="E74" s="6"/>
      <c r="F74" s="6"/>
      <c r="G74" s="6"/>
      <c r="H74" s="6"/>
      <c r="I74" s="6"/>
      <c r="J74" s="6"/>
      <c r="K74" s="6"/>
      <c r="L74" s="6"/>
      <c r="M74" s="6"/>
      <c r="N74" s="6"/>
      <c r="O74" s="6"/>
      <c r="P74" s="6">
        <v>81.2</v>
      </c>
      <c r="Q74" s="6">
        <v>53.6</v>
      </c>
      <c r="R74" s="6">
        <v>56.9</v>
      </c>
      <c r="S74" s="6">
        <v>67.599999999999994</v>
      </c>
      <c r="T74" s="6">
        <v>62.2</v>
      </c>
      <c r="U74" s="6">
        <v>76.2</v>
      </c>
      <c r="V74" s="6">
        <v>58.2</v>
      </c>
      <c r="W74" s="6">
        <v>55.2</v>
      </c>
      <c r="X74" s="6">
        <v>72.8</v>
      </c>
      <c r="Y74" s="5">
        <v>59.4</v>
      </c>
      <c r="Z74" s="5">
        <v>58.6</v>
      </c>
      <c r="AA74" s="5">
        <v>75.7</v>
      </c>
      <c r="AB74" s="5">
        <v>58.6</v>
      </c>
      <c r="AC74" s="5">
        <v>55.2</v>
      </c>
      <c r="AD74" s="5">
        <v>68.599999999999994</v>
      </c>
      <c r="AE74" s="5">
        <v>62.4</v>
      </c>
      <c r="AF74" s="5">
        <v>81.400000000000006</v>
      </c>
      <c r="AG74" s="5">
        <v>51.1</v>
      </c>
      <c r="AH74" s="5">
        <v>62.6</v>
      </c>
      <c r="AI74" s="5">
        <v>51.1</v>
      </c>
      <c r="AJ74" s="5">
        <v>54</v>
      </c>
      <c r="AK74" s="5">
        <v>64.400000000000006</v>
      </c>
      <c r="AL74" s="5">
        <v>69.099999999999994</v>
      </c>
      <c r="AM74" s="5">
        <v>78.5</v>
      </c>
      <c r="AN74" s="5"/>
      <c r="AO74" s="6">
        <f t="shared" si="68"/>
        <v>63.941666666666663</v>
      </c>
      <c r="AP74" s="26">
        <f t="shared" si="69"/>
        <v>81.400000000000006</v>
      </c>
    </row>
    <row r="75" spans="1:42">
      <c r="A75" s="5" t="s">
        <v>9</v>
      </c>
      <c r="B75" s="6"/>
      <c r="C75" s="6"/>
      <c r="D75" s="6"/>
      <c r="E75" s="6"/>
      <c r="F75" s="6"/>
      <c r="G75" s="6"/>
      <c r="H75" s="6"/>
      <c r="I75" s="6"/>
      <c r="J75" s="6"/>
      <c r="K75" s="6"/>
      <c r="L75" s="6"/>
      <c r="M75" s="6"/>
      <c r="N75" s="6"/>
      <c r="O75" s="6"/>
      <c r="P75" s="6">
        <v>78.3</v>
      </c>
      <c r="Q75" s="6">
        <v>58</v>
      </c>
      <c r="R75" s="6">
        <v>68.8</v>
      </c>
      <c r="S75" s="6">
        <v>63.8</v>
      </c>
      <c r="T75" s="6">
        <v>71.400000000000006</v>
      </c>
      <c r="U75" s="6">
        <v>56.8</v>
      </c>
      <c r="V75" s="6">
        <v>54.4</v>
      </c>
      <c r="W75" s="6">
        <v>80.2</v>
      </c>
      <c r="X75" s="6">
        <v>55.2</v>
      </c>
      <c r="Y75" s="5">
        <v>68.7</v>
      </c>
      <c r="Z75" s="5">
        <v>62.6</v>
      </c>
      <c r="AA75" s="5">
        <v>58.4</v>
      </c>
      <c r="AB75" s="5">
        <v>53.5</v>
      </c>
      <c r="AC75" s="5">
        <v>59.5</v>
      </c>
      <c r="AD75" s="5">
        <v>72.2</v>
      </c>
      <c r="AE75" s="5">
        <v>72.2</v>
      </c>
      <c r="AF75" s="5">
        <v>52.6</v>
      </c>
      <c r="AG75" s="5">
        <v>60.1</v>
      </c>
      <c r="AH75" s="5">
        <v>43.2</v>
      </c>
      <c r="AI75" s="5">
        <v>65.5</v>
      </c>
      <c r="AJ75" s="5">
        <v>53.3</v>
      </c>
      <c r="AK75" s="5">
        <v>62.6</v>
      </c>
      <c r="AL75" s="5">
        <v>59</v>
      </c>
      <c r="AM75" s="5">
        <v>58</v>
      </c>
      <c r="AN75" s="5"/>
      <c r="AO75" s="6">
        <f t="shared" si="68"/>
        <v>62.012499999999996</v>
      </c>
      <c r="AP75" s="26">
        <f t="shared" si="69"/>
        <v>80.2</v>
      </c>
    </row>
    <row r="76" spans="1:42">
      <c r="A76" s="5" t="s">
        <v>10</v>
      </c>
      <c r="B76" s="6"/>
      <c r="C76" s="6"/>
      <c r="D76" s="6"/>
      <c r="E76" s="6"/>
      <c r="F76" s="6"/>
      <c r="G76" s="6"/>
      <c r="H76" s="6"/>
      <c r="I76" s="6"/>
      <c r="J76" s="6"/>
      <c r="K76" s="6"/>
      <c r="L76" s="6"/>
      <c r="M76" s="6"/>
      <c r="N76" s="6"/>
      <c r="O76" s="6"/>
      <c r="P76" s="6">
        <v>71.099999999999994</v>
      </c>
      <c r="Q76" s="6">
        <v>70.599999999999994</v>
      </c>
      <c r="R76" s="6">
        <v>84.8</v>
      </c>
      <c r="S76" s="6">
        <v>85.3</v>
      </c>
      <c r="T76" s="6">
        <v>66.7</v>
      </c>
      <c r="U76" s="6">
        <v>62.2</v>
      </c>
      <c r="V76" s="6">
        <v>71.400000000000006</v>
      </c>
      <c r="W76" s="6">
        <v>58.6</v>
      </c>
      <c r="X76" s="6">
        <v>67.599999999999994</v>
      </c>
      <c r="Y76" s="5">
        <v>62.3</v>
      </c>
      <c r="Z76" s="5">
        <v>84.3</v>
      </c>
      <c r="AA76" s="5">
        <v>71.5</v>
      </c>
      <c r="AB76" s="5">
        <v>65.3</v>
      </c>
      <c r="AC76" s="5">
        <v>80.2</v>
      </c>
      <c r="AD76" s="5">
        <v>55.7</v>
      </c>
      <c r="AE76" s="5">
        <v>57.3</v>
      </c>
      <c r="AF76" s="5">
        <v>77.400000000000006</v>
      </c>
      <c r="AG76" s="5">
        <v>56.9</v>
      </c>
      <c r="AH76" s="5">
        <v>53.6</v>
      </c>
      <c r="AI76" s="5">
        <v>69.099999999999994</v>
      </c>
      <c r="AJ76" s="5">
        <v>75.599999999999994</v>
      </c>
      <c r="AK76" s="5">
        <v>77.400000000000006</v>
      </c>
      <c r="AL76" s="5">
        <v>61.6</v>
      </c>
      <c r="AM76" s="5">
        <v>86</v>
      </c>
      <c r="AN76" s="5"/>
      <c r="AO76" s="6">
        <f t="shared" si="68"/>
        <v>69.687499999999986</v>
      </c>
      <c r="AP76" s="26">
        <f t="shared" si="69"/>
        <v>86</v>
      </c>
    </row>
    <row r="77" spans="1:42">
      <c r="A77" s="5" t="s">
        <v>11</v>
      </c>
      <c r="B77" s="6"/>
      <c r="C77" s="6"/>
      <c r="D77" s="6"/>
      <c r="E77" s="6"/>
      <c r="F77" s="6"/>
      <c r="G77" s="6"/>
      <c r="H77" s="6"/>
      <c r="I77" s="6"/>
      <c r="J77" s="6"/>
      <c r="K77" s="6"/>
      <c r="L77" s="6"/>
      <c r="M77" s="6"/>
      <c r="N77" s="6"/>
      <c r="O77" s="6"/>
      <c r="P77" s="6">
        <v>75.3</v>
      </c>
      <c r="Q77" s="6">
        <v>59</v>
      </c>
      <c r="R77" s="6">
        <v>74.5</v>
      </c>
      <c r="S77" s="6">
        <v>58.1</v>
      </c>
      <c r="T77" s="6">
        <v>92.8</v>
      </c>
      <c r="U77" s="6">
        <v>64.900000000000006</v>
      </c>
      <c r="V77" s="6">
        <v>82.2</v>
      </c>
      <c r="W77" s="6">
        <v>94.2</v>
      </c>
      <c r="X77" s="6">
        <v>70.3</v>
      </c>
      <c r="Y77" s="5">
        <v>62</v>
      </c>
      <c r="Z77" s="5">
        <v>59.7</v>
      </c>
      <c r="AA77" s="5">
        <v>56.2</v>
      </c>
      <c r="AB77" s="5">
        <v>80.3</v>
      </c>
      <c r="AC77" s="5">
        <v>86.7</v>
      </c>
      <c r="AD77" s="5">
        <v>73.5</v>
      </c>
      <c r="AE77" s="5">
        <v>73.900000000000006</v>
      </c>
      <c r="AF77" s="5">
        <v>58.3</v>
      </c>
      <c r="AG77" s="5">
        <v>72.400000000000006</v>
      </c>
      <c r="AH77" s="5">
        <v>53.3</v>
      </c>
      <c r="AI77" s="5">
        <v>74.5</v>
      </c>
      <c r="AJ77" s="5">
        <v>66.2</v>
      </c>
      <c r="AK77" s="5">
        <v>52.2</v>
      </c>
      <c r="AL77" s="5">
        <v>56.9</v>
      </c>
      <c r="AM77" s="5">
        <v>74.900000000000006</v>
      </c>
      <c r="AN77" s="5"/>
      <c r="AO77" s="6">
        <f t="shared" si="68"/>
        <v>69.679166666666688</v>
      </c>
      <c r="AP77" s="26">
        <f t="shared" si="69"/>
        <v>94.2</v>
      </c>
    </row>
    <row r="78" spans="1:42">
      <c r="A78" s="5" t="s">
        <v>12</v>
      </c>
      <c r="B78" s="6"/>
      <c r="C78" s="6"/>
      <c r="D78" s="6"/>
      <c r="E78" s="6"/>
      <c r="F78" s="6"/>
      <c r="G78" s="6"/>
      <c r="H78" s="6"/>
      <c r="I78" s="6"/>
      <c r="J78" s="6"/>
      <c r="K78" s="6"/>
      <c r="L78" s="6"/>
      <c r="M78" s="6"/>
      <c r="N78" s="6"/>
      <c r="O78" s="6"/>
      <c r="P78" s="6">
        <v>78.099999999999994</v>
      </c>
      <c r="Q78" s="6">
        <v>63.7</v>
      </c>
      <c r="R78" s="6">
        <v>83.5</v>
      </c>
      <c r="S78" s="6">
        <v>72.8</v>
      </c>
      <c r="T78" s="6">
        <v>77.5</v>
      </c>
      <c r="U78" s="6">
        <v>65.400000000000006</v>
      </c>
      <c r="V78" s="6">
        <v>75.2</v>
      </c>
      <c r="W78" s="6">
        <v>62.4</v>
      </c>
      <c r="X78" s="6">
        <v>68.900000000000006</v>
      </c>
      <c r="Y78" s="5">
        <v>84.6</v>
      </c>
      <c r="Z78" s="5">
        <v>65.3</v>
      </c>
      <c r="AA78" s="5">
        <v>70.599999999999994</v>
      </c>
      <c r="AB78" s="5">
        <v>58.7</v>
      </c>
      <c r="AC78" s="5">
        <v>79.8</v>
      </c>
      <c r="AD78" s="5">
        <v>79.5</v>
      </c>
      <c r="AE78" s="5">
        <v>78.599999999999994</v>
      </c>
      <c r="AF78" s="5">
        <v>75.599999999999994</v>
      </c>
      <c r="AG78" s="5">
        <v>61.9</v>
      </c>
      <c r="AH78" s="5">
        <v>66.599999999999994</v>
      </c>
      <c r="AI78" s="5">
        <v>73.8</v>
      </c>
      <c r="AJ78" s="5">
        <v>59.8</v>
      </c>
      <c r="AK78" s="5">
        <v>61.6</v>
      </c>
      <c r="AL78" s="5">
        <v>63.7</v>
      </c>
      <c r="AM78" s="5">
        <v>56.5</v>
      </c>
      <c r="AN78" s="5"/>
      <c r="AO78" s="6">
        <f t="shared" si="68"/>
        <v>70.17083333333332</v>
      </c>
      <c r="AP78" s="26">
        <f t="shared" si="69"/>
        <v>84.6</v>
      </c>
    </row>
    <row r="79" spans="1:42">
      <c r="A79" s="5" t="s">
        <v>13</v>
      </c>
      <c r="B79" s="6"/>
      <c r="C79" s="6"/>
      <c r="D79" s="6"/>
      <c r="E79" s="6"/>
      <c r="F79" s="6"/>
      <c r="G79" s="6"/>
      <c r="H79" s="6"/>
      <c r="I79" s="6"/>
      <c r="J79" s="6"/>
      <c r="K79" s="6"/>
      <c r="L79" s="6"/>
      <c r="M79" s="6"/>
      <c r="N79" s="6"/>
      <c r="O79" s="6"/>
      <c r="P79" s="6">
        <v>76.7</v>
      </c>
      <c r="Q79" s="6">
        <v>60.1</v>
      </c>
      <c r="R79" s="6">
        <v>99.5</v>
      </c>
      <c r="S79" s="6">
        <v>64</v>
      </c>
      <c r="T79" s="6">
        <v>81.599999999999994</v>
      </c>
      <c r="U79" s="6">
        <v>51.5</v>
      </c>
      <c r="V79" s="6">
        <v>57.6</v>
      </c>
      <c r="W79" s="6">
        <v>55.7</v>
      </c>
      <c r="X79" s="6">
        <v>59.5</v>
      </c>
      <c r="Y79" s="5">
        <v>77.900000000000006</v>
      </c>
      <c r="Z79" s="5">
        <v>70.5</v>
      </c>
      <c r="AA79" s="5">
        <v>46.1</v>
      </c>
      <c r="AB79" s="5">
        <v>73.900000000000006</v>
      </c>
      <c r="AC79" s="5">
        <v>54.5</v>
      </c>
      <c r="AD79" s="5">
        <v>56</v>
      </c>
      <c r="AE79" s="5">
        <v>75.7</v>
      </c>
      <c r="AF79" s="5">
        <v>60.5</v>
      </c>
      <c r="AG79" s="5">
        <v>59.8</v>
      </c>
      <c r="AH79" s="5">
        <v>63.7</v>
      </c>
      <c r="AI79" s="5">
        <v>71.3</v>
      </c>
      <c r="AJ79" s="5">
        <v>68</v>
      </c>
      <c r="AK79" s="5">
        <v>57.6</v>
      </c>
      <c r="AL79" s="5">
        <v>43.6</v>
      </c>
      <c r="AM79" s="5">
        <v>64.400000000000006</v>
      </c>
      <c r="AN79" s="5"/>
      <c r="AO79" s="6">
        <f t="shared" si="68"/>
        <v>64.570833333333326</v>
      </c>
      <c r="AP79" s="26">
        <f t="shared" si="69"/>
        <v>99.5</v>
      </c>
    </row>
    <row r="80" spans="1:42">
      <c r="A80" s="1" t="s">
        <v>215</v>
      </c>
      <c r="B80" s="6"/>
      <c r="C80" s="6"/>
      <c r="D80" s="6"/>
      <c r="E80" s="6"/>
      <c r="F80" s="6"/>
      <c r="G80" s="6"/>
      <c r="H80" s="6"/>
      <c r="I80" s="6"/>
      <c r="J80" s="6"/>
      <c r="K80" s="6"/>
      <c r="L80" s="6"/>
      <c r="M80" s="6"/>
      <c r="N80" s="6"/>
      <c r="O80" s="6"/>
      <c r="P80" s="6"/>
      <c r="Q80" s="6">
        <f>MAX(Q68:Q79)</f>
        <v>76.3</v>
      </c>
      <c r="R80" s="6">
        <f t="shared" ref="R80:AK80" si="70">MAX(R68:R79)</f>
        <v>99.5</v>
      </c>
      <c r="S80" s="6">
        <f t="shared" si="70"/>
        <v>108.9</v>
      </c>
      <c r="T80" s="6">
        <f t="shared" si="70"/>
        <v>92.8</v>
      </c>
      <c r="U80" s="6">
        <f t="shared" si="70"/>
        <v>76.2</v>
      </c>
      <c r="V80" s="6">
        <f t="shared" si="70"/>
        <v>87.6</v>
      </c>
      <c r="W80" s="6">
        <f t="shared" si="70"/>
        <v>94.2</v>
      </c>
      <c r="X80" s="6">
        <f t="shared" si="70"/>
        <v>72.8</v>
      </c>
      <c r="Y80" s="6">
        <f t="shared" si="70"/>
        <v>86.4</v>
      </c>
      <c r="Z80" s="6">
        <f t="shared" si="70"/>
        <v>84.3</v>
      </c>
      <c r="AA80" s="6">
        <f t="shared" si="70"/>
        <v>75.7</v>
      </c>
      <c r="AB80" s="6">
        <f t="shared" si="70"/>
        <v>80.3</v>
      </c>
      <c r="AC80" s="6">
        <f t="shared" si="70"/>
        <v>86.7</v>
      </c>
      <c r="AD80" s="6">
        <f t="shared" si="70"/>
        <v>79.5</v>
      </c>
      <c r="AE80" s="6">
        <f t="shared" si="70"/>
        <v>78.599999999999994</v>
      </c>
      <c r="AF80" s="6">
        <f t="shared" si="70"/>
        <v>81.400000000000006</v>
      </c>
      <c r="AG80" s="6">
        <f t="shared" si="70"/>
        <v>79.599999999999994</v>
      </c>
      <c r="AH80" s="6">
        <f t="shared" si="70"/>
        <v>66.599999999999994</v>
      </c>
      <c r="AI80" s="6">
        <f t="shared" si="70"/>
        <v>74.5</v>
      </c>
      <c r="AJ80" s="6">
        <f t="shared" si="70"/>
        <v>82.1</v>
      </c>
      <c r="AK80" s="6">
        <f t="shared" si="70"/>
        <v>78.099999999999994</v>
      </c>
      <c r="AL80" s="6">
        <f t="shared" ref="AL80" si="71">MAX(AL68:AL79)</f>
        <v>69.099999999999994</v>
      </c>
      <c r="AM80" s="6">
        <f>MAX(AM68:AM79)</f>
        <v>86</v>
      </c>
      <c r="AN80" s="6"/>
      <c r="AO80" s="6"/>
      <c r="AP80" s="26"/>
    </row>
    <row r="81" spans="1:42">
      <c r="A81" s="1" t="s">
        <v>216</v>
      </c>
      <c r="B81" s="6"/>
      <c r="C81" s="6"/>
      <c r="D81" s="6"/>
      <c r="E81" s="6"/>
      <c r="F81" s="6"/>
      <c r="G81" s="6"/>
      <c r="H81" s="6"/>
      <c r="I81" s="6"/>
      <c r="J81" s="6"/>
      <c r="K81" s="6"/>
      <c r="L81" s="6"/>
      <c r="M81" s="6"/>
      <c r="N81" s="6"/>
      <c r="O81" s="6"/>
      <c r="P81" s="6"/>
      <c r="Q81" s="6">
        <f>AVERAGE(P79,Q68:Q69)</f>
        <v>72.13333333333334</v>
      </c>
      <c r="R81" s="6">
        <f t="shared" ref="R81:AL81" si="72">AVERAGE(Q79,R68:R69)</f>
        <v>58.866666666666674</v>
      </c>
      <c r="S81" s="6">
        <f t="shared" si="72"/>
        <v>100.43333333333334</v>
      </c>
      <c r="T81" s="6">
        <f t="shared" si="72"/>
        <v>71.533333333333331</v>
      </c>
      <c r="U81" s="6">
        <f t="shared" si="72"/>
        <v>71.366666666666674</v>
      </c>
      <c r="V81" s="6">
        <f t="shared" si="72"/>
        <v>67.966666666666654</v>
      </c>
      <c r="W81" s="6">
        <f t="shared" si="72"/>
        <v>56.666666666666664</v>
      </c>
      <c r="X81" s="6">
        <f t="shared" si="72"/>
        <v>58.6</v>
      </c>
      <c r="Y81" s="6">
        <f t="shared" si="72"/>
        <v>62.633333333333333</v>
      </c>
      <c r="Z81" s="6">
        <f t="shared" si="72"/>
        <v>71.600000000000009</v>
      </c>
      <c r="AA81" s="6">
        <f t="shared" si="72"/>
        <v>64.100000000000009</v>
      </c>
      <c r="AB81" s="6">
        <f t="shared" si="72"/>
        <v>56.066666666666663</v>
      </c>
      <c r="AC81" s="6">
        <f t="shared" si="72"/>
        <v>68</v>
      </c>
      <c r="AD81" s="6">
        <f t="shared" si="72"/>
        <v>60.566666666666663</v>
      </c>
      <c r="AE81" s="6">
        <f t="shared" si="72"/>
        <v>61.866666666666674</v>
      </c>
      <c r="AF81" s="6">
        <f t="shared" si="72"/>
        <v>72.63333333333334</v>
      </c>
      <c r="AG81" s="6">
        <f t="shared" si="72"/>
        <v>70.933333333333337</v>
      </c>
      <c r="AH81" s="6">
        <f t="shared" si="72"/>
        <v>59.766666666666673</v>
      </c>
      <c r="AI81" s="6">
        <f t="shared" si="72"/>
        <v>63.6</v>
      </c>
      <c r="AJ81" s="6">
        <f t="shared" si="72"/>
        <v>70.466666666666654</v>
      </c>
      <c r="AK81" s="6">
        <f t="shared" si="72"/>
        <v>66.466666666666654</v>
      </c>
      <c r="AL81" s="6">
        <f t="shared" si="72"/>
        <v>52.933333333333337</v>
      </c>
      <c r="AM81" s="6">
        <f>AVERAGE(AL79,AM68:AM69)</f>
        <v>50.300000000000004</v>
      </c>
      <c r="AN81" s="6">
        <f>AVERAGE(AM79,AN68:AN69)</f>
        <v>62</v>
      </c>
      <c r="AO81" s="6"/>
      <c r="AP81" s="26"/>
    </row>
    <row r="82" spans="1:42">
      <c r="A82" s="1" t="s">
        <v>217</v>
      </c>
      <c r="B82" s="6"/>
      <c r="C82" s="6"/>
      <c r="D82" s="6"/>
      <c r="E82" s="6"/>
      <c r="F82" s="6"/>
      <c r="G82" s="6"/>
      <c r="H82" s="6"/>
      <c r="I82" s="6"/>
      <c r="J82" s="6"/>
      <c r="K82" s="6"/>
      <c r="L82" s="6"/>
      <c r="M82" s="6"/>
      <c r="N82" s="6"/>
      <c r="O82" s="6"/>
      <c r="P82" s="6"/>
      <c r="Q82" s="6"/>
      <c r="R82" s="6"/>
      <c r="S82" s="6"/>
      <c r="T82" s="6"/>
      <c r="U82" s="6"/>
      <c r="V82" s="36">
        <f t="shared" ref="V82:AF82" si="73">(SUM(R81:Z81)+(Q81+AA81)/2)/10</f>
        <v>68.778333333333336</v>
      </c>
      <c r="W82" s="36">
        <f t="shared" si="73"/>
        <v>68.236666666666679</v>
      </c>
      <c r="X82" s="36">
        <f t="shared" si="73"/>
        <v>66.474999999999994</v>
      </c>
      <c r="Y82" s="36">
        <f t="shared" si="73"/>
        <v>64.304999999999993</v>
      </c>
      <c r="Z82" s="36">
        <f t="shared" si="73"/>
        <v>63.281666666666673</v>
      </c>
      <c r="AA82" s="36">
        <f t="shared" si="73"/>
        <v>63.04</v>
      </c>
      <c r="AB82" s="36">
        <f t="shared" si="73"/>
        <v>63.986666666666665</v>
      </c>
      <c r="AC82" s="36">
        <f t="shared" si="73"/>
        <v>64.758333333333354</v>
      </c>
      <c r="AD82" s="36">
        <f t="shared" si="73"/>
        <v>64.864999999999995</v>
      </c>
      <c r="AE82" s="36">
        <f t="shared" si="73"/>
        <v>64.856666666666669</v>
      </c>
      <c r="AF82" s="36">
        <f t="shared" si="73"/>
        <v>64.918333333333322</v>
      </c>
      <c r="AG82" s="36">
        <f>(SUM(AC81:AK81)+(AB81+AL81)/2)/10</f>
        <v>64.88000000000001</v>
      </c>
      <c r="AH82" s="36">
        <f>(SUM(AD81:AL81)+(AC81+AM81)/2)/10</f>
        <v>63.838333333333331</v>
      </c>
      <c r="AI82" s="6"/>
      <c r="AJ82" s="6"/>
      <c r="AK82" s="6"/>
      <c r="AL82" s="6"/>
      <c r="AM82" s="6"/>
      <c r="AN82" s="6"/>
      <c r="AO82" s="6"/>
      <c r="AP82" s="26"/>
    </row>
    <row r="83" spans="1:42">
      <c r="A83" s="1" t="s">
        <v>129</v>
      </c>
      <c r="B83" s="6"/>
      <c r="C83" s="6"/>
      <c r="D83" s="6"/>
      <c r="E83" s="6"/>
      <c r="F83" s="6"/>
      <c r="G83" s="6"/>
      <c r="H83" s="6"/>
      <c r="I83" s="6"/>
      <c r="J83" s="6"/>
      <c r="K83" s="6"/>
      <c r="L83" s="6"/>
      <c r="M83" s="6"/>
      <c r="N83" s="6"/>
      <c r="O83" s="6"/>
      <c r="P83" s="6"/>
      <c r="Q83" s="9">
        <f>TREND($Q$81:$AL$81,$Q$67:$AL$67,Q67,TRUE)</f>
        <v>71.473517786561274</v>
      </c>
      <c r="R83" s="9">
        <f t="shared" ref="R83:AJ83" si="74">TREND($Q$81:$AL$81,$Q$67:$AL$67,R67,TRUE)</f>
        <v>70.983399209486151</v>
      </c>
      <c r="S83" s="9">
        <f t="shared" si="74"/>
        <v>70.493280632411143</v>
      </c>
      <c r="T83" s="9">
        <f t="shared" si="74"/>
        <v>70.00316205533602</v>
      </c>
      <c r="U83" s="9">
        <f t="shared" si="74"/>
        <v>69.513043478260897</v>
      </c>
      <c r="V83" s="9">
        <f t="shared" si="74"/>
        <v>69.022924901185775</v>
      </c>
      <c r="W83" s="9">
        <f t="shared" si="74"/>
        <v>68.532806324110652</v>
      </c>
      <c r="X83" s="9">
        <f t="shared" si="74"/>
        <v>68.042687747035643</v>
      </c>
      <c r="Y83" s="9">
        <f t="shared" si="74"/>
        <v>67.55256916996052</v>
      </c>
      <c r="Z83" s="9">
        <f t="shared" si="74"/>
        <v>67.062450592885398</v>
      </c>
      <c r="AA83" s="9">
        <f t="shared" si="74"/>
        <v>66.572332015810275</v>
      </c>
      <c r="AB83" s="9">
        <f t="shared" si="74"/>
        <v>66.082213438735266</v>
      </c>
      <c r="AC83" s="9">
        <f t="shared" si="74"/>
        <v>65.592094861660144</v>
      </c>
      <c r="AD83" s="9">
        <f t="shared" si="74"/>
        <v>65.101976284585021</v>
      </c>
      <c r="AE83" s="9">
        <f t="shared" si="74"/>
        <v>64.611857707509898</v>
      </c>
      <c r="AF83" s="9">
        <f t="shared" si="74"/>
        <v>64.121739130434776</v>
      </c>
      <c r="AG83" s="9">
        <f t="shared" si="74"/>
        <v>63.631620553359767</v>
      </c>
      <c r="AH83" s="9">
        <f>TREND($Q$81:$AL$81,$Q$67:$AL$67,AH67,TRUE)</f>
        <v>63.141501976284644</v>
      </c>
      <c r="AI83" s="9">
        <f t="shared" si="74"/>
        <v>62.651383399209521</v>
      </c>
      <c r="AJ83" s="9">
        <f t="shared" si="74"/>
        <v>62.161264822134399</v>
      </c>
      <c r="AK83" s="9">
        <f>TREND($Q$81:$AL$81,$Q$67:$AL$67,AK67,TRUE)</f>
        <v>61.671146245059276</v>
      </c>
      <c r="AL83" s="9">
        <f>TREND($Q$81:$AL$81,$Q$67:$AL$67,AL67,TRUE)</f>
        <v>61.181027667984267</v>
      </c>
      <c r="AM83" s="9">
        <f>TREND($Q$81:$AM$81,$Q$67:$AM$67,AM67,TRUE)</f>
        <v>58.996739130434889</v>
      </c>
      <c r="AN83" s="9"/>
      <c r="AO83" s="6"/>
      <c r="AP83" s="26"/>
    </row>
    <row r="84" spans="1:42">
      <c r="AO84" s="25" t="s">
        <v>181</v>
      </c>
    </row>
    <row r="85" spans="1:42">
      <c r="A85" s="1" t="s">
        <v>187</v>
      </c>
      <c r="F85" s="5"/>
      <c r="AO85" s="5" t="s">
        <v>0</v>
      </c>
    </row>
    <row r="86" spans="1:4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2" t="s">
        <v>184</v>
      </c>
    </row>
    <row r="87" spans="1:42">
      <c r="A87" s="5"/>
      <c r="B87" s="5">
        <v>86</v>
      </c>
      <c r="C87" s="5">
        <v>87</v>
      </c>
      <c r="D87" s="5">
        <v>88</v>
      </c>
      <c r="E87" s="5">
        <v>89</v>
      </c>
      <c r="F87" s="5">
        <v>90</v>
      </c>
      <c r="G87" s="5">
        <v>91</v>
      </c>
      <c r="H87" s="5">
        <v>92</v>
      </c>
      <c r="I87" s="5">
        <v>93</v>
      </c>
      <c r="J87" s="5">
        <v>94</v>
      </c>
      <c r="K87" s="5">
        <v>95</v>
      </c>
      <c r="L87" s="5">
        <v>96</v>
      </c>
      <c r="M87" s="5">
        <v>97</v>
      </c>
      <c r="N87" s="5">
        <v>98</v>
      </c>
      <c r="O87" s="5">
        <v>99</v>
      </c>
      <c r="P87" s="5">
        <v>2000</v>
      </c>
      <c r="Q87" s="5">
        <v>2001</v>
      </c>
      <c r="R87" s="5">
        <v>2002</v>
      </c>
      <c r="S87" s="5">
        <v>2003</v>
      </c>
      <c r="T87" s="5">
        <v>2004</v>
      </c>
      <c r="U87" s="5">
        <v>2005</v>
      </c>
      <c r="V87" s="5">
        <v>2006</v>
      </c>
      <c r="W87" s="5">
        <v>2007</v>
      </c>
      <c r="X87" s="5">
        <v>2008</v>
      </c>
      <c r="Y87" s="5">
        <v>2009</v>
      </c>
      <c r="Z87" s="5">
        <v>2010</v>
      </c>
      <c r="AA87" s="5">
        <v>2011</v>
      </c>
      <c r="AB87" s="5">
        <v>2012</v>
      </c>
      <c r="AC87" s="5">
        <v>2013</v>
      </c>
      <c r="AD87" s="5">
        <v>2014</v>
      </c>
      <c r="AE87" s="5">
        <v>2015</v>
      </c>
      <c r="AF87" s="5">
        <v>2016</v>
      </c>
      <c r="AG87" s="5">
        <v>2017</v>
      </c>
      <c r="AH87" s="5">
        <v>2018</v>
      </c>
      <c r="AI87" s="5">
        <v>2019</v>
      </c>
      <c r="AJ87" s="5">
        <v>2020</v>
      </c>
      <c r="AK87" s="5">
        <v>2021</v>
      </c>
      <c r="AL87" s="5">
        <v>2022</v>
      </c>
      <c r="AM87" s="5">
        <v>2023</v>
      </c>
      <c r="AN87" s="5">
        <v>2024</v>
      </c>
      <c r="AO87" s="18" t="s">
        <v>340</v>
      </c>
    </row>
    <row r="88" spans="1:42">
      <c r="A88" s="5" t="s">
        <v>2</v>
      </c>
      <c r="B88" s="6"/>
      <c r="C88" s="6"/>
      <c r="D88" s="6"/>
      <c r="E88" s="6"/>
      <c r="F88" s="6"/>
      <c r="G88" s="6"/>
      <c r="H88" s="6"/>
      <c r="I88" s="6"/>
      <c r="J88" s="6"/>
      <c r="K88" s="6"/>
      <c r="L88" s="6"/>
      <c r="M88" s="6"/>
      <c r="N88" s="6"/>
      <c r="O88" s="6"/>
      <c r="P88" s="6"/>
      <c r="Q88" s="6">
        <v>46.8</v>
      </c>
      <c r="R88" s="6">
        <v>38.700000000000003</v>
      </c>
      <c r="S88" s="6">
        <v>54.8</v>
      </c>
      <c r="T88" s="6">
        <v>40.9</v>
      </c>
      <c r="U88" s="6">
        <v>38.799999999999997</v>
      </c>
      <c r="V88" s="6">
        <v>43.6</v>
      </c>
      <c r="W88" s="6">
        <v>38.9</v>
      </c>
      <c r="X88" s="6">
        <v>39.700000000000003</v>
      </c>
      <c r="Y88" s="6">
        <v>39.299999999999997</v>
      </c>
      <c r="Z88" s="6">
        <v>41.4</v>
      </c>
      <c r="AA88" s="6">
        <v>42.6</v>
      </c>
      <c r="AB88" s="6">
        <v>41.4</v>
      </c>
      <c r="AC88" s="6">
        <v>42.7</v>
      </c>
      <c r="AD88" s="6">
        <v>41.8</v>
      </c>
      <c r="AE88" s="6">
        <v>35.6</v>
      </c>
      <c r="AF88" s="6">
        <v>38.299999999999997</v>
      </c>
      <c r="AG88" s="6">
        <v>50.9</v>
      </c>
      <c r="AH88" s="6">
        <v>32.200000000000003</v>
      </c>
      <c r="AI88" s="6">
        <v>42.7</v>
      </c>
      <c r="AJ88" s="6">
        <v>38.4</v>
      </c>
      <c r="AK88" s="6">
        <v>41.7</v>
      </c>
      <c r="AL88" s="6">
        <v>34.1</v>
      </c>
      <c r="AM88" s="6">
        <v>32.799999999999997</v>
      </c>
      <c r="AN88" s="6">
        <v>39.6</v>
      </c>
      <c r="AO88" s="6">
        <f>AVERAGE(L88:AM88)</f>
        <v>40.786956521739128</v>
      </c>
    </row>
    <row r="89" spans="1:42">
      <c r="A89" s="5" t="s">
        <v>3</v>
      </c>
      <c r="B89" s="6"/>
      <c r="C89" s="6"/>
      <c r="D89" s="6"/>
      <c r="E89" s="6"/>
      <c r="F89" s="6"/>
      <c r="G89" s="6"/>
      <c r="H89" s="6"/>
      <c r="I89" s="6"/>
      <c r="J89" s="6"/>
      <c r="K89" s="6"/>
      <c r="L89" s="6"/>
      <c r="M89" s="6"/>
      <c r="N89" s="6"/>
      <c r="O89" s="6"/>
      <c r="P89" s="6"/>
      <c r="Q89" s="6">
        <v>40</v>
      </c>
      <c r="R89" s="6">
        <v>40.799999999999997</v>
      </c>
      <c r="S89" s="6">
        <v>58.2</v>
      </c>
      <c r="T89" s="6">
        <v>44.9</v>
      </c>
      <c r="U89" s="6">
        <v>39.799999999999997</v>
      </c>
      <c r="V89" s="6">
        <v>38</v>
      </c>
      <c r="W89" s="6">
        <v>33.299999999999997</v>
      </c>
      <c r="X89" s="6">
        <v>35.200000000000003</v>
      </c>
      <c r="Y89" s="6">
        <v>36.4</v>
      </c>
      <c r="Z89" s="6">
        <v>34.5</v>
      </c>
      <c r="AA89" s="6">
        <v>36.5</v>
      </c>
      <c r="AB89" s="6">
        <v>34.1</v>
      </c>
      <c r="AC89" s="6">
        <v>31.3</v>
      </c>
      <c r="AD89" s="6">
        <v>39.1</v>
      </c>
      <c r="AE89" s="6">
        <v>37.700000000000003</v>
      </c>
      <c r="AF89" s="6">
        <v>35.700000000000003</v>
      </c>
      <c r="AG89" s="6">
        <v>38.299999999999997</v>
      </c>
      <c r="AH89" s="6">
        <v>38.200000000000003</v>
      </c>
      <c r="AI89" s="6">
        <v>40.700000000000003</v>
      </c>
      <c r="AJ89" s="6">
        <v>39.200000000000003</v>
      </c>
      <c r="AK89" s="6">
        <v>36.700000000000003</v>
      </c>
      <c r="AL89" s="6">
        <v>34</v>
      </c>
      <c r="AM89" s="6">
        <v>35.700000000000003</v>
      </c>
      <c r="AN89" s="6">
        <v>39</v>
      </c>
      <c r="AO89" s="6">
        <f>AVERAGE(L89:AM89)</f>
        <v>38.186956521739141</v>
      </c>
    </row>
    <row r="90" spans="1:42">
      <c r="A90" s="5" t="s">
        <v>4</v>
      </c>
      <c r="B90" s="6"/>
      <c r="C90" s="6"/>
      <c r="D90" s="6"/>
      <c r="E90" s="6"/>
      <c r="F90" s="6"/>
      <c r="G90" s="6"/>
      <c r="H90" s="6"/>
      <c r="I90" s="6"/>
      <c r="J90" s="6"/>
      <c r="K90" s="6"/>
      <c r="L90" s="6"/>
      <c r="M90" s="6"/>
      <c r="N90" s="6"/>
      <c r="O90" s="6"/>
      <c r="P90" s="6"/>
      <c r="Q90" s="6">
        <v>42.5</v>
      </c>
      <c r="R90" s="6">
        <v>43.6</v>
      </c>
      <c r="S90" s="6">
        <v>48.2</v>
      </c>
      <c r="T90" s="6">
        <v>40</v>
      </c>
      <c r="U90" s="6">
        <v>37.1</v>
      </c>
      <c r="V90" s="6">
        <v>39.799999999999997</v>
      </c>
      <c r="W90" s="6">
        <v>41.4</v>
      </c>
      <c r="X90" s="6">
        <v>34.1</v>
      </c>
      <c r="Y90" s="6">
        <v>35.1</v>
      </c>
      <c r="Z90" s="6">
        <v>42.9</v>
      </c>
      <c r="AA90" s="6">
        <v>34.799999999999997</v>
      </c>
      <c r="AB90" s="6">
        <v>37.6</v>
      </c>
      <c r="AC90" s="6">
        <v>33.4</v>
      </c>
      <c r="AD90" s="6">
        <v>33.799999999999997</v>
      </c>
      <c r="AE90" s="6">
        <v>33.9</v>
      </c>
      <c r="AF90" s="6">
        <v>34.5</v>
      </c>
      <c r="AG90" s="6">
        <v>30.1</v>
      </c>
      <c r="AH90" s="6">
        <v>32.9</v>
      </c>
      <c r="AI90" s="6">
        <v>33.4</v>
      </c>
      <c r="AJ90" s="6">
        <v>35.200000000000003</v>
      </c>
      <c r="AK90" s="6">
        <v>34.799999999999997</v>
      </c>
      <c r="AL90" s="6">
        <v>31.6</v>
      </c>
      <c r="AM90" s="6">
        <v>34.9</v>
      </c>
      <c r="AN90" s="6">
        <v>38.322580645161288</v>
      </c>
      <c r="AO90" s="6">
        <f t="shared" ref="AO90:AO99" si="75">AVERAGE(L90:AM90)</f>
        <v>36.765217391304347</v>
      </c>
    </row>
    <row r="91" spans="1:42">
      <c r="A91" s="5" t="s">
        <v>5</v>
      </c>
      <c r="B91" s="6"/>
      <c r="C91" s="6"/>
      <c r="D91" s="6"/>
      <c r="E91" s="6"/>
      <c r="F91" s="6"/>
      <c r="G91" s="6"/>
      <c r="H91" s="6"/>
      <c r="I91" s="6"/>
      <c r="J91" s="6"/>
      <c r="K91" s="6"/>
      <c r="L91" s="6"/>
      <c r="M91" s="6"/>
      <c r="N91" s="6"/>
      <c r="O91" s="6"/>
      <c r="P91" s="6"/>
      <c r="Q91" s="6">
        <v>39.1</v>
      </c>
      <c r="R91" s="6">
        <v>31.6</v>
      </c>
      <c r="S91" s="6">
        <v>31.5</v>
      </c>
      <c r="T91" s="6">
        <v>33.4</v>
      </c>
      <c r="U91" s="6">
        <v>33</v>
      </c>
      <c r="V91" s="6">
        <v>35.5</v>
      </c>
      <c r="W91" s="6">
        <v>29.7</v>
      </c>
      <c r="X91" s="6">
        <v>32.1</v>
      </c>
      <c r="Y91" s="6">
        <v>35.1</v>
      </c>
      <c r="Z91" s="6">
        <v>37.6</v>
      </c>
      <c r="AA91" s="6">
        <v>31.8</v>
      </c>
      <c r="AB91" s="6">
        <v>33.799999999999997</v>
      </c>
      <c r="AC91" s="6">
        <v>31.4</v>
      </c>
      <c r="AD91" s="6">
        <v>29.6</v>
      </c>
      <c r="AE91" s="6">
        <v>34.5</v>
      </c>
      <c r="AF91" s="6">
        <v>31.1</v>
      </c>
      <c r="AG91" s="6">
        <v>30.3</v>
      </c>
      <c r="AH91" s="6">
        <v>35.799999999999997</v>
      </c>
      <c r="AI91" s="6">
        <v>30.9</v>
      </c>
      <c r="AJ91" s="6">
        <v>37.4</v>
      </c>
      <c r="AK91" s="6">
        <v>34</v>
      </c>
      <c r="AL91" s="6">
        <v>31.5</v>
      </c>
      <c r="AM91" s="6">
        <v>28.5</v>
      </c>
      <c r="AN91" s="6"/>
      <c r="AO91" s="6">
        <f t="shared" si="75"/>
        <v>33.008695652173913</v>
      </c>
    </row>
    <row r="92" spans="1:42">
      <c r="A92" s="5" t="s">
        <v>6</v>
      </c>
      <c r="B92" s="6"/>
      <c r="C92" s="6"/>
      <c r="D92" s="6"/>
      <c r="E92" s="6"/>
      <c r="F92" s="6"/>
      <c r="G92" s="6"/>
      <c r="H92" s="6"/>
      <c r="I92" s="6"/>
      <c r="J92" s="6"/>
      <c r="K92" s="6"/>
      <c r="L92" s="6"/>
      <c r="M92" s="6"/>
      <c r="N92" s="6"/>
      <c r="O92" s="6"/>
      <c r="P92" s="6"/>
      <c r="Q92" s="6">
        <v>37</v>
      </c>
      <c r="R92" s="6">
        <v>37.200000000000003</v>
      </c>
      <c r="S92" s="6">
        <v>34.299999999999997</v>
      </c>
      <c r="T92" s="6">
        <v>35.200000000000003</v>
      </c>
      <c r="U92" s="6">
        <v>32.1</v>
      </c>
      <c r="V92" s="6">
        <v>24.4</v>
      </c>
      <c r="W92" s="6">
        <v>37.5</v>
      </c>
      <c r="X92" s="6">
        <v>24.7</v>
      </c>
      <c r="Y92" s="6">
        <v>34.1</v>
      </c>
      <c r="Z92" s="6">
        <v>27.2</v>
      </c>
      <c r="AA92" s="6">
        <v>32</v>
      </c>
      <c r="AB92" s="6">
        <v>27.1</v>
      </c>
      <c r="AC92" s="6">
        <v>27.1</v>
      </c>
      <c r="AD92" s="6">
        <v>34.799999999999997</v>
      </c>
      <c r="AE92" s="6">
        <v>38.9</v>
      </c>
      <c r="AF92" s="6">
        <v>38.9</v>
      </c>
      <c r="AG92" s="6">
        <v>30.7</v>
      </c>
      <c r="AH92" s="6">
        <v>35.700000000000003</v>
      </c>
      <c r="AI92" s="6">
        <v>33.4</v>
      </c>
      <c r="AJ92" s="6">
        <v>25.7</v>
      </c>
      <c r="AK92" s="6">
        <v>32.700000000000003</v>
      </c>
      <c r="AL92" s="6">
        <v>30.2</v>
      </c>
      <c r="AM92" s="6">
        <v>27.5</v>
      </c>
      <c r="AN92" s="6"/>
      <c r="AO92" s="6">
        <f t="shared" si="75"/>
        <v>32.104347826086965</v>
      </c>
    </row>
    <row r="93" spans="1:42">
      <c r="A93" s="5" t="s">
        <v>7</v>
      </c>
      <c r="B93" s="6"/>
      <c r="C93" s="6"/>
      <c r="D93" s="6"/>
      <c r="E93" s="6"/>
      <c r="F93" s="6"/>
      <c r="G93" s="6"/>
      <c r="H93" s="6"/>
      <c r="I93" s="6"/>
      <c r="J93" s="6"/>
      <c r="K93" s="6"/>
      <c r="L93" s="6"/>
      <c r="M93" s="6"/>
      <c r="N93" s="6"/>
      <c r="O93" s="6"/>
      <c r="P93" s="6"/>
      <c r="Q93" s="6">
        <v>33.1</v>
      </c>
      <c r="R93" s="6">
        <v>39.9</v>
      </c>
      <c r="S93" s="6">
        <v>39.700000000000003</v>
      </c>
      <c r="T93" s="6">
        <v>37.1</v>
      </c>
      <c r="U93" s="6">
        <v>29.9</v>
      </c>
      <c r="V93" s="6">
        <v>31.1</v>
      </c>
      <c r="W93" s="6">
        <v>34.799999999999997</v>
      </c>
      <c r="X93" s="6">
        <v>34.5</v>
      </c>
      <c r="Y93" s="6">
        <v>26.2</v>
      </c>
      <c r="Z93" s="6">
        <v>32</v>
      </c>
      <c r="AA93" s="6">
        <v>25.5</v>
      </c>
      <c r="AB93" s="6">
        <v>35.4</v>
      </c>
      <c r="AC93" s="6">
        <v>24.6</v>
      </c>
      <c r="AD93" s="6">
        <v>32.9</v>
      </c>
      <c r="AE93" s="6">
        <v>38.9</v>
      </c>
      <c r="AF93" s="6">
        <v>31.1</v>
      </c>
      <c r="AG93" s="6">
        <v>26.8</v>
      </c>
      <c r="AH93" s="6">
        <v>29.4</v>
      </c>
      <c r="AI93" s="6">
        <v>28.2</v>
      </c>
      <c r="AJ93" s="6">
        <v>28.7</v>
      </c>
      <c r="AK93" s="6">
        <v>29.1</v>
      </c>
      <c r="AL93" s="6">
        <v>33.6</v>
      </c>
      <c r="AM93" s="6">
        <v>25.8</v>
      </c>
      <c r="AN93" s="6"/>
      <c r="AO93" s="6">
        <f t="shared" si="75"/>
        <v>31.665217391304346</v>
      </c>
    </row>
    <row r="94" spans="1:42">
      <c r="A94" s="5" t="s">
        <v>8</v>
      </c>
      <c r="B94" s="6"/>
      <c r="C94" s="6"/>
      <c r="D94" s="6"/>
      <c r="E94" s="6"/>
      <c r="F94" s="6"/>
      <c r="G94" s="6"/>
      <c r="H94" s="6"/>
      <c r="I94" s="6"/>
      <c r="J94" s="6"/>
      <c r="K94" s="6"/>
      <c r="L94" s="6"/>
      <c r="M94" s="6"/>
      <c r="N94" s="6"/>
      <c r="O94" s="6"/>
      <c r="P94" s="6">
        <v>33.799999999999997</v>
      </c>
      <c r="Q94" s="6">
        <v>27</v>
      </c>
      <c r="R94" s="6">
        <v>32.9</v>
      </c>
      <c r="S94" s="6">
        <v>31.4</v>
      </c>
      <c r="T94" s="6">
        <v>29.2</v>
      </c>
      <c r="U94" s="6">
        <v>34.299999999999997</v>
      </c>
      <c r="V94" s="6">
        <v>37.5</v>
      </c>
      <c r="W94" s="6">
        <v>30.8</v>
      </c>
      <c r="X94" s="6">
        <v>32.5</v>
      </c>
      <c r="Y94" s="6">
        <v>33</v>
      </c>
      <c r="Z94" s="6">
        <v>28.7</v>
      </c>
      <c r="AA94" s="6">
        <v>36.799999999999997</v>
      </c>
      <c r="AB94" s="6">
        <v>29.2</v>
      </c>
      <c r="AC94" s="6">
        <v>34.200000000000003</v>
      </c>
      <c r="AD94" s="6">
        <v>30.5</v>
      </c>
      <c r="AE94" s="6">
        <v>30.8</v>
      </c>
      <c r="AF94" s="6">
        <v>44.3</v>
      </c>
      <c r="AG94" s="6">
        <v>29.3</v>
      </c>
      <c r="AH94" s="6">
        <v>33.4</v>
      </c>
      <c r="AI94" s="6">
        <v>30.5</v>
      </c>
      <c r="AJ94" s="6">
        <v>28.4</v>
      </c>
      <c r="AK94" s="6">
        <v>29.8</v>
      </c>
      <c r="AL94" s="6">
        <v>31.4</v>
      </c>
      <c r="AM94" s="6">
        <v>35.5</v>
      </c>
      <c r="AN94" s="6"/>
      <c r="AO94" s="6">
        <f t="shared" si="75"/>
        <v>32.29999999999999</v>
      </c>
    </row>
    <row r="95" spans="1:42">
      <c r="A95" s="5" t="s">
        <v>9</v>
      </c>
      <c r="B95" s="6"/>
      <c r="C95" s="6"/>
      <c r="D95" s="6"/>
      <c r="E95" s="6"/>
      <c r="F95" s="6"/>
      <c r="G95" s="6"/>
      <c r="H95" s="6"/>
      <c r="I95" s="6"/>
      <c r="J95" s="6"/>
      <c r="K95" s="6"/>
      <c r="L95" s="6"/>
      <c r="M95" s="6"/>
      <c r="N95" s="6"/>
      <c r="O95" s="6"/>
      <c r="P95" s="6">
        <v>33.9</v>
      </c>
      <c r="Q95" s="6">
        <v>35.299999999999997</v>
      </c>
      <c r="R95" s="6">
        <v>38.4</v>
      </c>
      <c r="S95" s="6">
        <v>33.799999999999997</v>
      </c>
      <c r="T95" s="6">
        <v>36.6</v>
      </c>
      <c r="U95" s="6">
        <v>32.799999999999997</v>
      </c>
      <c r="V95" s="6">
        <v>31.3</v>
      </c>
      <c r="W95" s="6">
        <v>34.1</v>
      </c>
      <c r="X95" s="6">
        <v>32</v>
      </c>
      <c r="Y95" s="6">
        <v>36.9</v>
      </c>
      <c r="Z95" s="6">
        <v>31</v>
      </c>
      <c r="AA95" s="6">
        <v>33.6</v>
      </c>
      <c r="AB95" s="6">
        <v>26</v>
      </c>
      <c r="AC95" s="6">
        <v>33.9</v>
      </c>
      <c r="AD95" s="6">
        <v>34.4</v>
      </c>
      <c r="AE95" s="6">
        <v>34.9</v>
      </c>
      <c r="AF95" s="6">
        <v>29.9</v>
      </c>
      <c r="AG95" s="6">
        <v>33.299999999999997</v>
      </c>
      <c r="AH95" s="6">
        <v>28.1</v>
      </c>
      <c r="AI95" s="6">
        <v>37.4</v>
      </c>
      <c r="AJ95" s="6">
        <v>31.2</v>
      </c>
      <c r="AK95" s="6">
        <v>36</v>
      </c>
      <c r="AL95" s="6">
        <v>34.799999999999997</v>
      </c>
      <c r="AM95" s="6">
        <v>29.3</v>
      </c>
      <c r="AN95" s="6"/>
      <c r="AO95" s="6">
        <f t="shared" si="75"/>
        <v>33.287499999999994</v>
      </c>
    </row>
    <row r="96" spans="1:42">
      <c r="A96" s="5" t="s">
        <v>10</v>
      </c>
      <c r="B96" s="6"/>
      <c r="C96" s="6"/>
      <c r="D96" s="6"/>
      <c r="E96" s="6"/>
      <c r="F96" s="6"/>
      <c r="G96" s="6"/>
      <c r="H96" s="6"/>
      <c r="I96" s="6"/>
      <c r="J96" s="6"/>
      <c r="K96" s="6"/>
      <c r="L96" s="6"/>
      <c r="M96" s="6"/>
      <c r="N96" s="6"/>
      <c r="O96" s="6"/>
      <c r="P96" s="6">
        <v>43.7</v>
      </c>
      <c r="Q96" s="6">
        <v>37</v>
      </c>
      <c r="R96" s="6">
        <v>52.8</v>
      </c>
      <c r="S96" s="6">
        <v>46.9</v>
      </c>
      <c r="T96" s="6">
        <v>43</v>
      </c>
      <c r="U96" s="6">
        <v>36.700000000000003</v>
      </c>
      <c r="V96" s="6">
        <v>42.9</v>
      </c>
      <c r="W96" s="6">
        <v>38.1</v>
      </c>
      <c r="X96" s="6">
        <v>34.700000000000003</v>
      </c>
      <c r="Y96" s="6">
        <v>38</v>
      </c>
      <c r="Z96" s="6">
        <v>49.3</v>
      </c>
      <c r="AA96" s="6">
        <v>37.299999999999997</v>
      </c>
      <c r="AB96" s="6">
        <v>40.1</v>
      </c>
      <c r="AC96" s="6">
        <v>44.7</v>
      </c>
      <c r="AD96" s="6">
        <v>36.1</v>
      </c>
      <c r="AE96" s="6">
        <v>38.4</v>
      </c>
      <c r="AF96" s="6">
        <v>37.200000000000003</v>
      </c>
      <c r="AG96" s="6">
        <v>38.1</v>
      </c>
      <c r="AH96" s="6">
        <v>36.1</v>
      </c>
      <c r="AI96" s="6">
        <v>37.6</v>
      </c>
      <c r="AJ96" s="6">
        <v>46.2</v>
      </c>
      <c r="AK96" s="6">
        <v>46.4</v>
      </c>
      <c r="AL96" s="6">
        <v>34.4</v>
      </c>
      <c r="AM96" s="6">
        <v>40.700000000000003</v>
      </c>
      <c r="AN96" s="6"/>
      <c r="AO96" s="6">
        <f t="shared" si="75"/>
        <v>40.683333333333344</v>
      </c>
    </row>
    <row r="97" spans="1:41">
      <c r="A97" s="5" t="s">
        <v>11</v>
      </c>
      <c r="B97" s="6"/>
      <c r="C97" s="6"/>
      <c r="D97" s="6"/>
      <c r="E97" s="6"/>
      <c r="F97" s="6"/>
      <c r="G97" s="6"/>
      <c r="H97" s="6"/>
      <c r="I97" s="6"/>
      <c r="J97" s="6"/>
      <c r="K97" s="6"/>
      <c r="L97" s="6"/>
      <c r="M97" s="6"/>
      <c r="N97" s="6"/>
      <c r="O97" s="6"/>
      <c r="P97" s="6">
        <v>50</v>
      </c>
      <c r="Q97" s="6">
        <v>39.700000000000003</v>
      </c>
      <c r="R97" s="6">
        <v>50.1</v>
      </c>
      <c r="S97" s="6">
        <v>39.4</v>
      </c>
      <c r="T97" s="6">
        <v>42</v>
      </c>
      <c r="U97" s="6">
        <v>38.9</v>
      </c>
      <c r="V97" s="6">
        <v>47.5</v>
      </c>
      <c r="W97" s="6">
        <v>53.3</v>
      </c>
      <c r="X97" s="6">
        <v>41.4</v>
      </c>
      <c r="Y97" s="6">
        <v>38.799999999999997</v>
      </c>
      <c r="Z97" s="6">
        <v>41.6</v>
      </c>
      <c r="AA97" s="6">
        <v>33.4</v>
      </c>
      <c r="AB97" s="6">
        <v>47.2</v>
      </c>
      <c r="AC97" s="6">
        <v>45.9</v>
      </c>
      <c r="AD97" s="6">
        <v>45</v>
      </c>
      <c r="AE97" s="6">
        <v>44.8</v>
      </c>
      <c r="AF97" s="6">
        <v>39.9</v>
      </c>
      <c r="AG97" s="6">
        <v>39.1</v>
      </c>
      <c r="AH97" s="6">
        <v>36</v>
      </c>
      <c r="AI97" s="6">
        <v>42</v>
      </c>
      <c r="AJ97" s="6">
        <v>40.700000000000003</v>
      </c>
      <c r="AK97" s="6">
        <v>34.700000000000003</v>
      </c>
      <c r="AL97" s="6">
        <v>39.1</v>
      </c>
      <c r="AM97" s="6">
        <v>42.5</v>
      </c>
      <c r="AN97" s="6"/>
      <c r="AO97" s="6">
        <f t="shared" si="75"/>
        <v>42.208333333333336</v>
      </c>
    </row>
    <row r="98" spans="1:41">
      <c r="A98" s="5" t="s">
        <v>12</v>
      </c>
      <c r="B98" s="6"/>
      <c r="C98" s="6"/>
      <c r="D98" s="6"/>
      <c r="E98" s="6"/>
      <c r="F98" s="6"/>
      <c r="G98" s="6"/>
      <c r="H98" s="6"/>
      <c r="I98" s="6"/>
      <c r="J98" s="6"/>
      <c r="K98" s="6"/>
      <c r="L98" s="6"/>
      <c r="M98" s="6"/>
      <c r="N98" s="6"/>
      <c r="O98" s="6"/>
      <c r="P98" s="6">
        <v>47</v>
      </c>
      <c r="Q98" s="6">
        <v>39.6</v>
      </c>
      <c r="R98" s="6">
        <v>54.6</v>
      </c>
      <c r="S98" s="6">
        <v>45.4</v>
      </c>
      <c r="T98" s="6">
        <v>44</v>
      </c>
      <c r="U98" s="6">
        <v>43.3</v>
      </c>
      <c r="V98" s="6">
        <v>47.1</v>
      </c>
      <c r="W98" s="6">
        <v>40.700000000000003</v>
      </c>
      <c r="X98" s="6">
        <v>44.7</v>
      </c>
      <c r="Y98" s="6">
        <v>44.7</v>
      </c>
      <c r="Z98" s="6">
        <v>36.700000000000003</v>
      </c>
      <c r="AA98" s="6">
        <v>44.2</v>
      </c>
      <c r="AB98" s="6">
        <v>38.299999999999997</v>
      </c>
      <c r="AC98" s="6">
        <v>37.700000000000003</v>
      </c>
      <c r="AD98" s="6">
        <v>51.3</v>
      </c>
      <c r="AE98" s="6">
        <v>47.6</v>
      </c>
      <c r="AF98" s="6">
        <v>41.8</v>
      </c>
      <c r="AG98" s="6">
        <v>38.4</v>
      </c>
      <c r="AH98" s="6">
        <v>40.299999999999997</v>
      </c>
      <c r="AI98" s="6">
        <v>41.1</v>
      </c>
      <c r="AJ98" s="6">
        <v>35.1</v>
      </c>
      <c r="AK98" s="6">
        <v>39.799999999999997</v>
      </c>
      <c r="AL98" s="6">
        <v>39.5</v>
      </c>
      <c r="AM98" s="6">
        <v>38.200000000000003</v>
      </c>
      <c r="AN98" s="6"/>
      <c r="AO98" s="6">
        <f t="shared" si="75"/>
        <v>42.545833333333327</v>
      </c>
    </row>
    <row r="99" spans="1:41">
      <c r="A99" s="5" t="s">
        <v>13</v>
      </c>
      <c r="B99" s="6"/>
      <c r="C99" s="6"/>
      <c r="D99" s="6"/>
      <c r="E99" s="6"/>
      <c r="F99" s="6"/>
      <c r="G99" s="6"/>
      <c r="H99" s="6"/>
      <c r="I99" s="6"/>
      <c r="J99" s="6"/>
      <c r="K99" s="6"/>
      <c r="L99" s="6"/>
      <c r="M99" s="6"/>
      <c r="N99" s="6"/>
      <c r="O99" s="6"/>
      <c r="P99" s="6">
        <v>49.1</v>
      </c>
      <c r="Q99" s="6">
        <v>40.1</v>
      </c>
      <c r="R99" s="6">
        <v>54.6</v>
      </c>
      <c r="S99" s="6">
        <v>45.4</v>
      </c>
      <c r="T99" s="6">
        <v>43.4</v>
      </c>
      <c r="U99" s="6">
        <v>40</v>
      </c>
      <c r="V99" s="6">
        <v>39</v>
      </c>
      <c r="W99" s="6">
        <v>40.299999999999997</v>
      </c>
      <c r="X99" s="6">
        <v>36.200000000000003</v>
      </c>
      <c r="Y99" s="6">
        <v>43.4</v>
      </c>
      <c r="Z99" s="6">
        <v>40.700000000000003</v>
      </c>
      <c r="AA99" s="6">
        <v>31.5</v>
      </c>
      <c r="AB99" s="6">
        <v>41.8</v>
      </c>
      <c r="AC99" s="6">
        <v>37.700000000000003</v>
      </c>
      <c r="AD99" s="6">
        <v>38.299999999999997</v>
      </c>
      <c r="AE99" s="6">
        <v>42.5</v>
      </c>
      <c r="AF99" s="6">
        <v>42.2</v>
      </c>
      <c r="AG99" s="6">
        <v>40</v>
      </c>
      <c r="AH99" s="6">
        <v>33.5</v>
      </c>
      <c r="AI99" s="6">
        <v>41.1</v>
      </c>
      <c r="AJ99" s="6">
        <v>40.799999999999997</v>
      </c>
      <c r="AK99" s="6">
        <v>34.9</v>
      </c>
      <c r="AL99" s="6">
        <v>31.9</v>
      </c>
      <c r="AM99" s="6">
        <v>39.6</v>
      </c>
      <c r="AN99" s="6"/>
      <c r="AO99" s="6">
        <f t="shared" si="75"/>
        <v>40.333333333333336</v>
      </c>
    </row>
    <row r="102" spans="1:41">
      <c r="V102" s="25" t="s">
        <v>237</v>
      </c>
    </row>
    <row r="104" spans="1:41">
      <c r="S104" s="8" t="s">
        <v>87</v>
      </c>
    </row>
  </sheetData>
  <sortState xmlns:xlrd2="http://schemas.microsoft.com/office/spreadsheetml/2017/richdata2" ref="AQ22:AR50">
    <sortCondition descending="1" ref="AR22:AR50"/>
  </sortState>
  <phoneticPr fontId="0" type="noConversion"/>
  <printOptions gridLines="1"/>
  <pageMargins left="0" right="0" top="0" bottom="0" header="0.51181102362204722" footer="0.51181102362204722"/>
  <pageSetup paperSize="9" scale="8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T142"/>
  <sheetViews>
    <sheetView zoomScaleNormal="100" workbookViewId="0"/>
  </sheetViews>
  <sheetFormatPr defaultRowHeight="11.25"/>
  <cols>
    <col min="1" max="1" width="16.1640625" customWidth="1"/>
    <col min="2" max="5" width="7.33203125" hidden="1" customWidth="1"/>
    <col min="6" max="15" width="8.33203125" hidden="1" customWidth="1"/>
    <col min="16" max="40" width="8.33203125" customWidth="1"/>
    <col min="41" max="41" width="12" customWidth="1"/>
    <col min="42" max="42" width="11.1640625" customWidth="1"/>
    <col min="43" max="43" width="7.83203125" customWidth="1"/>
  </cols>
  <sheetData>
    <row r="1" spans="1:46" ht="12.75">
      <c r="A1" s="1" t="s">
        <v>33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7" t="s">
        <v>0</v>
      </c>
      <c r="AP1" s="7" t="s">
        <v>20</v>
      </c>
    </row>
    <row r="2" spans="1:46" ht="12.7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7" t="s">
        <v>1</v>
      </c>
      <c r="AP2" s="7" t="s">
        <v>1</v>
      </c>
    </row>
    <row r="3" spans="1:46" ht="12.75">
      <c r="A3" s="5"/>
      <c r="B3" s="5">
        <v>86</v>
      </c>
      <c r="C3" s="5">
        <v>87</v>
      </c>
      <c r="D3" s="5">
        <v>88</v>
      </c>
      <c r="E3" s="5">
        <v>89</v>
      </c>
      <c r="F3" s="5">
        <v>90</v>
      </c>
      <c r="G3" s="5">
        <v>91</v>
      </c>
      <c r="H3" s="5">
        <v>92</v>
      </c>
      <c r="I3" s="5">
        <v>93</v>
      </c>
      <c r="J3" s="5">
        <v>94</v>
      </c>
      <c r="K3" s="5">
        <v>95</v>
      </c>
      <c r="L3" s="5">
        <v>96</v>
      </c>
      <c r="M3" s="5">
        <v>97</v>
      </c>
      <c r="N3" s="5">
        <v>98</v>
      </c>
      <c r="O3" s="5">
        <v>99</v>
      </c>
      <c r="P3" s="5">
        <v>2000</v>
      </c>
      <c r="Q3" s="5">
        <v>2001</v>
      </c>
      <c r="R3" s="5">
        <v>2002</v>
      </c>
      <c r="S3" s="5">
        <v>2003</v>
      </c>
      <c r="T3" s="5">
        <v>2004</v>
      </c>
      <c r="U3" s="5">
        <v>2005</v>
      </c>
      <c r="V3" s="5">
        <v>2006</v>
      </c>
      <c r="W3" s="5">
        <v>2007</v>
      </c>
      <c r="X3" s="5">
        <v>2008</v>
      </c>
      <c r="Y3" s="5">
        <v>2009</v>
      </c>
      <c r="Z3" s="5">
        <v>2010</v>
      </c>
      <c r="AA3" s="5">
        <v>2011</v>
      </c>
      <c r="AB3" s="5">
        <v>2012</v>
      </c>
      <c r="AC3" s="5">
        <v>2013</v>
      </c>
      <c r="AD3" s="5">
        <v>2014</v>
      </c>
      <c r="AE3" s="5">
        <v>2015</v>
      </c>
      <c r="AF3" s="5">
        <v>2016</v>
      </c>
      <c r="AG3" s="5">
        <v>2017</v>
      </c>
      <c r="AH3" s="5">
        <v>2018</v>
      </c>
      <c r="AI3" s="5">
        <v>2019</v>
      </c>
      <c r="AJ3" s="5">
        <v>2020</v>
      </c>
      <c r="AK3" s="5">
        <v>2021</v>
      </c>
      <c r="AL3" s="5">
        <v>2022</v>
      </c>
      <c r="AM3" s="5">
        <v>2023</v>
      </c>
      <c r="AN3" s="5">
        <v>2024</v>
      </c>
      <c r="AO3" s="18" t="s">
        <v>357</v>
      </c>
      <c r="AP3" s="7" t="s">
        <v>24</v>
      </c>
    </row>
    <row r="4" spans="1:46" ht="12.75">
      <c r="A4" s="5" t="s">
        <v>2</v>
      </c>
      <c r="B4" s="5">
        <v>19.7</v>
      </c>
      <c r="C4" s="5">
        <v>19.7</v>
      </c>
      <c r="D4" s="5">
        <v>18.7</v>
      </c>
      <c r="E4" s="5">
        <v>19.7</v>
      </c>
      <c r="F4" s="5">
        <v>19.399999999999999</v>
      </c>
      <c r="G4" s="5">
        <v>17.899999999999999</v>
      </c>
      <c r="H4" s="5">
        <v>17.8</v>
      </c>
      <c r="I4" s="5">
        <v>16.7</v>
      </c>
      <c r="J4" s="5">
        <v>18.399999999999999</v>
      </c>
      <c r="K4" s="5">
        <v>17.899999999999999</v>
      </c>
      <c r="L4" s="5">
        <v>19.100000000000001</v>
      </c>
      <c r="M4" s="5">
        <v>15.4</v>
      </c>
      <c r="N4" s="5">
        <v>19.600000000000001</v>
      </c>
      <c r="O4" s="5">
        <v>20.2</v>
      </c>
      <c r="P4" s="5">
        <v>17.399999999999999</v>
      </c>
      <c r="Q4" s="5">
        <v>21.4</v>
      </c>
      <c r="R4" s="5">
        <v>19</v>
      </c>
      <c r="S4" s="5">
        <v>18.8</v>
      </c>
      <c r="T4" s="5">
        <v>20.7</v>
      </c>
      <c r="U4" s="5">
        <v>18</v>
      </c>
      <c r="V4" s="10" t="s">
        <v>32</v>
      </c>
      <c r="W4" s="5">
        <v>19</v>
      </c>
      <c r="X4" s="6">
        <v>21</v>
      </c>
      <c r="Y4" s="6">
        <v>19.8</v>
      </c>
      <c r="Z4" s="6">
        <v>20.100000000000001</v>
      </c>
      <c r="AA4" s="6">
        <v>19</v>
      </c>
      <c r="AB4" s="6">
        <v>18.5</v>
      </c>
      <c r="AC4" s="6">
        <v>19</v>
      </c>
      <c r="AD4" s="6">
        <v>16.5</v>
      </c>
      <c r="AE4" s="69">
        <v>20.8</v>
      </c>
      <c r="AF4" s="69">
        <v>19.399999999999999</v>
      </c>
      <c r="AG4" s="69">
        <v>19.100000000000001</v>
      </c>
      <c r="AH4" s="69">
        <v>21</v>
      </c>
      <c r="AI4" s="69">
        <v>20.6</v>
      </c>
      <c r="AJ4" s="68">
        <v>19.600000000000001</v>
      </c>
      <c r="AK4" s="5">
        <v>18.399999999999999</v>
      </c>
      <c r="AL4" s="68">
        <v>19.899999999999999</v>
      </c>
      <c r="AM4" s="68">
        <v>19.399999999999999</v>
      </c>
      <c r="AN4" s="68">
        <v>22.1</v>
      </c>
      <c r="AO4" s="6">
        <f>AVERAGE(B4:AM4)</f>
        <v>19.097297297297295</v>
      </c>
      <c r="AP4" s="5">
        <v>19.399999999999999</v>
      </c>
      <c r="AR4" s="70" t="s">
        <v>212</v>
      </c>
      <c r="AS4" s="51"/>
      <c r="AT4" s="53"/>
    </row>
    <row r="5" spans="1:46" ht="12.75">
      <c r="A5" s="5" t="s">
        <v>3</v>
      </c>
      <c r="B5" s="5">
        <v>18.100000000000001</v>
      </c>
      <c r="C5" s="5">
        <v>17.3</v>
      </c>
      <c r="D5" s="5">
        <v>17.899999999999999</v>
      </c>
      <c r="E5" s="5">
        <v>17.3</v>
      </c>
      <c r="F5" s="5">
        <v>20.399999999999999</v>
      </c>
      <c r="G5" s="5">
        <v>17.5</v>
      </c>
      <c r="H5" s="5">
        <v>16.2</v>
      </c>
      <c r="I5" s="5">
        <v>16.3</v>
      </c>
      <c r="J5" s="5">
        <v>18.399999999999999</v>
      </c>
      <c r="K5" s="5">
        <v>17.5</v>
      </c>
      <c r="L5" s="5">
        <v>17.5</v>
      </c>
      <c r="M5" s="5">
        <v>17.399999999999999</v>
      </c>
      <c r="N5" s="5">
        <v>20.399999999999999</v>
      </c>
      <c r="O5" s="5">
        <v>18.399999999999999</v>
      </c>
      <c r="P5" s="5">
        <v>17.399999999999999</v>
      </c>
      <c r="Q5" s="5">
        <v>20.6</v>
      </c>
      <c r="R5" s="5">
        <v>17</v>
      </c>
      <c r="S5" s="5">
        <v>17.899999999999999</v>
      </c>
      <c r="T5" s="5">
        <v>16.399999999999999</v>
      </c>
      <c r="U5" s="5">
        <v>19.7</v>
      </c>
      <c r="V5" s="10" t="s">
        <v>32</v>
      </c>
      <c r="W5" s="5">
        <v>19.100000000000001</v>
      </c>
      <c r="X5" s="5">
        <v>18.8</v>
      </c>
      <c r="Y5" s="5">
        <v>18.399999999999999</v>
      </c>
      <c r="Z5" s="5">
        <v>19.8</v>
      </c>
      <c r="AA5" s="5">
        <v>19</v>
      </c>
      <c r="AB5" s="5">
        <v>18</v>
      </c>
      <c r="AC5" s="5">
        <v>18.7</v>
      </c>
      <c r="AD5" s="5">
        <v>17.899999999999999</v>
      </c>
      <c r="AE5" s="5">
        <v>18.2</v>
      </c>
      <c r="AF5" s="68">
        <v>19.8</v>
      </c>
      <c r="AG5" s="68">
        <v>18.7</v>
      </c>
      <c r="AH5" s="68">
        <v>19</v>
      </c>
      <c r="AI5" s="68">
        <v>19.2</v>
      </c>
      <c r="AJ5" s="68">
        <v>19.399999999999999</v>
      </c>
      <c r="AK5" s="5">
        <v>17.8</v>
      </c>
      <c r="AL5" s="5">
        <v>17.8</v>
      </c>
      <c r="AM5" s="68">
        <v>18.7</v>
      </c>
      <c r="AN5" s="68">
        <v>19.7</v>
      </c>
      <c r="AO5" s="6">
        <f>AVERAGE(B5:AN5)</f>
        <v>18.357894736842105</v>
      </c>
      <c r="AP5" s="5">
        <v>18.600000000000001</v>
      </c>
      <c r="AR5" s="17"/>
    </row>
    <row r="6" spans="1:46" ht="12.75">
      <c r="A6" s="5" t="s">
        <v>4</v>
      </c>
      <c r="B6" s="5">
        <v>15.2</v>
      </c>
      <c r="C6" s="5">
        <v>14</v>
      </c>
      <c r="D6" s="5">
        <v>14.4</v>
      </c>
      <c r="E6" s="5">
        <v>17.100000000000001</v>
      </c>
      <c r="F6" s="5">
        <v>16.600000000000001</v>
      </c>
      <c r="G6" s="5">
        <v>14.7</v>
      </c>
      <c r="H6" s="5">
        <v>13.2</v>
      </c>
      <c r="I6" s="5">
        <v>13.6</v>
      </c>
      <c r="J6" s="5">
        <v>14.4</v>
      </c>
      <c r="K6" s="5">
        <v>14.9</v>
      </c>
      <c r="L6" s="5">
        <v>13.5</v>
      </c>
      <c r="M6" s="5">
        <v>14.5</v>
      </c>
      <c r="N6" s="5">
        <v>17.2</v>
      </c>
      <c r="O6" s="5">
        <v>16.5</v>
      </c>
      <c r="P6" s="5">
        <v>15.8</v>
      </c>
      <c r="Q6" s="5">
        <v>17.2</v>
      </c>
      <c r="R6" s="5">
        <v>16.8</v>
      </c>
      <c r="S6" s="5">
        <v>16.600000000000001</v>
      </c>
      <c r="T6" s="5">
        <v>14.8</v>
      </c>
      <c r="U6" s="5">
        <v>16.7</v>
      </c>
      <c r="V6" s="5">
        <v>15.8</v>
      </c>
      <c r="W6" s="5">
        <v>17.7</v>
      </c>
      <c r="X6" s="5">
        <v>17</v>
      </c>
      <c r="Y6" s="5">
        <v>14.7</v>
      </c>
      <c r="Z6" s="5">
        <v>16.2</v>
      </c>
      <c r="AA6" s="5">
        <v>15.6</v>
      </c>
      <c r="AB6" s="5">
        <v>14</v>
      </c>
      <c r="AC6" s="5">
        <v>15.8</v>
      </c>
      <c r="AD6" s="5">
        <v>14.8</v>
      </c>
      <c r="AE6" s="68">
        <v>16.5</v>
      </c>
      <c r="AF6" s="68">
        <v>16.7</v>
      </c>
      <c r="AG6" s="68">
        <v>16.899999999999999</v>
      </c>
      <c r="AH6" s="68">
        <v>15.7</v>
      </c>
      <c r="AI6" s="68">
        <v>17.2</v>
      </c>
      <c r="AJ6" s="5">
        <v>15</v>
      </c>
      <c r="AK6" s="68">
        <v>15.9</v>
      </c>
      <c r="AL6" s="68">
        <v>16.7</v>
      </c>
      <c r="AM6" s="68">
        <v>15.9</v>
      </c>
      <c r="AN6" s="6">
        <v>14.64516129032258</v>
      </c>
      <c r="AO6" s="6">
        <f>AVERAGE(B6:AM6)</f>
        <v>15.678947368421055</v>
      </c>
      <c r="AP6" s="5">
        <v>15.8</v>
      </c>
      <c r="AR6" s="17"/>
    </row>
    <row r="7" spans="1:46" ht="12.75">
      <c r="A7" s="5" t="s">
        <v>5</v>
      </c>
      <c r="B7" s="5">
        <v>12.1</v>
      </c>
      <c r="C7" s="5">
        <v>10.9</v>
      </c>
      <c r="D7" s="5">
        <v>10</v>
      </c>
      <c r="E7" s="5">
        <v>12</v>
      </c>
      <c r="F7" s="5">
        <v>12.8</v>
      </c>
      <c r="G7" s="5">
        <v>10.8</v>
      </c>
      <c r="H7" s="5">
        <v>9.9</v>
      </c>
      <c r="I7" s="5">
        <v>10</v>
      </c>
      <c r="J7" s="5">
        <v>11.7</v>
      </c>
      <c r="K7" s="5">
        <v>12.8</v>
      </c>
      <c r="L7" s="5">
        <v>11.7</v>
      </c>
      <c r="M7" s="5">
        <v>10.3</v>
      </c>
      <c r="N7" s="5">
        <v>12.4</v>
      </c>
      <c r="O7" s="5">
        <v>12.1</v>
      </c>
      <c r="P7" s="5">
        <v>12.6</v>
      </c>
      <c r="Q7" s="5">
        <v>12.6</v>
      </c>
      <c r="R7" s="5">
        <v>12.6</v>
      </c>
      <c r="S7" s="5">
        <v>11.4</v>
      </c>
      <c r="T7" s="5">
        <v>11.5</v>
      </c>
      <c r="U7" s="5">
        <v>11.3</v>
      </c>
      <c r="V7" s="5">
        <v>13.7</v>
      </c>
      <c r="W7" s="5">
        <v>12.5</v>
      </c>
      <c r="X7" s="5">
        <v>12.9</v>
      </c>
      <c r="Y7" s="5">
        <v>12.7</v>
      </c>
      <c r="Z7" s="5">
        <v>13.7</v>
      </c>
      <c r="AA7" s="5">
        <v>11.7</v>
      </c>
      <c r="AB7" s="5">
        <v>11.9</v>
      </c>
      <c r="AC7" s="5">
        <v>12.4</v>
      </c>
      <c r="AD7" s="5">
        <v>13.5</v>
      </c>
      <c r="AE7" s="68">
        <v>13</v>
      </c>
      <c r="AF7" s="68">
        <v>12.4</v>
      </c>
      <c r="AG7" s="68">
        <v>14.2</v>
      </c>
      <c r="AH7" s="68">
        <v>12.1</v>
      </c>
      <c r="AI7" s="68">
        <v>13.2</v>
      </c>
      <c r="AJ7" s="5">
        <v>11.2</v>
      </c>
      <c r="AK7" s="68">
        <v>13.1</v>
      </c>
      <c r="AL7" s="68">
        <v>13.9</v>
      </c>
      <c r="AM7" s="68">
        <v>13.4</v>
      </c>
      <c r="AN7" s="5"/>
      <c r="AO7" s="6">
        <f>AVERAGE(B7:AM7)</f>
        <v>12.184210526315786</v>
      </c>
      <c r="AP7" s="5">
        <v>11.9</v>
      </c>
      <c r="AR7" s="17"/>
    </row>
    <row r="8" spans="1:46" ht="12.75">
      <c r="A8" s="5" t="s">
        <v>6</v>
      </c>
      <c r="B8" s="5">
        <v>8.9</v>
      </c>
      <c r="C8" s="5">
        <v>8.8000000000000007</v>
      </c>
      <c r="D8" s="5">
        <v>6.8</v>
      </c>
      <c r="E8" s="5">
        <v>8.5</v>
      </c>
      <c r="F8" s="5">
        <v>8.1999999999999993</v>
      </c>
      <c r="G8" s="5">
        <v>7.1</v>
      </c>
      <c r="H8" s="5">
        <v>6</v>
      </c>
      <c r="I8" s="5">
        <v>7.3</v>
      </c>
      <c r="J8" s="5">
        <v>7.8</v>
      </c>
      <c r="K8" s="5">
        <v>8.4</v>
      </c>
      <c r="L8" s="5">
        <v>7.3</v>
      </c>
      <c r="M8" s="5">
        <v>9.3000000000000007</v>
      </c>
      <c r="N8" s="5">
        <v>8.8000000000000007</v>
      </c>
      <c r="O8" s="5">
        <v>8.8000000000000007</v>
      </c>
      <c r="P8" s="5">
        <v>10.6</v>
      </c>
      <c r="Q8" s="5">
        <v>9.9</v>
      </c>
      <c r="R8" s="5">
        <v>8.8000000000000007</v>
      </c>
      <c r="S8" s="5">
        <v>9.5</v>
      </c>
      <c r="T8" s="5">
        <v>9.6999999999999993</v>
      </c>
      <c r="U8" s="5">
        <v>9.4</v>
      </c>
      <c r="V8" s="5">
        <v>9.4</v>
      </c>
      <c r="W8" s="5">
        <v>10.199999999999999</v>
      </c>
      <c r="X8" s="5">
        <v>7.2</v>
      </c>
      <c r="Y8" s="5">
        <v>6.9</v>
      </c>
      <c r="Z8" s="5">
        <v>10.1</v>
      </c>
      <c r="AA8" s="5">
        <v>10.9</v>
      </c>
      <c r="AB8" s="5">
        <v>7</v>
      </c>
      <c r="AC8" s="5">
        <v>8.6999999999999993</v>
      </c>
      <c r="AD8" s="5">
        <v>8.9</v>
      </c>
      <c r="AE8" s="5">
        <v>8.1999999999999993</v>
      </c>
      <c r="AF8" s="68">
        <v>10</v>
      </c>
      <c r="AG8" s="68">
        <v>10.199999999999999</v>
      </c>
      <c r="AH8" s="68">
        <v>10</v>
      </c>
      <c r="AI8" s="68">
        <v>11</v>
      </c>
      <c r="AJ8" s="5">
        <v>7.9</v>
      </c>
      <c r="AK8" s="68">
        <v>9.9</v>
      </c>
      <c r="AL8" s="68">
        <v>10.5</v>
      </c>
      <c r="AM8" s="68">
        <v>10.5</v>
      </c>
      <c r="AN8" s="5"/>
      <c r="AO8" s="6">
        <f>AVERAGE(B8:AM8)</f>
        <v>8.8789473684210503</v>
      </c>
      <c r="AP8" s="5">
        <v>8.1</v>
      </c>
      <c r="AR8" s="17"/>
    </row>
    <row r="9" spans="1:46" ht="12.75">
      <c r="A9" s="5" t="s">
        <v>7</v>
      </c>
      <c r="B9" s="5">
        <v>5.5</v>
      </c>
      <c r="C9" s="5">
        <v>5.7</v>
      </c>
      <c r="D9" s="5">
        <v>5.7</v>
      </c>
      <c r="E9" s="5">
        <v>5.7</v>
      </c>
      <c r="F9" s="5">
        <v>4.7</v>
      </c>
      <c r="G9" s="5">
        <v>3.8</v>
      </c>
      <c r="H9" s="5">
        <v>3.5</v>
      </c>
      <c r="I9" s="5">
        <v>6.7</v>
      </c>
      <c r="J9" s="5">
        <v>4.5</v>
      </c>
      <c r="K9" s="5">
        <v>4.8</v>
      </c>
      <c r="L9" s="5">
        <v>4.4000000000000004</v>
      </c>
      <c r="M9" s="5">
        <v>4.9000000000000004</v>
      </c>
      <c r="N9" s="5">
        <v>6.3</v>
      </c>
      <c r="O9" s="5">
        <v>5.6</v>
      </c>
      <c r="P9" s="5">
        <v>7.8</v>
      </c>
      <c r="Q9" s="5">
        <v>5.7</v>
      </c>
      <c r="R9" s="5">
        <v>7.2</v>
      </c>
      <c r="S9" s="5">
        <v>7</v>
      </c>
      <c r="T9" s="5">
        <v>7.1</v>
      </c>
      <c r="U9" s="5">
        <v>5.9</v>
      </c>
      <c r="V9" s="5">
        <v>4.9000000000000004</v>
      </c>
      <c r="W9" s="5">
        <v>5.7</v>
      </c>
      <c r="X9" s="5">
        <v>5.9</v>
      </c>
      <c r="Y9" s="5">
        <v>4.5999999999999996</v>
      </c>
      <c r="Z9" s="5">
        <v>6.9</v>
      </c>
      <c r="AA9" s="5">
        <v>8.1999999999999993</v>
      </c>
      <c r="AB9" s="5">
        <v>4.5999999999999996</v>
      </c>
      <c r="AC9" s="5">
        <v>6.9</v>
      </c>
      <c r="AD9" s="5">
        <v>8.1</v>
      </c>
      <c r="AE9" s="5">
        <v>6.2</v>
      </c>
      <c r="AF9" s="68">
        <v>7.3</v>
      </c>
      <c r="AG9" s="68">
        <v>7.9</v>
      </c>
      <c r="AH9" s="68">
        <v>7.2</v>
      </c>
      <c r="AI9" s="68">
        <v>6.3</v>
      </c>
      <c r="AJ9" s="68">
        <v>7.6</v>
      </c>
      <c r="AK9" s="68">
        <v>8.6999999999999993</v>
      </c>
      <c r="AL9" s="68">
        <v>7.4</v>
      </c>
      <c r="AM9" s="68">
        <v>6.7</v>
      </c>
      <c r="AN9" s="5"/>
      <c r="AO9" s="6">
        <f t="shared" ref="AO9:AO15" si="0">AVERAGE(B9:AM9)</f>
        <v>6.1473684210526303</v>
      </c>
      <c r="AP9" s="5">
        <v>5</v>
      </c>
      <c r="AR9" s="17"/>
    </row>
    <row r="10" spans="1:46" ht="12.75">
      <c r="A10" s="5" t="s">
        <v>8</v>
      </c>
      <c r="B10" s="5">
        <v>3.1</v>
      </c>
      <c r="C10" s="5">
        <v>4.7</v>
      </c>
      <c r="D10" s="5">
        <v>5.3</v>
      </c>
      <c r="E10" s="5">
        <v>3.6</v>
      </c>
      <c r="F10" s="5">
        <v>4.7</v>
      </c>
      <c r="G10" s="5">
        <v>4.0999999999999996</v>
      </c>
      <c r="H10" s="5">
        <v>4.8</v>
      </c>
      <c r="I10" s="5">
        <v>4.5999999999999996</v>
      </c>
      <c r="J10" s="5">
        <v>4.2</v>
      </c>
      <c r="K10" s="5">
        <v>3.3</v>
      </c>
      <c r="L10" s="5">
        <v>4.7</v>
      </c>
      <c r="M10" s="5">
        <v>3.7</v>
      </c>
      <c r="N10" s="5">
        <v>6.7</v>
      </c>
      <c r="O10" s="5">
        <v>5</v>
      </c>
      <c r="P10" s="5">
        <v>7.1</v>
      </c>
      <c r="Q10" s="5">
        <v>3.8</v>
      </c>
      <c r="R10" s="5">
        <v>5.2</v>
      </c>
      <c r="S10" s="5">
        <v>4</v>
      </c>
      <c r="T10" s="5">
        <v>4.5999999999999996</v>
      </c>
      <c r="U10" s="10" t="s">
        <v>32</v>
      </c>
      <c r="V10" s="5">
        <v>5.0999999999999996</v>
      </c>
      <c r="W10" s="5">
        <v>6.1</v>
      </c>
      <c r="X10" s="5">
        <v>5.7</v>
      </c>
      <c r="Y10" s="5">
        <v>5</v>
      </c>
      <c r="Z10" s="5">
        <v>5.4</v>
      </c>
      <c r="AA10" s="5">
        <v>4.5999999999999996</v>
      </c>
      <c r="AB10" s="5">
        <v>5.2</v>
      </c>
      <c r="AC10" s="5">
        <v>5.5</v>
      </c>
      <c r="AD10" s="5">
        <v>4.8</v>
      </c>
      <c r="AE10" s="5">
        <v>4.4000000000000004</v>
      </c>
      <c r="AF10" s="71">
        <v>5.9</v>
      </c>
      <c r="AG10" s="71">
        <v>7.5</v>
      </c>
      <c r="AH10" s="71">
        <v>6.3</v>
      </c>
      <c r="AI10" s="71">
        <v>6.7</v>
      </c>
      <c r="AJ10" s="68">
        <v>5.6</v>
      </c>
      <c r="AK10" s="68">
        <v>6.5</v>
      </c>
      <c r="AL10" s="68">
        <v>7.1</v>
      </c>
      <c r="AM10" s="5">
        <v>5.0999999999999996</v>
      </c>
      <c r="AN10" s="5"/>
      <c r="AO10" s="6">
        <f t="shared" si="0"/>
        <v>5.1270270270270277</v>
      </c>
      <c r="AP10" s="5">
        <v>4.5</v>
      </c>
    </row>
    <row r="11" spans="1:46" ht="12.75">
      <c r="A11" s="5" t="s">
        <v>9</v>
      </c>
      <c r="B11" s="5"/>
      <c r="C11" s="5">
        <v>7</v>
      </c>
      <c r="D11" s="5">
        <v>5.6</v>
      </c>
      <c r="E11" s="5">
        <v>6.3</v>
      </c>
      <c r="F11" s="5">
        <v>6.4</v>
      </c>
      <c r="G11" s="5">
        <v>6.6</v>
      </c>
      <c r="H11" s="5">
        <v>4.9000000000000004</v>
      </c>
      <c r="I11" s="5">
        <v>5.3</v>
      </c>
      <c r="J11" s="5">
        <v>5.8</v>
      </c>
      <c r="K11" s="5">
        <v>5</v>
      </c>
      <c r="L11" s="5">
        <v>5</v>
      </c>
      <c r="M11" s="5">
        <v>6.1</v>
      </c>
      <c r="N11" s="5">
        <v>6.5</v>
      </c>
      <c r="O11" s="5">
        <v>6</v>
      </c>
      <c r="P11" s="5">
        <v>6.7</v>
      </c>
      <c r="Q11" s="5">
        <v>6.8</v>
      </c>
      <c r="R11" s="5">
        <v>6.3</v>
      </c>
      <c r="S11" s="5">
        <v>6.5</v>
      </c>
      <c r="T11" s="5">
        <v>5.7</v>
      </c>
      <c r="U11" s="10" t="s">
        <v>32</v>
      </c>
      <c r="V11" s="5">
        <v>6.2</v>
      </c>
      <c r="W11" s="5">
        <v>7.7</v>
      </c>
      <c r="X11" s="5">
        <v>7.3</v>
      </c>
      <c r="Y11" s="5">
        <v>8</v>
      </c>
      <c r="Z11" s="5">
        <v>9</v>
      </c>
      <c r="AA11" s="5">
        <v>5.2</v>
      </c>
      <c r="AB11" s="5">
        <v>8</v>
      </c>
      <c r="AC11" s="5">
        <v>8.5</v>
      </c>
      <c r="AD11" s="5">
        <v>6.4</v>
      </c>
      <c r="AE11" s="5">
        <v>6.5</v>
      </c>
      <c r="AF11" s="1">
        <v>6.1</v>
      </c>
      <c r="AG11" s="71">
        <v>8.8000000000000007</v>
      </c>
      <c r="AH11" s="71">
        <v>7.9</v>
      </c>
      <c r="AI11" s="1">
        <v>5.7</v>
      </c>
      <c r="AJ11" s="68">
        <v>7.7</v>
      </c>
      <c r="AK11" s="68">
        <v>7.4</v>
      </c>
      <c r="AL11" s="68">
        <v>8.3000000000000007</v>
      </c>
      <c r="AM11" s="5">
        <v>5.0999999999999996</v>
      </c>
      <c r="AN11" s="5"/>
      <c r="AO11" s="6">
        <f t="shared" si="0"/>
        <v>6.6194444444444445</v>
      </c>
      <c r="AP11" s="5">
        <v>5.9</v>
      </c>
    </row>
    <row r="12" spans="1:46" ht="12.75">
      <c r="A12" s="5" t="s">
        <v>10</v>
      </c>
      <c r="B12" s="5">
        <v>8.4</v>
      </c>
      <c r="C12" s="5">
        <v>9.1</v>
      </c>
      <c r="D12" s="5">
        <v>10.199999999999999</v>
      </c>
      <c r="E12" s="5">
        <v>9.8000000000000007</v>
      </c>
      <c r="F12" s="5">
        <v>7</v>
      </c>
      <c r="G12" s="5">
        <v>8.8000000000000007</v>
      </c>
      <c r="H12" s="5">
        <v>6.8</v>
      </c>
      <c r="I12" s="5">
        <v>7.3</v>
      </c>
      <c r="J12" s="5">
        <v>7.8</v>
      </c>
      <c r="K12" s="5">
        <v>8.5</v>
      </c>
      <c r="L12" s="5">
        <v>9.5</v>
      </c>
      <c r="M12" s="5">
        <v>8.5</v>
      </c>
      <c r="N12" s="5">
        <v>9.4</v>
      </c>
      <c r="O12" s="5">
        <v>9.9</v>
      </c>
      <c r="P12" s="5">
        <v>9.6</v>
      </c>
      <c r="Q12" s="5">
        <v>10.199999999999999</v>
      </c>
      <c r="R12" s="5">
        <v>9.3000000000000007</v>
      </c>
      <c r="S12" s="5">
        <v>8.9</v>
      </c>
      <c r="T12" s="5">
        <v>8.3000000000000007</v>
      </c>
      <c r="U12" s="10" t="s">
        <v>32</v>
      </c>
      <c r="V12" s="5">
        <v>11</v>
      </c>
      <c r="W12" s="5">
        <v>10.199999999999999</v>
      </c>
      <c r="X12" s="5">
        <v>10.7</v>
      </c>
      <c r="Y12" s="5">
        <v>9.3000000000000007</v>
      </c>
      <c r="Z12" s="5">
        <v>10.5</v>
      </c>
      <c r="AA12" s="5">
        <v>8.3000000000000007</v>
      </c>
      <c r="AB12" s="5">
        <v>9.4</v>
      </c>
      <c r="AC12" s="5">
        <v>10.1</v>
      </c>
      <c r="AD12" s="5">
        <v>10.199999999999999</v>
      </c>
      <c r="AE12" s="5">
        <v>8.4</v>
      </c>
      <c r="AF12" s="68">
        <v>10.3</v>
      </c>
      <c r="AG12" s="68">
        <v>11.3</v>
      </c>
      <c r="AH12" s="68">
        <v>9.4</v>
      </c>
      <c r="AI12" s="5">
        <v>8.9</v>
      </c>
      <c r="AJ12" s="68">
        <v>10.5</v>
      </c>
      <c r="AK12" s="68">
        <v>9.4</v>
      </c>
      <c r="AL12" s="68">
        <v>10.199999999999999</v>
      </c>
      <c r="AM12" s="68">
        <v>10.9</v>
      </c>
      <c r="AN12" s="5"/>
      <c r="AO12" s="6">
        <f t="shared" si="0"/>
        <v>9.3594594594594565</v>
      </c>
      <c r="AP12" s="5">
        <v>8.8000000000000007</v>
      </c>
    </row>
    <row r="13" spans="1:46" ht="12.75">
      <c r="A13" s="5" t="s">
        <v>11</v>
      </c>
      <c r="B13" s="5">
        <v>12.4</v>
      </c>
      <c r="C13" s="5">
        <v>11.9</v>
      </c>
      <c r="D13" s="5">
        <v>12.6</v>
      </c>
      <c r="E13" s="5">
        <v>13.1</v>
      </c>
      <c r="F13" s="5">
        <v>12</v>
      </c>
      <c r="G13" s="5">
        <v>10.6</v>
      </c>
      <c r="H13" s="5">
        <v>9.9</v>
      </c>
      <c r="I13" s="5">
        <v>12.3</v>
      </c>
      <c r="J13" s="5">
        <v>10.4</v>
      </c>
      <c r="K13" s="5">
        <v>11.1</v>
      </c>
      <c r="L13" s="5">
        <v>12.1</v>
      </c>
      <c r="M13" s="5">
        <v>12.2</v>
      </c>
      <c r="N13" s="5">
        <v>12.4</v>
      </c>
      <c r="O13" s="5">
        <v>13.3</v>
      </c>
      <c r="P13" s="5">
        <v>12.1</v>
      </c>
      <c r="Q13" s="5">
        <v>13.3</v>
      </c>
      <c r="R13" s="5">
        <v>10.7</v>
      </c>
      <c r="S13" s="5">
        <v>11.1</v>
      </c>
      <c r="T13" s="5">
        <v>11.5</v>
      </c>
      <c r="U13" s="10" t="s">
        <v>32</v>
      </c>
      <c r="V13" s="5">
        <v>12</v>
      </c>
      <c r="W13" s="5">
        <v>11.5</v>
      </c>
      <c r="X13" s="5">
        <v>12.2</v>
      </c>
      <c r="Y13" s="5">
        <v>11.1</v>
      </c>
      <c r="Z13" s="5">
        <v>12.5</v>
      </c>
      <c r="AA13" s="5">
        <v>12.4</v>
      </c>
      <c r="AB13" s="5">
        <v>11</v>
      </c>
      <c r="AC13" s="5">
        <v>12.2</v>
      </c>
      <c r="AD13" s="5">
        <v>11.7</v>
      </c>
      <c r="AE13" s="68">
        <v>12.5</v>
      </c>
      <c r="AF13" s="68">
        <v>12.8</v>
      </c>
      <c r="AG13" s="68">
        <v>13.7</v>
      </c>
      <c r="AH13" s="68">
        <v>12.6</v>
      </c>
      <c r="AI13" s="5">
        <v>11.4</v>
      </c>
      <c r="AJ13" s="68">
        <v>13.2</v>
      </c>
      <c r="AK13" s="68">
        <v>12.9</v>
      </c>
      <c r="AL13" s="5">
        <v>12</v>
      </c>
      <c r="AM13" s="68">
        <v>12.9</v>
      </c>
      <c r="AN13" s="5"/>
      <c r="AO13" s="6">
        <f t="shared" si="0"/>
        <v>12.043243243243241</v>
      </c>
      <c r="AP13" s="5">
        <v>12.6</v>
      </c>
    </row>
    <row r="14" spans="1:46" ht="12.75">
      <c r="A14" s="5" t="s">
        <v>12</v>
      </c>
      <c r="B14" s="5">
        <v>15.8</v>
      </c>
      <c r="C14" s="5">
        <v>14.8</v>
      </c>
      <c r="D14" s="5">
        <v>16.3</v>
      </c>
      <c r="E14" s="5">
        <v>16.399999999999999</v>
      </c>
      <c r="F14" s="5">
        <v>13.8</v>
      </c>
      <c r="G14" s="5">
        <v>13.5</v>
      </c>
      <c r="H14" s="5">
        <v>14.5</v>
      </c>
      <c r="I14" s="5">
        <v>12.9</v>
      </c>
      <c r="J14" s="5">
        <v>13.6</v>
      </c>
      <c r="K14" s="5">
        <v>13.4</v>
      </c>
      <c r="L14" s="5">
        <v>13.4</v>
      </c>
      <c r="M14" s="5">
        <v>16.8</v>
      </c>
      <c r="N14" s="5">
        <v>15.2</v>
      </c>
      <c r="O14" s="5">
        <v>15.1</v>
      </c>
      <c r="P14" s="5">
        <v>14.5</v>
      </c>
      <c r="Q14" s="5">
        <v>14.6</v>
      </c>
      <c r="R14" s="5">
        <v>13.9</v>
      </c>
      <c r="S14" s="5">
        <v>14.2</v>
      </c>
      <c r="T14" s="5">
        <v>15</v>
      </c>
      <c r="U14" s="10" t="s">
        <v>32</v>
      </c>
      <c r="V14" s="5">
        <v>15.4</v>
      </c>
      <c r="W14" s="5">
        <v>15.9</v>
      </c>
      <c r="X14" s="5">
        <v>14.9</v>
      </c>
      <c r="Y14" s="5">
        <v>15.4</v>
      </c>
      <c r="Z14" s="5">
        <v>17.2</v>
      </c>
      <c r="AA14" s="5">
        <v>15.2</v>
      </c>
      <c r="AB14" s="5">
        <v>15.3</v>
      </c>
      <c r="AC14" s="5">
        <v>15.7</v>
      </c>
      <c r="AD14" s="5">
        <v>14.6</v>
      </c>
      <c r="AE14" s="68">
        <v>15.5</v>
      </c>
      <c r="AF14" s="68">
        <v>15.4</v>
      </c>
      <c r="AG14" s="68">
        <v>16.3</v>
      </c>
      <c r="AH14" s="68">
        <v>15.3</v>
      </c>
      <c r="AI14" s="68">
        <v>16</v>
      </c>
      <c r="AJ14" s="68">
        <v>15.7</v>
      </c>
      <c r="AK14" s="68">
        <v>16.5</v>
      </c>
      <c r="AL14" s="68">
        <v>16.3</v>
      </c>
      <c r="AM14" s="68">
        <v>16.600000000000001</v>
      </c>
      <c r="AN14" s="5"/>
      <c r="AO14" s="6">
        <f t="shared" si="0"/>
        <v>15.159459459459459</v>
      </c>
      <c r="AP14" s="5">
        <v>15.9</v>
      </c>
    </row>
    <row r="15" spans="1:46" ht="12.75">
      <c r="A15" s="5" t="s">
        <v>13</v>
      </c>
      <c r="B15" s="5">
        <v>17.600000000000001</v>
      </c>
      <c r="C15" s="5">
        <v>17.100000000000001</v>
      </c>
      <c r="D15" s="5">
        <v>19.7</v>
      </c>
      <c r="E15" s="5">
        <v>17.2</v>
      </c>
      <c r="F15" s="5">
        <v>17.5</v>
      </c>
      <c r="G15" s="5">
        <v>16.399999999999999</v>
      </c>
      <c r="H15" s="5">
        <v>14.9</v>
      </c>
      <c r="I15" s="5">
        <v>15.6</v>
      </c>
      <c r="J15" s="5">
        <v>18.2</v>
      </c>
      <c r="K15" s="5">
        <v>18.100000000000001</v>
      </c>
      <c r="L15" s="5">
        <v>16.3</v>
      </c>
      <c r="M15" s="5">
        <v>18.399999999999999</v>
      </c>
      <c r="N15" s="5">
        <v>17.3</v>
      </c>
      <c r="O15" s="5">
        <v>16.2</v>
      </c>
      <c r="P15" s="5">
        <v>21.6</v>
      </c>
      <c r="Q15" s="5">
        <v>18</v>
      </c>
      <c r="R15" s="5">
        <v>17.100000000000001</v>
      </c>
      <c r="S15" s="5">
        <v>18.7</v>
      </c>
      <c r="T15" s="5">
        <v>15.5</v>
      </c>
      <c r="U15" s="10" t="s">
        <v>32</v>
      </c>
      <c r="V15" s="5">
        <v>16.7</v>
      </c>
      <c r="W15" s="5">
        <v>18.7</v>
      </c>
      <c r="X15" s="5">
        <v>17.7</v>
      </c>
      <c r="Y15" s="5">
        <v>18.600000000000001</v>
      </c>
      <c r="Z15" s="5">
        <v>19.600000000000001</v>
      </c>
      <c r="AA15" s="5">
        <v>17.7</v>
      </c>
      <c r="AB15" s="5">
        <v>18.7</v>
      </c>
      <c r="AC15" s="5">
        <v>18.399999999999999</v>
      </c>
      <c r="AD15" s="5">
        <v>18.2</v>
      </c>
      <c r="AE15" s="68">
        <v>18.3</v>
      </c>
      <c r="AF15" s="5">
        <v>17.5</v>
      </c>
      <c r="AG15" s="68">
        <v>19.5</v>
      </c>
      <c r="AH15" s="68">
        <v>18.3</v>
      </c>
      <c r="AI15" s="5">
        <v>17.399999999999999</v>
      </c>
      <c r="AJ15" s="5">
        <v>16.5</v>
      </c>
      <c r="AK15" s="68">
        <v>18.8</v>
      </c>
      <c r="AL15" s="68">
        <v>18.100000000000001</v>
      </c>
      <c r="AM15" s="68">
        <v>19.7</v>
      </c>
      <c r="AN15" s="5"/>
      <c r="AO15" s="6">
        <f t="shared" si="0"/>
        <v>17.83243243243243</v>
      </c>
      <c r="AP15" s="5">
        <v>18.3</v>
      </c>
    </row>
    <row r="16" spans="1:46" ht="12.75">
      <c r="A16" s="1" t="s">
        <v>1</v>
      </c>
      <c r="B16" s="6">
        <f t="shared" ref="B16:Q16" si="1">AVERAGE(B4:B15)</f>
        <v>12.436363636363637</v>
      </c>
      <c r="C16" s="6">
        <f t="shared" si="1"/>
        <v>11.75</v>
      </c>
      <c r="D16" s="6">
        <f t="shared" si="1"/>
        <v>11.933333333333332</v>
      </c>
      <c r="E16" s="6">
        <f t="shared" si="1"/>
        <v>12.224999999999996</v>
      </c>
      <c r="F16" s="6">
        <f t="shared" si="1"/>
        <v>11.958333333333334</v>
      </c>
      <c r="G16" s="6">
        <f t="shared" si="1"/>
        <v>10.983333333333329</v>
      </c>
      <c r="H16" s="6">
        <f t="shared" si="1"/>
        <v>10.200000000000001</v>
      </c>
      <c r="I16" s="6">
        <f t="shared" si="1"/>
        <v>10.716666666666667</v>
      </c>
      <c r="J16" s="6">
        <f t="shared" si="1"/>
        <v>11.266666666666666</v>
      </c>
      <c r="K16" s="6">
        <f t="shared" si="1"/>
        <v>11.308333333333332</v>
      </c>
      <c r="L16" s="6">
        <f t="shared" si="1"/>
        <v>11.208333333333334</v>
      </c>
      <c r="M16" s="6">
        <f t="shared" si="1"/>
        <v>11.458333333333334</v>
      </c>
      <c r="N16" s="6">
        <f t="shared" si="1"/>
        <v>12.683333333333335</v>
      </c>
      <c r="O16" s="6">
        <f t="shared" si="1"/>
        <v>12.258333333333331</v>
      </c>
      <c r="P16" s="6">
        <f t="shared" si="1"/>
        <v>12.766666666666664</v>
      </c>
      <c r="Q16" s="6">
        <f t="shared" si="1"/>
        <v>12.841666666666667</v>
      </c>
      <c r="R16" s="6">
        <f>AVERAGE(R4:R15)</f>
        <v>11.991666666666667</v>
      </c>
      <c r="S16" s="6">
        <f>AVERAGE(S4:S15)</f>
        <v>12.049999999999999</v>
      </c>
      <c r="T16" s="6">
        <f>AVERAGE(T4:T15)</f>
        <v>11.733333333333333</v>
      </c>
      <c r="U16" s="87"/>
      <c r="V16" s="6"/>
      <c r="W16" s="6">
        <f t="shared" ref="W16:AM16" si="2">AVERAGE(W4:W15)</f>
        <v>12.858333333333333</v>
      </c>
      <c r="X16" s="6">
        <f t="shared" si="2"/>
        <v>12.608333333333334</v>
      </c>
      <c r="Y16" s="6">
        <f t="shared" si="2"/>
        <v>12.041666666666666</v>
      </c>
      <c r="Z16" s="6">
        <f t="shared" si="2"/>
        <v>13.416666666666666</v>
      </c>
      <c r="AA16" s="6">
        <f t="shared" si="2"/>
        <v>12.316666666666665</v>
      </c>
      <c r="AB16" s="6">
        <f t="shared" si="2"/>
        <v>11.799999999999999</v>
      </c>
      <c r="AC16" s="6">
        <f t="shared" si="2"/>
        <v>12.658333333333333</v>
      </c>
      <c r="AD16" s="6">
        <f t="shared" si="2"/>
        <v>12.133333333333333</v>
      </c>
      <c r="AE16" s="6">
        <f t="shared" si="2"/>
        <v>12.375000000000002</v>
      </c>
      <c r="AF16" s="6">
        <f t="shared" si="2"/>
        <v>12.799999999999999</v>
      </c>
      <c r="AG16" s="6">
        <f t="shared" si="2"/>
        <v>13.674999999999999</v>
      </c>
      <c r="AH16" s="6">
        <f t="shared" si="2"/>
        <v>12.9</v>
      </c>
      <c r="AI16" s="6">
        <f t="shared" si="2"/>
        <v>12.800000000000002</v>
      </c>
      <c r="AJ16" s="6">
        <f t="shared" si="2"/>
        <v>12.491666666666667</v>
      </c>
      <c r="AK16" s="24">
        <f t="shared" si="2"/>
        <v>12.94166666666667</v>
      </c>
      <c r="AL16" s="24">
        <f t="shared" si="2"/>
        <v>13.183333333333335</v>
      </c>
      <c r="AM16" s="24">
        <f t="shared" si="2"/>
        <v>12.908333333333331</v>
      </c>
      <c r="AN16" s="5"/>
      <c r="AO16" s="6">
        <f>AVERAGE(AO4:AO15)</f>
        <v>12.207144315367998</v>
      </c>
      <c r="AP16" s="5"/>
    </row>
    <row r="17" spans="1:46" ht="12.75">
      <c r="A17" s="1"/>
      <c r="B17" s="6"/>
      <c r="C17" s="6"/>
      <c r="D17" s="6"/>
      <c r="E17" s="6"/>
      <c r="F17" s="6"/>
      <c r="G17" s="6"/>
      <c r="H17" s="6"/>
      <c r="I17" s="6"/>
      <c r="J17" s="6"/>
      <c r="K17" s="6"/>
      <c r="L17" s="6"/>
      <c r="M17" s="6"/>
      <c r="N17" s="6"/>
      <c r="O17" s="6"/>
      <c r="P17" s="6"/>
      <c r="Q17" s="6"/>
      <c r="R17" s="6"/>
      <c r="S17" s="6"/>
      <c r="T17" s="6"/>
      <c r="U17" s="87"/>
      <c r="V17" s="6"/>
      <c r="W17" s="6"/>
      <c r="X17" s="6"/>
      <c r="Y17" s="6"/>
      <c r="Z17" s="6"/>
      <c r="AA17" s="6"/>
      <c r="AB17" s="6"/>
      <c r="AC17" s="6"/>
      <c r="AD17" s="6"/>
      <c r="AE17" s="6"/>
      <c r="AF17" s="6"/>
      <c r="AG17" s="6"/>
      <c r="AH17" s="6"/>
      <c r="AI17" s="6"/>
      <c r="AJ17" s="6"/>
      <c r="AK17" s="6"/>
      <c r="AL17" s="6"/>
      <c r="AM17" s="5"/>
      <c r="AN17" s="5"/>
      <c r="AO17" s="6"/>
      <c r="AP17" s="5"/>
    </row>
    <row r="18" spans="1:46" ht="12.75">
      <c r="A18" s="1" t="s">
        <v>93</v>
      </c>
      <c r="B18" s="6">
        <f t="shared" ref="B18:AK18" si="3">AVERAGE(B6:B8)</f>
        <v>12.066666666666665</v>
      </c>
      <c r="C18" s="6">
        <f t="shared" si="3"/>
        <v>11.233333333333334</v>
      </c>
      <c r="D18" s="6">
        <f t="shared" si="3"/>
        <v>10.4</v>
      </c>
      <c r="E18" s="6">
        <f t="shared" si="3"/>
        <v>12.533333333333333</v>
      </c>
      <c r="F18" s="6">
        <f t="shared" si="3"/>
        <v>12.533333333333333</v>
      </c>
      <c r="G18" s="6">
        <f t="shared" si="3"/>
        <v>10.866666666666667</v>
      </c>
      <c r="H18" s="6">
        <f t="shared" si="3"/>
        <v>9.7000000000000011</v>
      </c>
      <c r="I18" s="6">
        <f t="shared" si="3"/>
        <v>10.3</v>
      </c>
      <c r="J18" s="6">
        <f t="shared" si="3"/>
        <v>11.299999999999999</v>
      </c>
      <c r="K18" s="6">
        <f t="shared" si="3"/>
        <v>12.033333333333333</v>
      </c>
      <c r="L18" s="6">
        <f t="shared" si="3"/>
        <v>10.833333333333334</v>
      </c>
      <c r="M18" s="6">
        <f t="shared" si="3"/>
        <v>11.366666666666667</v>
      </c>
      <c r="N18" s="6">
        <f t="shared" si="3"/>
        <v>12.800000000000002</v>
      </c>
      <c r="O18" s="6">
        <f t="shared" si="3"/>
        <v>12.466666666666669</v>
      </c>
      <c r="P18" s="6">
        <f t="shared" si="3"/>
        <v>13</v>
      </c>
      <c r="Q18" s="6">
        <f t="shared" si="3"/>
        <v>13.233333333333333</v>
      </c>
      <c r="R18" s="6">
        <f t="shared" si="3"/>
        <v>12.733333333333334</v>
      </c>
      <c r="S18" s="6">
        <f t="shared" si="3"/>
        <v>12.5</v>
      </c>
      <c r="T18" s="6">
        <f t="shared" si="3"/>
        <v>12</v>
      </c>
      <c r="U18" s="6">
        <f t="shared" si="3"/>
        <v>12.466666666666667</v>
      </c>
      <c r="V18" s="6">
        <f t="shared" si="3"/>
        <v>12.966666666666667</v>
      </c>
      <c r="W18" s="6">
        <f t="shared" si="3"/>
        <v>13.466666666666667</v>
      </c>
      <c r="X18" s="6">
        <f t="shared" si="3"/>
        <v>12.366666666666667</v>
      </c>
      <c r="Y18" s="6">
        <f t="shared" si="3"/>
        <v>11.433333333333332</v>
      </c>
      <c r="Z18" s="6">
        <f t="shared" si="3"/>
        <v>13.333333333333334</v>
      </c>
      <c r="AA18" s="6">
        <f t="shared" si="3"/>
        <v>12.733333333333333</v>
      </c>
      <c r="AB18" s="6">
        <f t="shared" si="3"/>
        <v>10.966666666666667</v>
      </c>
      <c r="AC18" s="6">
        <f t="shared" si="3"/>
        <v>12.300000000000002</v>
      </c>
      <c r="AD18" s="6">
        <f t="shared" si="3"/>
        <v>12.4</v>
      </c>
      <c r="AE18" s="6">
        <f t="shared" si="3"/>
        <v>12.566666666666668</v>
      </c>
      <c r="AF18" s="6">
        <f t="shared" si="3"/>
        <v>13.033333333333333</v>
      </c>
      <c r="AG18" s="6">
        <f t="shared" si="3"/>
        <v>13.766666666666666</v>
      </c>
      <c r="AH18" s="6">
        <f t="shared" si="3"/>
        <v>12.6</v>
      </c>
      <c r="AI18" s="6">
        <f t="shared" si="3"/>
        <v>13.799999999999999</v>
      </c>
      <c r="AJ18" s="6">
        <f t="shared" si="3"/>
        <v>11.366666666666667</v>
      </c>
      <c r="AK18" s="6">
        <f t="shared" si="3"/>
        <v>12.966666666666667</v>
      </c>
      <c r="AL18" s="6">
        <f t="shared" ref="AL18:AO18" si="4">AVERAGE(AL6:AL8)</f>
        <v>13.700000000000001</v>
      </c>
      <c r="AM18" s="6">
        <f t="shared" si="4"/>
        <v>13.266666666666666</v>
      </c>
      <c r="AN18" s="5"/>
      <c r="AO18" s="6">
        <f t="shared" si="4"/>
        <v>12.247368421052629</v>
      </c>
      <c r="AP18" s="1" t="s">
        <v>93</v>
      </c>
    </row>
    <row r="19" spans="1:46" ht="12.75">
      <c r="A19" s="1" t="s">
        <v>90</v>
      </c>
      <c r="B19" s="6">
        <f t="shared" ref="B19:AK19" si="5">AVERAGE(B9:B11)</f>
        <v>4.3</v>
      </c>
      <c r="C19" s="6">
        <f t="shared" si="5"/>
        <v>5.8</v>
      </c>
      <c r="D19" s="6">
        <f t="shared" si="5"/>
        <v>5.5333333333333341</v>
      </c>
      <c r="E19" s="6">
        <f t="shared" si="5"/>
        <v>5.2</v>
      </c>
      <c r="F19" s="6">
        <f t="shared" si="5"/>
        <v>5.2666666666666666</v>
      </c>
      <c r="G19" s="6">
        <f t="shared" si="5"/>
        <v>4.833333333333333</v>
      </c>
      <c r="H19" s="6">
        <f t="shared" si="5"/>
        <v>4.4000000000000004</v>
      </c>
      <c r="I19" s="6">
        <f t="shared" si="5"/>
        <v>5.5333333333333341</v>
      </c>
      <c r="J19" s="6">
        <f t="shared" si="5"/>
        <v>4.833333333333333</v>
      </c>
      <c r="K19" s="6">
        <f t="shared" si="5"/>
        <v>4.3666666666666663</v>
      </c>
      <c r="L19" s="6">
        <f t="shared" si="5"/>
        <v>4.7</v>
      </c>
      <c r="M19" s="6">
        <f t="shared" si="5"/>
        <v>4.9000000000000004</v>
      </c>
      <c r="N19" s="6">
        <f t="shared" si="5"/>
        <v>6.5</v>
      </c>
      <c r="O19" s="6">
        <f t="shared" si="5"/>
        <v>5.5333333333333341</v>
      </c>
      <c r="P19" s="6">
        <f t="shared" si="5"/>
        <v>7.1999999999999993</v>
      </c>
      <c r="Q19" s="6">
        <f t="shared" si="5"/>
        <v>5.4333333333333336</v>
      </c>
      <c r="R19" s="6">
        <f t="shared" si="5"/>
        <v>6.2333333333333334</v>
      </c>
      <c r="S19" s="6">
        <f t="shared" si="5"/>
        <v>5.833333333333333</v>
      </c>
      <c r="T19" s="6">
        <f t="shared" si="5"/>
        <v>5.8</v>
      </c>
      <c r="U19" s="6">
        <f t="shared" si="5"/>
        <v>5.9</v>
      </c>
      <c r="V19" s="6">
        <f t="shared" si="5"/>
        <v>5.3999999999999995</v>
      </c>
      <c r="W19" s="6">
        <f t="shared" si="5"/>
        <v>6.5</v>
      </c>
      <c r="X19" s="6">
        <f t="shared" si="5"/>
        <v>6.3000000000000007</v>
      </c>
      <c r="Y19" s="6">
        <f t="shared" si="5"/>
        <v>5.8666666666666671</v>
      </c>
      <c r="Z19" s="6">
        <f t="shared" si="5"/>
        <v>7.1000000000000005</v>
      </c>
      <c r="AA19" s="6">
        <f t="shared" si="5"/>
        <v>6</v>
      </c>
      <c r="AB19" s="6">
        <f t="shared" si="5"/>
        <v>5.9333333333333336</v>
      </c>
      <c r="AC19" s="6">
        <f t="shared" si="5"/>
        <v>6.9666666666666659</v>
      </c>
      <c r="AD19" s="6">
        <f t="shared" si="5"/>
        <v>6.4333333333333327</v>
      </c>
      <c r="AE19" s="6">
        <f t="shared" si="5"/>
        <v>5.7</v>
      </c>
      <c r="AF19" s="6">
        <f t="shared" si="5"/>
        <v>6.4333333333333327</v>
      </c>
      <c r="AG19" s="6">
        <f t="shared" si="5"/>
        <v>8.0666666666666682</v>
      </c>
      <c r="AH19" s="6">
        <f t="shared" si="5"/>
        <v>7.1333333333333329</v>
      </c>
      <c r="AI19" s="6">
        <f t="shared" si="5"/>
        <v>6.2333333333333334</v>
      </c>
      <c r="AJ19" s="6">
        <f t="shared" si="5"/>
        <v>6.9666666666666659</v>
      </c>
      <c r="AK19" s="6">
        <f t="shared" si="5"/>
        <v>7.5333333333333341</v>
      </c>
      <c r="AL19" s="6">
        <f>AVERAGE(AL9:AL11)</f>
        <v>7.6000000000000005</v>
      </c>
      <c r="AM19" s="6">
        <f>AVERAGE(AM9:AM11)</f>
        <v>5.6333333333333329</v>
      </c>
      <c r="AN19" s="5"/>
      <c r="AO19" s="6">
        <f>AVERAGE(AO9:AO11)</f>
        <v>5.9646132975080342</v>
      </c>
      <c r="AP19" s="1" t="s">
        <v>90</v>
      </c>
    </row>
    <row r="20" spans="1:46" ht="12.75">
      <c r="A20" s="1" t="s">
        <v>91</v>
      </c>
      <c r="B20" s="6">
        <f t="shared" ref="B20:AK20" si="6">AVERAGE(B12:B14)</f>
        <v>12.200000000000001</v>
      </c>
      <c r="C20" s="6">
        <f t="shared" si="6"/>
        <v>11.933333333333332</v>
      </c>
      <c r="D20" s="6">
        <f t="shared" si="6"/>
        <v>13.033333333333331</v>
      </c>
      <c r="E20" s="6">
        <f t="shared" si="6"/>
        <v>13.1</v>
      </c>
      <c r="F20" s="6">
        <f t="shared" si="6"/>
        <v>10.933333333333332</v>
      </c>
      <c r="G20" s="6">
        <f t="shared" si="6"/>
        <v>10.966666666666667</v>
      </c>
      <c r="H20" s="6">
        <f t="shared" si="6"/>
        <v>10.4</v>
      </c>
      <c r="I20" s="6">
        <f t="shared" si="6"/>
        <v>10.833333333333334</v>
      </c>
      <c r="J20" s="6">
        <f t="shared" si="6"/>
        <v>10.6</v>
      </c>
      <c r="K20" s="6">
        <f t="shared" si="6"/>
        <v>11</v>
      </c>
      <c r="L20" s="6">
        <f t="shared" si="6"/>
        <v>11.666666666666666</v>
      </c>
      <c r="M20" s="6">
        <f t="shared" si="6"/>
        <v>12.5</v>
      </c>
      <c r="N20" s="6">
        <f t="shared" si="6"/>
        <v>12.333333333333334</v>
      </c>
      <c r="O20" s="6">
        <f t="shared" si="6"/>
        <v>12.766666666666667</v>
      </c>
      <c r="P20" s="6">
        <f t="shared" si="6"/>
        <v>12.066666666666668</v>
      </c>
      <c r="Q20" s="6">
        <f t="shared" si="6"/>
        <v>12.700000000000001</v>
      </c>
      <c r="R20" s="6">
        <f t="shared" si="6"/>
        <v>11.299999999999999</v>
      </c>
      <c r="S20" s="6">
        <f t="shared" si="6"/>
        <v>11.4</v>
      </c>
      <c r="T20" s="6">
        <f t="shared" si="6"/>
        <v>11.6</v>
      </c>
      <c r="U20" s="6"/>
      <c r="V20" s="6">
        <f t="shared" si="6"/>
        <v>12.799999999999999</v>
      </c>
      <c r="W20" s="6">
        <f t="shared" si="6"/>
        <v>12.533333333333333</v>
      </c>
      <c r="X20" s="6">
        <f t="shared" si="6"/>
        <v>12.6</v>
      </c>
      <c r="Y20" s="6">
        <f t="shared" si="6"/>
        <v>11.933333333333332</v>
      </c>
      <c r="Z20" s="6">
        <f t="shared" si="6"/>
        <v>13.4</v>
      </c>
      <c r="AA20" s="6">
        <f t="shared" si="6"/>
        <v>11.966666666666669</v>
      </c>
      <c r="AB20" s="6">
        <f t="shared" si="6"/>
        <v>11.9</v>
      </c>
      <c r="AC20" s="6">
        <f t="shared" si="6"/>
        <v>12.666666666666666</v>
      </c>
      <c r="AD20" s="6">
        <f t="shared" si="6"/>
        <v>12.166666666666666</v>
      </c>
      <c r="AE20" s="6">
        <f t="shared" si="6"/>
        <v>12.133333333333333</v>
      </c>
      <c r="AF20" s="6">
        <f t="shared" si="6"/>
        <v>12.833333333333334</v>
      </c>
      <c r="AG20" s="6">
        <f t="shared" si="6"/>
        <v>13.766666666666666</v>
      </c>
      <c r="AH20" s="6">
        <f t="shared" si="6"/>
        <v>12.433333333333332</v>
      </c>
      <c r="AI20" s="6">
        <f t="shared" si="6"/>
        <v>12.1</v>
      </c>
      <c r="AJ20" s="6">
        <f t="shared" si="6"/>
        <v>13.133333333333333</v>
      </c>
      <c r="AK20" s="6">
        <f t="shared" si="6"/>
        <v>12.933333333333332</v>
      </c>
      <c r="AL20" s="6">
        <f>AVERAGE(AL12:AL14)</f>
        <v>12.833333333333334</v>
      </c>
      <c r="AM20" s="6">
        <f>AVERAGE(AM12:AM14)</f>
        <v>13.466666666666669</v>
      </c>
      <c r="AN20" s="5"/>
      <c r="AO20" s="6">
        <f>AVERAGE(AO12:AO14)</f>
        <v>12.187387387387384</v>
      </c>
      <c r="AP20" s="1" t="s">
        <v>91</v>
      </c>
    </row>
    <row r="21" spans="1:46" ht="12.75">
      <c r="A21" s="1" t="s">
        <v>92</v>
      </c>
      <c r="B21" s="6"/>
      <c r="C21" s="6">
        <f t="shared" ref="C21:AK21" si="7">AVERAGE(B15,C4:C5)</f>
        <v>18.2</v>
      </c>
      <c r="D21" s="6">
        <f t="shared" si="7"/>
        <v>17.899999999999999</v>
      </c>
      <c r="E21" s="6">
        <f t="shared" si="7"/>
        <v>18.900000000000002</v>
      </c>
      <c r="F21" s="6">
        <f t="shared" si="7"/>
        <v>18.999999999999996</v>
      </c>
      <c r="G21" s="6">
        <f t="shared" si="7"/>
        <v>17.633333333333333</v>
      </c>
      <c r="H21" s="6">
        <f t="shared" si="7"/>
        <v>16.8</v>
      </c>
      <c r="I21" s="6">
        <f t="shared" si="7"/>
        <v>15.966666666666669</v>
      </c>
      <c r="J21" s="6">
        <f t="shared" si="7"/>
        <v>17.466666666666665</v>
      </c>
      <c r="K21" s="6">
        <f t="shared" si="7"/>
        <v>17.866666666666664</v>
      </c>
      <c r="L21" s="6">
        <f t="shared" si="7"/>
        <v>18.233333333333334</v>
      </c>
      <c r="M21" s="6">
        <f t="shared" si="7"/>
        <v>16.366666666666667</v>
      </c>
      <c r="N21" s="6">
        <f t="shared" si="7"/>
        <v>19.466666666666665</v>
      </c>
      <c r="O21" s="6">
        <f t="shared" si="7"/>
        <v>18.633333333333333</v>
      </c>
      <c r="P21" s="6">
        <f t="shared" si="7"/>
        <v>16.999999999999996</v>
      </c>
      <c r="Q21" s="6">
        <f t="shared" si="7"/>
        <v>21.2</v>
      </c>
      <c r="R21" s="6">
        <f t="shared" si="7"/>
        <v>18</v>
      </c>
      <c r="S21" s="6">
        <f t="shared" si="7"/>
        <v>17.933333333333334</v>
      </c>
      <c r="T21" s="6">
        <f t="shared" si="7"/>
        <v>18.599999999999998</v>
      </c>
      <c r="U21" s="6">
        <f t="shared" si="7"/>
        <v>17.733333333333334</v>
      </c>
      <c r="V21" s="6"/>
      <c r="W21" s="6">
        <f t="shared" si="7"/>
        <v>18.266666666666669</v>
      </c>
      <c r="X21" s="6">
        <f t="shared" si="7"/>
        <v>19.5</v>
      </c>
      <c r="Y21" s="6">
        <f t="shared" si="7"/>
        <v>18.633333333333333</v>
      </c>
      <c r="Z21" s="6">
        <f t="shared" si="7"/>
        <v>19.5</v>
      </c>
      <c r="AA21" s="6">
        <f t="shared" si="7"/>
        <v>19.2</v>
      </c>
      <c r="AB21" s="6">
        <f t="shared" si="7"/>
        <v>18.066666666666666</v>
      </c>
      <c r="AC21" s="6">
        <f t="shared" si="7"/>
        <v>18.8</v>
      </c>
      <c r="AD21" s="6">
        <f t="shared" si="7"/>
        <v>17.599999999999998</v>
      </c>
      <c r="AE21" s="6">
        <f t="shared" si="7"/>
        <v>19.066666666666666</v>
      </c>
      <c r="AF21" s="6">
        <f t="shared" si="7"/>
        <v>19.166666666666668</v>
      </c>
      <c r="AG21" s="6">
        <f t="shared" si="7"/>
        <v>18.433333333333334</v>
      </c>
      <c r="AH21" s="6">
        <f t="shared" si="7"/>
        <v>19.833333333333332</v>
      </c>
      <c r="AI21" s="6">
        <f t="shared" si="7"/>
        <v>19.366666666666671</v>
      </c>
      <c r="AJ21" s="6">
        <f t="shared" si="7"/>
        <v>18.8</v>
      </c>
      <c r="AK21" s="6">
        <f t="shared" si="7"/>
        <v>17.566666666666666</v>
      </c>
      <c r="AL21" s="6">
        <f>AVERAGE(AK15,AL4:AL5)</f>
        <v>18.833333333333332</v>
      </c>
      <c r="AM21" s="6">
        <f>AVERAGE(AL15,AM4:AM5)</f>
        <v>18.733333333333334</v>
      </c>
      <c r="AN21" s="5"/>
      <c r="AO21" s="6">
        <f>AVERAGE(AO15,AO4:AO5)</f>
        <v>18.429208155523945</v>
      </c>
      <c r="AP21" s="1" t="s">
        <v>92</v>
      </c>
    </row>
    <row r="22" spans="1:46" ht="12.75">
      <c r="A22" s="1"/>
      <c r="B22" s="6"/>
      <c r="C22" s="6"/>
      <c r="D22" s="6"/>
      <c r="E22" s="6"/>
      <c r="F22" s="6"/>
      <c r="G22" s="6"/>
      <c r="H22" s="6"/>
      <c r="I22" s="6"/>
      <c r="J22" s="6"/>
      <c r="K22" s="6"/>
      <c r="L22" s="6"/>
      <c r="M22" s="6"/>
      <c r="N22" s="6"/>
      <c r="O22" s="6"/>
      <c r="P22" s="6"/>
      <c r="Q22" s="6"/>
      <c r="R22" s="6"/>
      <c r="S22" s="6"/>
      <c r="T22" s="6"/>
      <c r="U22" s="87"/>
      <c r="V22" s="6"/>
      <c r="W22" s="6"/>
      <c r="X22" s="6"/>
      <c r="Y22" s="6"/>
      <c r="Z22" s="6"/>
      <c r="AA22" s="6"/>
      <c r="AB22" s="6"/>
      <c r="AC22" s="6"/>
      <c r="AD22" s="6"/>
      <c r="AE22" s="6"/>
      <c r="AF22" s="6"/>
      <c r="AG22" s="6"/>
      <c r="AH22" s="6"/>
      <c r="AI22" s="6"/>
      <c r="AJ22" s="6"/>
      <c r="AK22" s="6"/>
      <c r="AL22" s="6"/>
      <c r="AM22" s="5"/>
      <c r="AN22" s="5"/>
      <c r="AO22" s="6"/>
      <c r="AP22" s="5"/>
    </row>
    <row r="23" spans="1:46" ht="12.7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6" ht="12.75">
      <c r="A24" s="5" t="s">
        <v>34</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7" t="s">
        <v>0</v>
      </c>
    </row>
    <row r="25" spans="1:46" ht="12.7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7" t="s">
        <v>1</v>
      </c>
    </row>
    <row r="26" spans="1:46" ht="12.75">
      <c r="A26" s="5"/>
      <c r="B26" s="5">
        <v>86</v>
      </c>
      <c r="C26" s="5">
        <v>87</v>
      </c>
      <c r="D26" s="5">
        <v>88</v>
      </c>
      <c r="E26" s="5">
        <v>89</v>
      </c>
      <c r="F26" s="5">
        <v>90</v>
      </c>
      <c r="G26" s="5">
        <v>91</v>
      </c>
      <c r="H26" s="5">
        <v>92</v>
      </c>
      <c r="I26" s="5">
        <v>93</v>
      </c>
      <c r="J26" s="5">
        <v>94</v>
      </c>
      <c r="K26" s="5">
        <v>95</v>
      </c>
      <c r="L26" s="5">
        <v>96</v>
      </c>
      <c r="M26" s="5">
        <v>97</v>
      </c>
      <c r="N26" s="5">
        <v>98</v>
      </c>
      <c r="O26" s="5">
        <v>99</v>
      </c>
      <c r="P26" s="5">
        <v>2000</v>
      </c>
      <c r="Q26" s="5">
        <v>2001</v>
      </c>
      <c r="R26" s="5">
        <v>2002</v>
      </c>
      <c r="S26" s="5">
        <v>2003</v>
      </c>
      <c r="T26" s="5">
        <v>2004</v>
      </c>
      <c r="U26" s="5">
        <v>2005</v>
      </c>
      <c r="V26" s="5">
        <v>2006</v>
      </c>
      <c r="W26" s="5">
        <v>2007</v>
      </c>
      <c r="X26" s="5">
        <v>2008</v>
      </c>
      <c r="Y26" s="5">
        <v>2009</v>
      </c>
      <c r="Z26" s="5">
        <v>2010</v>
      </c>
      <c r="AA26" s="5">
        <v>2011</v>
      </c>
      <c r="AB26" s="5">
        <v>2012</v>
      </c>
      <c r="AC26" s="5">
        <v>2013</v>
      </c>
      <c r="AD26" s="5">
        <v>2014</v>
      </c>
      <c r="AE26" s="5">
        <v>2015</v>
      </c>
      <c r="AF26" s="5">
        <v>2016</v>
      </c>
      <c r="AG26" s="5">
        <v>2017</v>
      </c>
      <c r="AH26" s="5">
        <v>2018</v>
      </c>
      <c r="AI26" s="5">
        <v>2019</v>
      </c>
      <c r="AJ26" s="5">
        <v>2020</v>
      </c>
      <c r="AK26" s="5">
        <v>2021</v>
      </c>
      <c r="AL26" s="5">
        <v>2022</v>
      </c>
      <c r="AM26" s="5">
        <v>2023</v>
      </c>
      <c r="AN26" s="5">
        <v>2024</v>
      </c>
      <c r="AO26" s="18" t="s">
        <v>357</v>
      </c>
    </row>
    <row r="27" spans="1:46" ht="12.75">
      <c r="A27" s="5" t="s">
        <v>2</v>
      </c>
      <c r="B27" s="5">
        <v>20.9</v>
      </c>
      <c r="C27" s="5">
        <v>21.1</v>
      </c>
      <c r="D27" s="5">
        <v>20.2</v>
      </c>
      <c r="E27" s="5">
        <v>21.2</v>
      </c>
      <c r="F27" s="5">
        <v>20.9</v>
      </c>
      <c r="G27" s="5">
        <v>19.8</v>
      </c>
      <c r="H27" s="5">
        <v>19.3</v>
      </c>
      <c r="I27" s="5">
        <v>18.899999999999999</v>
      </c>
      <c r="J27" s="5">
        <v>20</v>
      </c>
      <c r="K27" s="5">
        <v>19.3</v>
      </c>
      <c r="L27" s="5">
        <v>20.2</v>
      </c>
      <c r="M27" s="5">
        <v>18.100000000000001</v>
      </c>
      <c r="N27" s="5">
        <v>21.4</v>
      </c>
      <c r="O27" s="5">
        <v>21.7</v>
      </c>
      <c r="P27" s="5">
        <v>18.600000000000001</v>
      </c>
      <c r="Q27" s="5">
        <v>21.3</v>
      </c>
      <c r="R27" s="5">
        <v>20.3</v>
      </c>
      <c r="S27" s="5">
        <v>20.9</v>
      </c>
      <c r="T27" s="5">
        <v>22.3</v>
      </c>
      <c r="U27" s="5">
        <v>20.2</v>
      </c>
      <c r="V27" s="5">
        <v>20.8</v>
      </c>
      <c r="W27" s="5">
        <v>19.5</v>
      </c>
      <c r="X27" s="5">
        <v>21.6</v>
      </c>
      <c r="Y27" s="5">
        <v>20.3</v>
      </c>
      <c r="Z27" s="5">
        <v>21</v>
      </c>
      <c r="AA27" s="5">
        <v>19.399999999999999</v>
      </c>
      <c r="AB27" s="5">
        <v>18.899999999999999</v>
      </c>
      <c r="AC27" s="5">
        <v>18.7</v>
      </c>
      <c r="AD27" s="37">
        <v>18.7</v>
      </c>
      <c r="AE27" s="68">
        <v>22</v>
      </c>
      <c r="AF27" s="68">
        <v>20.9</v>
      </c>
      <c r="AG27" s="5">
        <v>19.899999999999999</v>
      </c>
      <c r="AH27" s="68">
        <v>21.4</v>
      </c>
      <c r="AI27" s="68">
        <v>21</v>
      </c>
      <c r="AJ27" s="5">
        <v>19.600000000000001</v>
      </c>
      <c r="AK27" s="5">
        <v>18.7</v>
      </c>
      <c r="AL27" s="5">
        <v>20.3</v>
      </c>
      <c r="AM27" s="5">
        <v>19.8</v>
      </c>
      <c r="AN27" s="68">
        <v>21.4</v>
      </c>
      <c r="AO27" s="6">
        <f t="shared" ref="AO27:AO38" si="8">AVERAGE(B27:AM27)</f>
        <v>20.239473684210527</v>
      </c>
      <c r="AP27" s="1"/>
      <c r="AR27" s="70" t="s">
        <v>212</v>
      </c>
      <c r="AS27" s="51"/>
      <c r="AT27" s="53"/>
    </row>
    <row r="28" spans="1:46" ht="12.75">
      <c r="A28" s="5" t="s">
        <v>3</v>
      </c>
      <c r="B28" s="5">
        <v>19.600000000000001</v>
      </c>
      <c r="C28" s="5">
        <v>19.399999999999999</v>
      </c>
      <c r="D28" s="5">
        <v>19.2</v>
      </c>
      <c r="E28" s="5">
        <v>19</v>
      </c>
      <c r="F28" s="5">
        <v>22.2</v>
      </c>
      <c r="G28" s="5">
        <v>19.600000000000001</v>
      </c>
      <c r="H28" s="5">
        <v>18.100000000000001</v>
      </c>
      <c r="I28" s="5">
        <v>18.8</v>
      </c>
      <c r="J28" s="5">
        <v>20.3</v>
      </c>
      <c r="K28" s="5">
        <v>19.3</v>
      </c>
      <c r="L28" s="5">
        <v>19.399999999999999</v>
      </c>
      <c r="M28" s="5">
        <v>19.8</v>
      </c>
      <c r="N28" s="5">
        <v>23.3</v>
      </c>
      <c r="O28" s="5">
        <v>20.7</v>
      </c>
      <c r="P28" s="5">
        <v>18.8</v>
      </c>
      <c r="Q28" s="5">
        <v>21.5</v>
      </c>
      <c r="R28" s="5">
        <v>18.899999999999999</v>
      </c>
      <c r="S28" s="5">
        <v>20.399999999999999</v>
      </c>
      <c r="T28" s="5">
        <v>18.2</v>
      </c>
      <c r="U28" s="5">
        <v>22.1</v>
      </c>
      <c r="V28" s="5">
        <v>20.3</v>
      </c>
      <c r="W28" s="5">
        <v>20.2</v>
      </c>
      <c r="X28" s="5">
        <v>20.100000000000001</v>
      </c>
      <c r="Y28" s="5">
        <v>19.5</v>
      </c>
      <c r="Z28" s="5">
        <v>21.1</v>
      </c>
      <c r="AA28" s="5">
        <v>19.899999999999999</v>
      </c>
      <c r="AB28" s="5">
        <v>18.899999999999999</v>
      </c>
      <c r="AC28" s="5">
        <v>19.5</v>
      </c>
      <c r="AD28" s="37">
        <v>20</v>
      </c>
      <c r="AE28" s="5">
        <v>20</v>
      </c>
      <c r="AF28" s="68">
        <v>21.7</v>
      </c>
      <c r="AG28" s="5">
        <v>19.899999999999999</v>
      </c>
      <c r="AH28" s="5">
        <v>19.899999999999999</v>
      </c>
      <c r="AI28" s="68">
        <v>20.5</v>
      </c>
      <c r="AJ28" s="68">
        <v>20.2</v>
      </c>
      <c r="AK28" s="5">
        <v>18.3</v>
      </c>
      <c r="AL28" s="5">
        <v>18.5</v>
      </c>
      <c r="AM28" s="5">
        <v>19.399999999999999</v>
      </c>
      <c r="AN28" s="68">
        <v>20.399999999999999</v>
      </c>
      <c r="AO28" s="6">
        <f>AVERAGE(B28:AN28)</f>
        <v>19.920512820512819</v>
      </c>
      <c r="AP28" s="1"/>
      <c r="AQ28" s="1"/>
      <c r="AR28" s="17"/>
    </row>
    <row r="29" spans="1:46" ht="12.75">
      <c r="A29" s="5" t="s">
        <v>4</v>
      </c>
      <c r="B29" s="5">
        <v>16.5</v>
      </c>
      <c r="C29" s="5">
        <v>15.5</v>
      </c>
      <c r="D29" s="5">
        <v>15.7</v>
      </c>
      <c r="E29" s="5">
        <v>18.7</v>
      </c>
      <c r="F29" s="5">
        <v>18.5</v>
      </c>
      <c r="G29" s="5">
        <v>16.600000000000001</v>
      </c>
      <c r="H29" s="5">
        <v>15.3</v>
      </c>
      <c r="I29" s="5">
        <v>16</v>
      </c>
      <c r="J29" s="5">
        <v>17.3</v>
      </c>
      <c r="K29" s="5">
        <v>17.5</v>
      </c>
      <c r="L29" s="5">
        <v>14.8</v>
      </c>
      <c r="M29" s="5">
        <v>16.7</v>
      </c>
      <c r="N29" s="5">
        <v>20.100000000000001</v>
      </c>
      <c r="O29" s="5">
        <v>18.5</v>
      </c>
      <c r="P29" s="5">
        <v>17.5</v>
      </c>
      <c r="Q29" s="5">
        <v>18.899999999999999</v>
      </c>
      <c r="R29" s="5">
        <v>18.2</v>
      </c>
      <c r="S29" s="5">
        <v>18.5</v>
      </c>
      <c r="T29" s="5">
        <v>16.8</v>
      </c>
      <c r="U29" s="5">
        <v>19.600000000000001</v>
      </c>
      <c r="V29" s="5">
        <v>16.7</v>
      </c>
      <c r="W29" s="5">
        <v>18.7</v>
      </c>
      <c r="X29" s="5">
        <v>18.399999999999999</v>
      </c>
      <c r="Y29" s="5">
        <v>16.3</v>
      </c>
      <c r="Z29" s="5">
        <v>18</v>
      </c>
      <c r="AA29" s="5">
        <v>17</v>
      </c>
      <c r="AB29" s="5">
        <v>15</v>
      </c>
      <c r="AC29" s="5">
        <v>17.899999999999999</v>
      </c>
      <c r="AD29" s="37">
        <v>17.7</v>
      </c>
      <c r="AE29" s="68">
        <v>18.3</v>
      </c>
      <c r="AF29" s="68">
        <v>19.2</v>
      </c>
      <c r="AG29" s="68">
        <v>18.100000000000001</v>
      </c>
      <c r="AH29" s="5">
        <v>17.399999999999999</v>
      </c>
      <c r="AI29" s="68">
        <v>18.2</v>
      </c>
      <c r="AJ29" s="5">
        <v>16.5</v>
      </c>
      <c r="AK29" s="5">
        <v>16.899999999999999</v>
      </c>
      <c r="AL29" s="68">
        <v>17.600000000000001</v>
      </c>
      <c r="AM29" s="5">
        <v>17</v>
      </c>
      <c r="AN29" s="6">
        <v>16.35806451612903</v>
      </c>
      <c r="AO29" s="6">
        <f t="shared" si="8"/>
        <v>17.423684210526318</v>
      </c>
      <c r="AP29" s="1"/>
      <c r="AQ29" s="1"/>
      <c r="AR29" s="17"/>
    </row>
    <row r="30" spans="1:46" ht="12.75">
      <c r="A30" s="5" t="s">
        <v>5</v>
      </c>
      <c r="B30" s="5">
        <v>13.6</v>
      </c>
      <c r="C30" s="5">
        <v>12.3</v>
      </c>
      <c r="D30" s="5">
        <v>11.9</v>
      </c>
      <c r="E30" s="5">
        <v>14.1</v>
      </c>
      <c r="F30" s="5">
        <v>9.1999999999999993</v>
      </c>
      <c r="G30" s="5">
        <v>12.7</v>
      </c>
      <c r="H30" s="5">
        <v>11.9</v>
      </c>
      <c r="I30" s="5">
        <v>12.1</v>
      </c>
      <c r="J30" s="5">
        <v>13.9</v>
      </c>
      <c r="K30" s="5">
        <v>14.2</v>
      </c>
      <c r="L30" s="5">
        <v>13.2</v>
      </c>
      <c r="M30" s="5">
        <v>12.5</v>
      </c>
      <c r="N30" s="5">
        <v>14.7</v>
      </c>
      <c r="O30" s="5">
        <v>14.1</v>
      </c>
      <c r="P30" s="5">
        <v>14.1</v>
      </c>
      <c r="Q30" s="5">
        <v>14.6</v>
      </c>
      <c r="R30" s="5">
        <v>14.1</v>
      </c>
      <c r="S30" s="5">
        <v>12.8</v>
      </c>
      <c r="T30" s="5">
        <v>13</v>
      </c>
      <c r="U30" s="5">
        <v>13.6</v>
      </c>
      <c r="V30" s="5">
        <v>14</v>
      </c>
      <c r="W30" s="5">
        <v>13.6</v>
      </c>
      <c r="X30" s="5">
        <v>13.8</v>
      </c>
      <c r="Y30" s="5">
        <v>13.8</v>
      </c>
      <c r="Z30" s="5">
        <v>14.7</v>
      </c>
      <c r="AA30" s="5">
        <v>12.6</v>
      </c>
      <c r="AB30" s="5">
        <v>12.4</v>
      </c>
      <c r="AC30" s="5">
        <v>13.4</v>
      </c>
      <c r="AD30" s="37">
        <v>14.8</v>
      </c>
      <c r="AE30" s="68">
        <v>14.3</v>
      </c>
      <c r="AF30" s="68">
        <v>14.6</v>
      </c>
      <c r="AG30" s="68">
        <v>15.2</v>
      </c>
      <c r="AH30" s="68">
        <v>13.6</v>
      </c>
      <c r="AI30" s="68">
        <v>14.1</v>
      </c>
      <c r="AJ30" s="5">
        <v>12.1</v>
      </c>
      <c r="AK30" s="68">
        <v>13.8</v>
      </c>
      <c r="AL30" s="68">
        <v>14.7</v>
      </c>
      <c r="AM30" s="68">
        <v>14.3</v>
      </c>
      <c r="AN30" s="5"/>
      <c r="AO30" s="6">
        <f t="shared" si="8"/>
        <v>13.484210526315792</v>
      </c>
      <c r="AP30" s="5"/>
      <c r="AQ30" s="1"/>
      <c r="AR30" s="17"/>
    </row>
    <row r="31" spans="1:46" ht="12.75">
      <c r="A31" s="5" t="s">
        <v>6</v>
      </c>
      <c r="B31" s="5">
        <v>10.199999999999999</v>
      </c>
      <c r="C31" s="5">
        <v>10</v>
      </c>
      <c r="D31" s="5">
        <v>8.4</v>
      </c>
      <c r="E31" s="5">
        <v>10.199999999999999</v>
      </c>
      <c r="F31" s="5">
        <v>9.8000000000000007</v>
      </c>
      <c r="G31" s="5">
        <v>8.9</v>
      </c>
      <c r="H31" s="5">
        <v>7.1</v>
      </c>
      <c r="I31" s="5">
        <v>9.1999999999999993</v>
      </c>
      <c r="J31" s="5">
        <v>9.8000000000000007</v>
      </c>
      <c r="K31" s="5">
        <v>10.1</v>
      </c>
      <c r="L31" s="5">
        <v>9.1999999999999993</v>
      </c>
      <c r="M31" s="5">
        <v>11</v>
      </c>
      <c r="N31" s="5">
        <v>10.7</v>
      </c>
      <c r="O31" s="5">
        <v>10.8</v>
      </c>
      <c r="P31" s="5">
        <v>10.6</v>
      </c>
      <c r="Q31" s="5">
        <v>11.4</v>
      </c>
      <c r="R31" s="5">
        <v>10.6</v>
      </c>
      <c r="S31" s="5">
        <v>10.5</v>
      </c>
      <c r="T31" s="5">
        <v>10.8</v>
      </c>
      <c r="U31" s="5">
        <v>9.6999999999999993</v>
      </c>
      <c r="V31" s="5">
        <v>10.5</v>
      </c>
      <c r="W31" s="5">
        <v>11.1</v>
      </c>
      <c r="X31" s="5">
        <v>8.6999999999999993</v>
      </c>
      <c r="Y31" s="5">
        <v>8.3000000000000007</v>
      </c>
      <c r="Z31" s="5">
        <v>11.5</v>
      </c>
      <c r="AA31" s="5">
        <v>11.6</v>
      </c>
      <c r="AB31" s="5">
        <v>7.9</v>
      </c>
      <c r="AC31" s="5">
        <v>9.9</v>
      </c>
      <c r="AD31" s="37">
        <v>10.8</v>
      </c>
      <c r="AE31" s="5">
        <v>9.8000000000000007</v>
      </c>
      <c r="AF31" s="68">
        <v>11.8</v>
      </c>
      <c r="AG31" s="68">
        <v>11.5</v>
      </c>
      <c r="AH31" s="68">
        <v>11.3</v>
      </c>
      <c r="AI31" s="68">
        <v>11.8</v>
      </c>
      <c r="AJ31" s="5">
        <v>9.1</v>
      </c>
      <c r="AK31" s="68">
        <v>10.6</v>
      </c>
      <c r="AL31" s="68">
        <v>11.3</v>
      </c>
      <c r="AM31" s="68">
        <v>11.6</v>
      </c>
      <c r="AN31" s="5"/>
      <c r="AO31" s="6">
        <f t="shared" si="8"/>
        <v>10.213157894736844</v>
      </c>
      <c r="AP31" s="5"/>
      <c r="AQ31" s="1"/>
      <c r="AR31" s="17"/>
    </row>
    <row r="32" spans="1:46" ht="12.75">
      <c r="A32" s="5" t="s">
        <v>7</v>
      </c>
      <c r="B32" s="5">
        <v>6.8</v>
      </c>
      <c r="C32" s="5">
        <v>7.2</v>
      </c>
      <c r="D32" s="5">
        <v>6.8</v>
      </c>
      <c r="E32" s="5">
        <v>7</v>
      </c>
      <c r="F32" s="5">
        <v>6.3</v>
      </c>
      <c r="G32" s="5">
        <v>5.5</v>
      </c>
      <c r="H32" s="5">
        <v>5.2</v>
      </c>
      <c r="I32" s="5">
        <v>7.9</v>
      </c>
      <c r="J32" s="5">
        <v>6.2</v>
      </c>
      <c r="K32" s="5">
        <v>6.3</v>
      </c>
      <c r="L32" s="5">
        <v>6.3</v>
      </c>
      <c r="M32" s="5">
        <v>7.1</v>
      </c>
      <c r="N32" s="5">
        <v>8</v>
      </c>
      <c r="O32" s="5">
        <v>7.8</v>
      </c>
      <c r="P32" s="5">
        <v>7.8</v>
      </c>
      <c r="Q32" s="5">
        <v>6.9</v>
      </c>
      <c r="R32" s="5">
        <v>8.1999999999999993</v>
      </c>
      <c r="S32" s="5">
        <v>8</v>
      </c>
      <c r="T32" s="5">
        <v>8.3000000000000007</v>
      </c>
      <c r="U32" s="5">
        <v>6.3</v>
      </c>
      <c r="V32" s="5">
        <v>6.4</v>
      </c>
      <c r="W32" s="5">
        <v>6.8</v>
      </c>
      <c r="X32" s="5">
        <v>7.1</v>
      </c>
      <c r="Y32" s="5">
        <v>5.8</v>
      </c>
      <c r="Z32" s="5">
        <v>8.1999999999999993</v>
      </c>
      <c r="AA32" s="5">
        <v>8.9</v>
      </c>
      <c r="AB32" s="5">
        <v>5.4</v>
      </c>
      <c r="AC32" s="5">
        <v>7.7</v>
      </c>
      <c r="AD32" s="37">
        <v>9.3000000000000007</v>
      </c>
      <c r="AE32" s="5">
        <v>7.4</v>
      </c>
      <c r="AF32" s="68">
        <v>8.6</v>
      </c>
      <c r="AG32" s="68">
        <v>9</v>
      </c>
      <c r="AH32" s="68">
        <v>8.3000000000000007</v>
      </c>
      <c r="AI32" s="68">
        <v>7.6</v>
      </c>
      <c r="AJ32" s="68">
        <v>8.5</v>
      </c>
      <c r="AK32" s="68">
        <v>9.1999999999999993</v>
      </c>
      <c r="AL32" s="68">
        <v>8.1999999999999993</v>
      </c>
      <c r="AM32" s="68">
        <v>8.1</v>
      </c>
      <c r="AN32" s="5"/>
      <c r="AO32" s="6">
        <f t="shared" si="8"/>
        <v>7.3789473684210538</v>
      </c>
      <c r="AP32" s="5"/>
      <c r="AQ32" s="1"/>
      <c r="AR32" s="17"/>
    </row>
    <row r="33" spans="1:42" ht="12.75">
      <c r="A33" s="5" t="s">
        <v>8</v>
      </c>
      <c r="B33" s="5">
        <v>4.3</v>
      </c>
      <c r="C33" s="5">
        <v>6.1</v>
      </c>
      <c r="D33" s="5">
        <v>6.5</v>
      </c>
      <c r="E33" s="5">
        <v>5.2</v>
      </c>
      <c r="F33" s="5">
        <v>6</v>
      </c>
      <c r="G33" s="5">
        <v>5.4</v>
      </c>
      <c r="H33" s="5">
        <v>6</v>
      </c>
      <c r="I33" s="5">
        <v>6</v>
      </c>
      <c r="J33" s="5">
        <v>5.4</v>
      </c>
      <c r="K33" s="5">
        <v>4.8</v>
      </c>
      <c r="L33" s="5">
        <v>6.3</v>
      </c>
      <c r="M33" s="5">
        <v>5.5</v>
      </c>
      <c r="N33" s="5">
        <v>8.1999999999999993</v>
      </c>
      <c r="O33" s="5">
        <v>6.8</v>
      </c>
      <c r="P33" s="5">
        <v>8.4</v>
      </c>
      <c r="Q33" s="5">
        <v>5</v>
      </c>
      <c r="R33" s="5">
        <v>6.7</v>
      </c>
      <c r="S33" s="5">
        <v>5.2</v>
      </c>
      <c r="T33" s="5">
        <v>6</v>
      </c>
      <c r="U33" s="5">
        <v>7.1</v>
      </c>
      <c r="V33" s="5">
        <v>6.2</v>
      </c>
      <c r="W33" s="5">
        <v>6.8</v>
      </c>
      <c r="X33" s="5">
        <v>6.6</v>
      </c>
      <c r="Y33" s="5">
        <v>6</v>
      </c>
      <c r="Z33" s="5">
        <v>6.8</v>
      </c>
      <c r="AA33" s="5">
        <v>5.5</v>
      </c>
      <c r="AB33" s="5">
        <v>5.8</v>
      </c>
      <c r="AC33" s="5">
        <v>6.1</v>
      </c>
      <c r="AD33" s="5">
        <v>6</v>
      </c>
      <c r="AE33" s="5">
        <v>5.7</v>
      </c>
      <c r="AF33" s="68">
        <v>7.4</v>
      </c>
      <c r="AG33" s="68">
        <v>8.4</v>
      </c>
      <c r="AH33" s="68">
        <v>7.4</v>
      </c>
      <c r="AI33" s="68">
        <v>7.5</v>
      </c>
      <c r="AJ33" s="68">
        <v>6.6</v>
      </c>
      <c r="AK33" s="68">
        <v>7.2</v>
      </c>
      <c r="AL33" s="68">
        <v>7.7</v>
      </c>
      <c r="AM33" s="68">
        <v>6.5</v>
      </c>
      <c r="AN33" s="5"/>
      <c r="AO33" s="6">
        <f t="shared" si="8"/>
        <v>6.344736842105263</v>
      </c>
    </row>
    <row r="34" spans="1:42" ht="12.75">
      <c r="A34" s="5" t="s">
        <v>9</v>
      </c>
      <c r="B34" s="5"/>
      <c r="C34" s="5">
        <v>8.1999999999999993</v>
      </c>
      <c r="D34" s="5">
        <v>7</v>
      </c>
      <c r="E34" s="5">
        <v>7.4</v>
      </c>
      <c r="F34" s="5">
        <v>7.7</v>
      </c>
      <c r="G34" s="5">
        <v>7.7</v>
      </c>
      <c r="H34" s="5">
        <v>6.6</v>
      </c>
      <c r="I34" s="5">
        <v>7.2</v>
      </c>
      <c r="J34" s="5">
        <v>7.5</v>
      </c>
      <c r="K34" s="5">
        <v>6.3</v>
      </c>
      <c r="L34" s="5">
        <v>6.9</v>
      </c>
      <c r="M34" s="5">
        <v>7.4</v>
      </c>
      <c r="N34" s="5">
        <v>8.1</v>
      </c>
      <c r="O34" s="5">
        <v>7.6</v>
      </c>
      <c r="P34" s="5">
        <v>8.1</v>
      </c>
      <c r="Q34" s="5">
        <v>7.9</v>
      </c>
      <c r="R34" s="5">
        <v>7.7</v>
      </c>
      <c r="S34" s="5">
        <v>7.5</v>
      </c>
      <c r="T34" s="5">
        <v>7.1</v>
      </c>
      <c r="U34" s="5">
        <v>7.7</v>
      </c>
      <c r="V34" s="5">
        <v>7.2</v>
      </c>
      <c r="W34" s="5">
        <v>8.5</v>
      </c>
      <c r="X34" s="5">
        <v>8.1999999999999993</v>
      </c>
      <c r="Y34" s="5">
        <v>8.6999999999999993</v>
      </c>
      <c r="Z34" s="5">
        <v>9.6999999999999993</v>
      </c>
      <c r="AA34" s="5">
        <v>6</v>
      </c>
      <c r="AB34" s="5">
        <v>8.5</v>
      </c>
      <c r="AC34" s="5">
        <v>8.6</v>
      </c>
      <c r="AD34" s="5">
        <v>7.5</v>
      </c>
      <c r="AE34" s="5">
        <v>7.5</v>
      </c>
      <c r="AF34" s="5">
        <v>7.2</v>
      </c>
      <c r="AG34" s="68">
        <v>9.5</v>
      </c>
      <c r="AH34" s="68">
        <v>9.1</v>
      </c>
      <c r="AI34" s="5">
        <v>6.7</v>
      </c>
      <c r="AJ34" s="68">
        <v>8.4</v>
      </c>
      <c r="AK34" s="68">
        <v>8.1</v>
      </c>
      <c r="AL34" s="68">
        <v>8.9</v>
      </c>
      <c r="AM34" s="5">
        <v>6.2</v>
      </c>
      <c r="AN34" s="5"/>
      <c r="AO34" s="6">
        <f t="shared" si="8"/>
        <v>7.7324324324324296</v>
      </c>
    </row>
    <row r="35" spans="1:42" ht="12.75">
      <c r="A35" s="5" t="s">
        <v>10</v>
      </c>
      <c r="B35" s="5">
        <v>9.1999999999999993</v>
      </c>
      <c r="C35" s="5">
        <v>10.1</v>
      </c>
      <c r="D35" s="5">
        <v>10.8</v>
      </c>
      <c r="E35" s="5">
        <v>10.6</v>
      </c>
      <c r="F35" s="5">
        <v>9.1999999999999993</v>
      </c>
      <c r="G35" s="5">
        <v>10.199999999999999</v>
      </c>
      <c r="H35" s="5">
        <v>8.5</v>
      </c>
      <c r="I35" s="5">
        <v>9.1</v>
      </c>
      <c r="J35" s="5">
        <v>9.1</v>
      </c>
      <c r="K35" s="5">
        <v>9.3000000000000007</v>
      </c>
      <c r="L35" s="5">
        <v>10.6</v>
      </c>
      <c r="M35" s="5">
        <v>9.8000000000000007</v>
      </c>
      <c r="N35" s="5">
        <v>10.6</v>
      </c>
      <c r="O35" s="5">
        <v>11</v>
      </c>
      <c r="P35" s="5">
        <v>10.7</v>
      </c>
      <c r="Q35" s="5">
        <v>11</v>
      </c>
      <c r="R35" s="5">
        <v>10.199999999999999</v>
      </c>
      <c r="S35" s="5">
        <v>9.6</v>
      </c>
      <c r="T35" s="5">
        <v>9.4</v>
      </c>
      <c r="U35" s="5">
        <v>10.4</v>
      </c>
      <c r="V35" s="5">
        <v>10.7</v>
      </c>
      <c r="W35" s="5">
        <v>10.6</v>
      </c>
      <c r="X35" s="5">
        <v>11.2</v>
      </c>
      <c r="Y35" s="5">
        <v>10</v>
      </c>
      <c r="Z35" s="5">
        <v>11.1</v>
      </c>
      <c r="AA35" s="5">
        <v>8.8000000000000007</v>
      </c>
      <c r="AB35" s="5">
        <v>9.5</v>
      </c>
      <c r="AC35" s="5">
        <v>9.8000000000000007</v>
      </c>
      <c r="AD35" s="5">
        <v>10.7</v>
      </c>
      <c r="AE35" s="5">
        <v>9.6999999999999993</v>
      </c>
      <c r="AF35" s="68">
        <v>10.9</v>
      </c>
      <c r="AG35" s="68">
        <v>11.9</v>
      </c>
      <c r="AH35" s="68">
        <v>10.6</v>
      </c>
      <c r="AI35" s="5">
        <v>9.5</v>
      </c>
      <c r="AJ35" s="68">
        <v>10.5</v>
      </c>
      <c r="AK35" s="5">
        <v>9.8000000000000007</v>
      </c>
      <c r="AL35" s="68">
        <v>10.5</v>
      </c>
      <c r="AM35" s="68">
        <v>10.7</v>
      </c>
      <c r="AN35" s="5"/>
      <c r="AO35" s="6">
        <f t="shared" si="8"/>
        <v>10.155263157894733</v>
      </c>
    </row>
    <row r="36" spans="1:42" ht="12.75">
      <c r="A36" s="5" t="s">
        <v>11</v>
      </c>
      <c r="B36" s="5">
        <v>12.7</v>
      </c>
      <c r="C36" s="5">
        <v>12.7</v>
      </c>
      <c r="D36" s="5">
        <v>13.1</v>
      </c>
      <c r="E36" s="5">
        <v>14</v>
      </c>
      <c r="F36" s="5">
        <v>13.6</v>
      </c>
      <c r="G36" s="5">
        <v>12.5</v>
      </c>
      <c r="H36" s="5">
        <v>11.5</v>
      </c>
      <c r="I36" s="5">
        <v>13.6</v>
      </c>
      <c r="J36" s="5">
        <v>12.1</v>
      </c>
      <c r="K36" s="5">
        <v>12.3</v>
      </c>
      <c r="L36" s="5">
        <v>13.5</v>
      </c>
      <c r="M36" s="5">
        <v>13.6</v>
      </c>
      <c r="N36" s="5">
        <v>13.5</v>
      </c>
      <c r="O36" s="5">
        <v>14.4</v>
      </c>
      <c r="P36" s="5">
        <v>13.3</v>
      </c>
      <c r="Q36" s="5">
        <v>14.2</v>
      </c>
      <c r="R36" s="5">
        <v>12.1</v>
      </c>
      <c r="S36" s="5">
        <v>12.1</v>
      </c>
      <c r="T36" s="5">
        <v>12.7</v>
      </c>
      <c r="U36" s="5">
        <v>13.3</v>
      </c>
      <c r="V36" s="5">
        <v>12.6</v>
      </c>
      <c r="W36" s="5">
        <v>12.1</v>
      </c>
      <c r="X36" s="5">
        <v>12.9</v>
      </c>
      <c r="Y36" s="5">
        <v>12.3</v>
      </c>
      <c r="Z36" s="5">
        <v>13.6</v>
      </c>
      <c r="AA36" s="5">
        <v>12.8</v>
      </c>
      <c r="AB36" s="5">
        <v>12.1</v>
      </c>
      <c r="AC36" s="5">
        <v>12.9</v>
      </c>
      <c r="AD36" s="5">
        <v>13</v>
      </c>
      <c r="AE36" s="68">
        <v>14.1</v>
      </c>
      <c r="AF36" s="68">
        <v>13.8</v>
      </c>
      <c r="AG36" s="68">
        <v>14.4</v>
      </c>
      <c r="AH36" s="68">
        <v>13.9</v>
      </c>
      <c r="AI36" s="5">
        <v>12.1</v>
      </c>
      <c r="AJ36" s="68">
        <v>13.4</v>
      </c>
      <c r="AK36" s="68">
        <v>13.4</v>
      </c>
      <c r="AL36" s="5">
        <v>12.5</v>
      </c>
      <c r="AM36" s="5">
        <v>13</v>
      </c>
      <c r="AN36" s="5"/>
      <c r="AO36" s="6">
        <f t="shared" si="8"/>
        <v>13.044736842105262</v>
      </c>
    </row>
    <row r="37" spans="1:42" ht="12.75">
      <c r="A37" s="5" t="s">
        <v>12</v>
      </c>
      <c r="B37" s="5">
        <v>16.8</v>
      </c>
      <c r="C37" s="5">
        <v>15.9</v>
      </c>
      <c r="D37" s="5">
        <v>17.399999999999999</v>
      </c>
      <c r="E37" s="5">
        <v>17.5</v>
      </c>
      <c r="F37" s="5">
        <v>15.1</v>
      </c>
      <c r="G37" s="5">
        <v>15.4</v>
      </c>
      <c r="H37" s="5">
        <v>16.3</v>
      </c>
      <c r="I37" s="5">
        <v>14.4</v>
      </c>
      <c r="J37" s="5">
        <v>15</v>
      </c>
      <c r="K37" s="5">
        <v>14.7</v>
      </c>
      <c r="L37" s="5">
        <v>14.8</v>
      </c>
      <c r="M37" s="5">
        <v>17.7</v>
      </c>
      <c r="N37" s="5">
        <v>16.600000000000001</v>
      </c>
      <c r="O37" s="5">
        <v>16.100000000000001</v>
      </c>
      <c r="P37" s="5">
        <v>15.3</v>
      </c>
      <c r="Q37" s="5">
        <v>15.6</v>
      </c>
      <c r="R37" s="5">
        <v>15.3</v>
      </c>
      <c r="S37" s="5">
        <v>15.4</v>
      </c>
      <c r="T37" s="5">
        <v>17.100000000000001</v>
      </c>
      <c r="U37" s="5">
        <v>17.899999999999999</v>
      </c>
      <c r="V37" s="5">
        <v>15.6</v>
      </c>
      <c r="W37" s="5">
        <v>16.2</v>
      </c>
      <c r="X37" s="5">
        <v>15.4</v>
      </c>
      <c r="Y37" s="5">
        <v>16.100000000000001</v>
      </c>
      <c r="Z37" s="5">
        <v>17.7</v>
      </c>
      <c r="AA37" s="5">
        <v>15.6</v>
      </c>
      <c r="AB37" s="5">
        <v>16</v>
      </c>
      <c r="AC37" s="5">
        <v>16.2</v>
      </c>
      <c r="AD37" s="5">
        <v>15.6</v>
      </c>
      <c r="AE37" s="68">
        <v>16.8</v>
      </c>
      <c r="AF37" s="68">
        <v>16</v>
      </c>
      <c r="AG37" s="68">
        <v>17</v>
      </c>
      <c r="AH37" s="5">
        <v>16</v>
      </c>
      <c r="AI37" s="68">
        <v>16.3</v>
      </c>
      <c r="AJ37" s="5">
        <v>15.9</v>
      </c>
      <c r="AK37" s="68">
        <v>16.600000000000001</v>
      </c>
      <c r="AL37" s="68">
        <v>16.399999999999999</v>
      </c>
      <c r="AM37" s="68">
        <v>16.2</v>
      </c>
      <c r="AN37" s="5"/>
      <c r="AO37" s="6">
        <f t="shared" si="8"/>
        <v>16.102631578947367</v>
      </c>
    </row>
    <row r="38" spans="1:42" ht="12.75">
      <c r="A38" s="5" t="s">
        <v>13</v>
      </c>
      <c r="B38" s="5">
        <v>18.7</v>
      </c>
      <c r="C38" s="5">
        <v>17.899999999999999</v>
      </c>
      <c r="D38" s="5">
        <v>20.6</v>
      </c>
      <c r="E38" s="5">
        <v>18.399999999999999</v>
      </c>
      <c r="F38" s="5">
        <v>19.2</v>
      </c>
      <c r="G38" s="5">
        <v>17.899999999999999</v>
      </c>
      <c r="H38" s="5">
        <v>16.399999999999999</v>
      </c>
      <c r="I38" s="5">
        <v>16.8</v>
      </c>
      <c r="J38" s="5">
        <v>19.5</v>
      </c>
      <c r="K38" s="5">
        <v>19.100000000000001</v>
      </c>
      <c r="L38" s="5">
        <v>18.100000000000001</v>
      </c>
      <c r="M38" s="5">
        <v>19.5</v>
      </c>
      <c r="N38" s="5">
        <v>18.5</v>
      </c>
      <c r="O38" s="5">
        <v>17.3</v>
      </c>
      <c r="P38" s="5">
        <v>20.5</v>
      </c>
      <c r="Q38" s="5">
        <v>19.100000000000001</v>
      </c>
      <c r="R38" s="5">
        <v>18.600000000000001</v>
      </c>
      <c r="S38" s="5">
        <v>20</v>
      </c>
      <c r="T38" s="5">
        <v>17.7</v>
      </c>
      <c r="U38" s="5">
        <v>20.100000000000001</v>
      </c>
      <c r="V38" s="5">
        <v>17</v>
      </c>
      <c r="W38" s="5">
        <v>19.100000000000001</v>
      </c>
      <c r="X38" s="5">
        <v>18</v>
      </c>
      <c r="Y38" s="5">
        <v>19.100000000000001</v>
      </c>
      <c r="Z38" s="5">
        <v>20.2</v>
      </c>
      <c r="AA38" s="5">
        <v>18</v>
      </c>
      <c r="AB38" s="5">
        <v>19.100000000000001</v>
      </c>
      <c r="AC38" s="5">
        <v>18.8</v>
      </c>
      <c r="AD38" s="5">
        <v>18.899999999999999</v>
      </c>
      <c r="AE38" s="68">
        <v>19.399999999999999</v>
      </c>
      <c r="AF38" s="5">
        <v>18</v>
      </c>
      <c r="AG38" s="68">
        <v>20.2</v>
      </c>
      <c r="AH38" s="5">
        <v>18.5</v>
      </c>
      <c r="AI38" s="5">
        <v>17.8</v>
      </c>
      <c r="AJ38" s="5">
        <v>16.8</v>
      </c>
      <c r="AK38" s="68">
        <v>18.899999999999999</v>
      </c>
      <c r="AL38" s="5">
        <v>18.399999999999999</v>
      </c>
      <c r="AM38" s="68">
        <v>18.899999999999999</v>
      </c>
      <c r="AN38" s="5"/>
      <c r="AO38" s="6">
        <f t="shared" si="8"/>
        <v>18.657894736842103</v>
      </c>
    </row>
    <row r="39" spans="1:42" ht="12.75">
      <c r="A39" s="1" t="s">
        <v>1</v>
      </c>
      <c r="B39" s="6">
        <f t="shared" ref="B39:Q39" si="9">AVERAGE(B27:B38)</f>
        <v>13.572727272727271</v>
      </c>
      <c r="C39" s="6">
        <f t="shared" si="9"/>
        <v>13.033333333333333</v>
      </c>
      <c r="D39" s="6">
        <f t="shared" si="9"/>
        <v>13.133333333333333</v>
      </c>
      <c r="E39" s="6">
        <f t="shared" si="9"/>
        <v>13.608333333333334</v>
      </c>
      <c r="F39" s="6">
        <f t="shared" si="9"/>
        <v>13.141666666666666</v>
      </c>
      <c r="G39" s="6">
        <f t="shared" si="9"/>
        <v>12.683333333333335</v>
      </c>
      <c r="H39" s="6">
        <f t="shared" si="9"/>
        <v>11.85</v>
      </c>
      <c r="I39" s="6">
        <f t="shared" si="9"/>
        <v>12.5</v>
      </c>
      <c r="J39" s="6">
        <f t="shared" si="9"/>
        <v>13.008333333333333</v>
      </c>
      <c r="K39" s="6">
        <f t="shared" si="9"/>
        <v>12.766666666666664</v>
      </c>
      <c r="L39" s="6">
        <f t="shared" si="9"/>
        <v>12.774999999999999</v>
      </c>
      <c r="M39" s="6">
        <f t="shared" si="9"/>
        <v>13.225</v>
      </c>
      <c r="N39" s="6">
        <f t="shared" si="9"/>
        <v>14.475000000000001</v>
      </c>
      <c r="O39" s="6">
        <f t="shared" si="9"/>
        <v>13.899999999999999</v>
      </c>
      <c r="P39" s="6">
        <f t="shared" si="9"/>
        <v>13.641666666666666</v>
      </c>
      <c r="Q39" s="6">
        <f t="shared" si="9"/>
        <v>13.950000000000001</v>
      </c>
      <c r="R39" s="6">
        <f>AVERAGE(R27:R38)</f>
        <v>13.408333333333333</v>
      </c>
      <c r="S39" s="6">
        <f>AVERAGE(S27:S38)</f>
        <v>13.408333333333331</v>
      </c>
      <c r="T39" s="6">
        <f>AVERAGE(T27:T38)</f>
        <v>13.283333333333331</v>
      </c>
      <c r="U39" s="6">
        <f>AVERAGE(U27:U38)</f>
        <v>14</v>
      </c>
      <c r="V39" s="6">
        <f>AVERAGE(V27:V38)</f>
        <v>13.166666666666666</v>
      </c>
      <c r="W39" s="6">
        <f t="shared" ref="W39" si="10">AVERAGE(W27:W38)</f>
        <v>13.599999999999996</v>
      </c>
      <c r="X39" s="6">
        <f t="shared" ref="X39" si="11">AVERAGE(X27:X38)</f>
        <v>13.5</v>
      </c>
      <c r="Y39" s="6">
        <f t="shared" ref="Y39" si="12">AVERAGE(Y27:Y38)</f>
        <v>13.016666666666666</v>
      </c>
      <c r="Z39" s="6">
        <f t="shared" ref="Z39" si="13">AVERAGE(Z27:Z38)</f>
        <v>14.466666666666663</v>
      </c>
      <c r="AA39" s="6">
        <f t="shared" ref="AA39" si="14">AVERAGE(AA27:AA38)</f>
        <v>13.008333333333333</v>
      </c>
      <c r="AB39" s="6">
        <f t="shared" ref="AB39" si="15">AVERAGE(AB27:AB38)</f>
        <v>12.458333333333334</v>
      </c>
      <c r="AC39" s="6">
        <f t="shared" ref="AC39" si="16">AVERAGE(AC27:AC38)</f>
        <v>13.291666666666666</v>
      </c>
      <c r="AD39" s="6">
        <f t="shared" ref="AD39" si="17">AVERAGE(AD27:AD38)</f>
        <v>13.583333333333334</v>
      </c>
      <c r="AE39" s="6">
        <f t="shared" ref="AE39" si="18">AVERAGE(AE27:AE38)</f>
        <v>13.750000000000002</v>
      </c>
      <c r="AF39" s="6">
        <f t="shared" ref="AF39" si="19">AVERAGE(AF27:AF38)</f>
        <v>14.174999999999999</v>
      </c>
      <c r="AG39" s="6">
        <f t="shared" ref="AG39" si="20">AVERAGE(AG27:AG38)</f>
        <v>14.583333333333334</v>
      </c>
      <c r="AH39" s="6">
        <f t="shared" ref="AH39" si="21">AVERAGE(AH27:AH38)</f>
        <v>13.949999999999998</v>
      </c>
      <c r="AI39" s="6">
        <f t="shared" ref="AI39" si="22">AVERAGE(AI27:AI38)</f>
        <v>13.591666666666669</v>
      </c>
      <c r="AJ39" s="24">
        <f t="shared" ref="AJ39:AM39" si="23">AVERAGE(AJ27:AJ38)</f>
        <v>13.133333333333333</v>
      </c>
      <c r="AK39" s="24">
        <f t="shared" si="23"/>
        <v>13.458333333333334</v>
      </c>
      <c r="AL39" s="24">
        <f t="shared" si="23"/>
        <v>13.75</v>
      </c>
      <c r="AM39" s="24">
        <f t="shared" si="23"/>
        <v>13.475</v>
      </c>
      <c r="AN39" s="5"/>
      <c r="AO39" s="6">
        <f>AVERAGE(AO27:AO38)</f>
        <v>13.391473507920876</v>
      </c>
    </row>
    <row r="40" spans="1:42" ht="12.75">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5"/>
      <c r="AN40" s="5"/>
      <c r="AO40" s="6"/>
    </row>
    <row r="41" spans="1:42" ht="12.75">
      <c r="A41" s="1" t="s">
        <v>93</v>
      </c>
      <c r="B41" s="6">
        <f t="shared" ref="B41:AO41" si="24">AVERAGE(B29:B31)</f>
        <v>13.433333333333332</v>
      </c>
      <c r="C41" s="6">
        <f t="shared" si="24"/>
        <v>12.6</v>
      </c>
      <c r="D41" s="6">
        <f t="shared" si="24"/>
        <v>12</v>
      </c>
      <c r="E41" s="6">
        <f t="shared" si="24"/>
        <v>14.333333333333334</v>
      </c>
      <c r="F41" s="6">
        <f t="shared" si="24"/>
        <v>12.5</v>
      </c>
      <c r="G41" s="6">
        <f t="shared" si="24"/>
        <v>12.733333333333334</v>
      </c>
      <c r="H41" s="6">
        <f t="shared" si="24"/>
        <v>11.433333333333335</v>
      </c>
      <c r="I41" s="6">
        <f t="shared" si="24"/>
        <v>12.433333333333332</v>
      </c>
      <c r="J41" s="6">
        <f t="shared" si="24"/>
        <v>13.666666666666666</v>
      </c>
      <c r="K41" s="6">
        <f t="shared" si="24"/>
        <v>13.933333333333332</v>
      </c>
      <c r="L41" s="6">
        <f t="shared" si="24"/>
        <v>12.4</v>
      </c>
      <c r="M41" s="6">
        <f t="shared" si="24"/>
        <v>13.4</v>
      </c>
      <c r="N41" s="6">
        <f t="shared" si="24"/>
        <v>15.166666666666666</v>
      </c>
      <c r="O41" s="6">
        <f t="shared" si="24"/>
        <v>14.466666666666669</v>
      </c>
      <c r="P41" s="6">
        <f t="shared" si="24"/>
        <v>14.066666666666668</v>
      </c>
      <c r="Q41" s="6">
        <f t="shared" si="24"/>
        <v>14.966666666666667</v>
      </c>
      <c r="R41" s="6">
        <f t="shared" si="24"/>
        <v>14.299999999999999</v>
      </c>
      <c r="S41" s="6">
        <f t="shared" si="24"/>
        <v>13.933333333333332</v>
      </c>
      <c r="T41" s="6">
        <f t="shared" si="24"/>
        <v>13.533333333333333</v>
      </c>
      <c r="U41" s="6">
        <f t="shared" si="24"/>
        <v>14.300000000000002</v>
      </c>
      <c r="V41" s="6">
        <f t="shared" si="24"/>
        <v>13.733333333333334</v>
      </c>
      <c r="W41" s="6">
        <f t="shared" si="24"/>
        <v>14.466666666666667</v>
      </c>
      <c r="X41" s="6">
        <f t="shared" si="24"/>
        <v>13.633333333333335</v>
      </c>
      <c r="Y41" s="6">
        <f t="shared" si="24"/>
        <v>12.800000000000002</v>
      </c>
      <c r="Z41" s="6">
        <f t="shared" si="24"/>
        <v>14.733333333333334</v>
      </c>
      <c r="AA41" s="6">
        <f t="shared" si="24"/>
        <v>13.733333333333334</v>
      </c>
      <c r="AB41" s="6">
        <f t="shared" si="24"/>
        <v>11.766666666666666</v>
      </c>
      <c r="AC41" s="6">
        <f t="shared" si="24"/>
        <v>13.733333333333333</v>
      </c>
      <c r="AD41" s="6">
        <f t="shared" si="24"/>
        <v>14.433333333333332</v>
      </c>
      <c r="AE41" s="6">
        <f t="shared" si="24"/>
        <v>14.133333333333335</v>
      </c>
      <c r="AF41" s="6">
        <f t="shared" si="24"/>
        <v>15.199999999999998</v>
      </c>
      <c r="AG41" s="6">
        <f t="shared" si="24"/>
        <v>14.933333333333332</v>
      </c>
      <c r="AH41" s="6">
        <f t="shared" si="24"/>
        <v>14.1</v>
      </c>
      <c r="AI41" s="6">
        <f t="shared" si="24"/>
        <v>14.699999999999998</v>
      </c>
      <c r="AJ41" s="6">
        <f t="shared" si="24"/>
        <v>12.566666666666668</v>
      </c>
      <c r="AK41" s="6">
        <f t="shared" si="24"/>
        <v>13.766666666666666</v>
      </c>
      <c r="AL41" s="6">
        <f t="shared" si="24"/>
        <v>14.533333333333331</v>
      </c>
      <c r="AM41" s="6">
        <f t="shared" si="24"/>
        <v>14.299999999999999</v>
      </c>
      <c r="AN41" s="5"/>
      <c r="AO41" s="6">
        <f t="shared" si="24"/>
        <v>13.707017543859651</v>
      </c>
      <c r="AP41" s="1" t="s">
        <v>93</v>
      </c>
    </row>
    <row r="42" spans="1:42" ht="12.75">
      <c r="A42" s="1" t="s">
        <v>90</v>
      </c>
      <c r="B42" s="6"/>
      <c r="C42" s="6">
        <f t="shared" ref="C42:AK42" si="25">AVERAGE(C32:C34)</f>
        <v>7.166666666666667</v>
      </c>
      <c r="D42" s="6">
        <f t="shared" si="25"/>
        <v>6.7666666666666666</v>
      </c>
      <c r="E42" s="6">
        <f t="shared" si="25"/>
        <v>6.5333333333333341</v>
      </c>
      <c r="F42" s="6">
        <f t="shared" si="25"/>
        <v>6.666666666666667</v>
      </c>
      <c r="G42" s="6">
        <f t="shared" si="25"/>
        <v>6.2</v>
      </c>
      <c r="H42" s="6">
        <f t="shared" si="25"/>
        <v>5.9333333333333327</v>
      </c>
      <c r="I42" s="6">
        <f t="shared" si="25"/>
        <v>7.0333333333333341</v>
      </c>
      <c r="J42" s="6">
        <f t="shared" si="25"/>
        <v>6.3666666666666671</v>
      </c>
      <c r="K42" s="6">
        <f t="shared" si="25"/>
        <v>5.8</v>
      </c>
      <c r="L42" s="6">
        <f t="shared" si="25"/>
        <v>6.5</v>
      </c>
      <c r="M42" s="6">
        <f t="shared" si="25"/>
        <v>6.666666666666667</v>
      </c>
      <c r="N42" s="6">
        <f t="shared" si="25"/>
        <v>8.1</v>
      </c>
      <c r="O42" s="6">
        <f t="shared" si="25"/>
        <v>7.3999999999999995</v>
      </c>
      <c r="P42" s="6">
        <f t="shared" si="25"/>
        <v>8.1</v>
      </c>
      <c r="Q42" s="6">
        <f t="shared" si="25"/>
        <v>6.6000000000000005</v>
      </c>
      <c r="R42" s="6">
        <f t="shared" si="25"/>
        <v>7.5333333333333323</v>
      </c>
      <c r="S42" s="6">
        <f t="shared" si="25"/>
        <v>6.8999999999999995</v>
      </c>
      <c r="T42" s="6">
        <f t="shared" si="25"/>
        <v>7.1333333333333329</v>
      </c>
      <c r="U42" s="6">
        <f t="shared" si="25"/>
        <v>7.0333333333333323</v>
      </c>
      <c r="V42" s="6">
        <f t="shared" si="25"/>
        <v>6.6000000000000005</v>
      </c>
      <c r="W42" s="6">
        <f t="shared" si="25"/>
        <v>7.3666666666666671</v>
      </c>
      <c r="X42" s="6">
        <f t="shared" si="25"/>
        <v>7.3</v>
      </c>
      <c r="Y42" s="6">
        <f t="shared" si="25"/>
        <v>6.833333333333333</v>
      </c>
      <c r="Z42" s="6">
        <f t="shared" si="25"/>
        <v>8.2333333333333325</v>
      </c>
      <c r="AA42" s="6">
        <f t="shared" si="25"/>
        <v>6.8</v>
      </c>
      <c r="AB42" s="6">
        <f t="shared" si="25"/>
        <v>6.5666666666666664</v>
      </c>
      <c r="AC42" s="6">
        <f t="shared" si="25"/>
        <v>7.4666666666666659</v>
      </c>
      <c r="AD42" s="6">
        <f t="shared" si="25"/>
        <v>7.6000000000000005</v>
      </c>
      <c r="AE42" s="6">
        <f t="shared" si="25"/>
        <v>6.8666666666666671</v>
      </c>
      <c r="AF42" s="6">
        <f t="shared" si="25"/>
        <v>7.7333333333333334</v>
      </c>
      <c r="AG42" s="6">
        <f t="shared" si="25"/>
        <v>8.9666666666666668</v>
      </c>
      <c r="AH42" s="6">
        <f t="shared" si="25"/>
        <v>8.2666666666666675</v>
      </c>
      <c r="AI42" s="6">
        <f t="shared" si="25"/>
        <v>7.2666666666666666</v>
      </c>
      <c r="AJ42" s="6">
        <f t="shared" si="25"/>
        <v>7.833333333333333</v>
      </c>
      <c r="AK42" s="6">
        <f t="shared" si="25"/>
        <v>8.1666666666666661</v>
      </c>
      <c r="AL42" s="6">
        <f>AVERAGE(AL32:AL34)</f>
        <v>8.2666666666666657</v>
      </c>
      <c r="AM42" s="6">
        <f>AVERAGE(AM32:AM34)</f>
        <v>6.9333333333333336</v>
      </c>
      <c r="AN42" s="5"/>
      <c r="AO42" s="6">
        <f>AVERAGE(AO32:AO34)</f>
        <v>7.1520388809862494</v>
      </c>
      <c r="AP42" s="1" t="s">
        <v>90</v>
      </c>
    </row>
    <row r="43" spans="1:42" ht="12.75">
      <c r="A43" s="1" t="s">
        <v>91</v>
      </c>
      <c r="B43" s="6">
        <f t="shared" ref="B43:U43" si="26">AVERAGE(B35:B37)</f>
        <v>12.9</v>
      </c>
      <c r="C43" s="6">
        <f t="shared" si="26"/>
        <v>12.899999999999999</v>
      </c>
      <c r="D43" s="6">
        <f t="shared" si="26"/>
        <v>13.766666666666666</v>
      </c>
      <c r="E43" s="6">
        <f t="shared" si="26"/>
        <v>14.033333333333333</v>
      </c>
      <c r="F43" s="6">
        <f t="shared" si="26"/>
        <v>12.633333333333333</v>
      </c>
      <c r="G43" s="6">
        <f t="shared" si="26"/>
        <v>12.700000000000001</v>
      </c>
      <c r="H43" s="6">
        <f t="shared" si="26"/>
        <v>12.1</v>
      </c>
      <c r="I43" s="6">
        <f t="shared" si="26"/>
        <v>12.366666666666667</v>
      </c>
      <c r="J43" s="6">
        <f t="shared" si="26"/>
        <v>12.066666666666668</v>
      </c>
      <c r="K43" s="6">
        <f t="shared" si="26"/>
        <v>12.1</v>
      </c>
      <c r="L43" s="6">
        <f t="shared" si="26"/>
        <v>12.966666666666669</v>
      </c>
      <c r="M43" s="6">
        <f t="shared" si="26"/>
        <v>13.699999999999998</v>
      </c>
      <c r="N43" s="6">
        <f t="shared" si="26"/>
        <v>13.566666666666668</v>
      </c>
      <c r="O43" s="6">
        <f t="shared" si="26"/>
        <v>13.833333333333334</v>
      </c>
      <c r="P43" s="6">
        <f t="shared" si="26"/>
        <v>13.1</v>
      </c>
      <c r="Q43" s="6">
        <f t="shared" si="26"/>
        <v>13.6</v>
      </c>
      <c r="R43" s="6">
        <f t="shared" si="26"/>
        <v>12.533333333333331</v>
      </c>
      <c r="S43" s="6">
        <f t="shared" si="26"/>
        <v>12.366666666666667</v>
      </c>
      <c r="T43" s="6">
        <f t="shared" si="26"/>
        <v>13.066666666666668</v>
      </c>
      <c r="U43" s="6">
        <f t="shared" si="26"/>
        <v>13.866666666666667</v>
      </c>
      <c r="V43" s="6">
        <f t="shared" ref="V43:AK43" si="27">AVERAGE(V35:V37)</f>
        <v>12.966666666666667</v>
      </c>
      <c r="W43" s="6">
        <f t="shared" si="27"/>
        <v>12.966666666666667</v>
      </c>
      <c r="X43" s="6">
        <f t="shared" si="27"/>
        <v>13.166666666666666</v>
      </c>
      <c r="Y43" s="6">
        <f t="shared" si="27"/>
        <v>12.800000000000002</v>
      </c>
      <c r="Z43" s="6">
        <f t="shared" si="27"/>
        <v>14.133333333333333</v>
      </c>
      <c r="AA43" s="6">
        <f t="shared" si="27"/>
        <v>12.4</v>
      </c>
      <c r="AB43" s="6">
        <f t="shared" si="27"/>
        <v>12.533333333333333</v>
      </c>
      <c r="AC43" s="6">
        <f t="shared" si="27"/>
        <v>12.966666666666669</v>
      </c>
      <c r="AD43" s="6">
        <f t="shared" si="27"/>
        <v>13.1</v>
      </c>
      <c r="AE43" s="6">
        <f t="shared" si="27"/>
        <v>13.533333333333331</v>
      </c>
      <c r="AF43" s="6">
        <f t="shared" si="27"/>
        <v>13.566666666666668</v>
      </c>
      <c r="AG43" s="6">
        <f t="shared" si="27"/>
        <v>14.433333333333332</v>
      </c>
      <c r="AH43" s="6">
        <f t="shared" si="27"/>
        <v>13.5</v>
      </c>
      <c r="AI43" s="6">
        <f t="shared" si="27"/>
        <v>12.633333333333335</v>
      </c>
      <c r="AJ43" s="6">
        <f t="shared" si="27"/>
        <v>13.266666666666666</v>
      </c>
      <c r="AK43" s="6">
        <f t="shared" si="27"/>
        <v>13.266666666666667</v>
      </c>
      <c r="AL43" s="6">
        <f>AVERAGE(AL35:AL37)</f>
        <v>13.133333333333333</v>
      </c>
      <c r="AM43" s="6">
        <f>AVERAGE(AM35:AM37)</f>
        <v>13.299999999999999</v>
      </c>
      <c r="AN43" s="5"/>
      <c r="AO43" s="6">
        <f>AVERAGE(AO35:AO37)</f>
        <v>13.100877192982454</v>
      </c>
      <c r="AP43" s="1" t="s">
        <v>91</v>
      </c>
    </row>
    <row r="44" spans="1:42" ht="12.75">
      <c r="A44" s="1" t="s">
        <v>92</v>
      </c>
      <c r="B44" s="6"/>
      <c r="C44" s="6">
        <f t="shared" ref="C44:V44" si="28">AVERAGE(B38,C27:C28)</f>
        <v>19.733333333333331</v>
      </c>
      <c r="D44" s="6">
        <f t="shared" si="28"/>
        <v>19.099999999999998</v>
      </c>
      <c r="E44" s="6">
        <f t="shared" si="28"/>
        <v>20.266666666666666</v>
      </c>
      <c r="F44" s="6">
        <f t="shared" si="28"/>
        <v>20.5</v>
      </c>
      <c r="G44" s="6">
        <f t="shared" si="28"/>
        <v>19.533333333333335</v>
      </c>
      <c r="H44" s="6">
        <f t="shared" si="28"/>
        <v>18.433333333333334</v>
      </c>
      <c r="I44" s="6">
        <f t="shared" si="28"/>
        <v>18.033333333333331</v>
      </c>
      <c r="J44" s="6">
        <f t="shared" si="28"/>
        <v>19.033333333333331</v>
      </c>
      <c r="K44" s="6">
        <f t="shared" si="28"/>
        <v>19.366666666666664</v>
      </c>
      <c r="L44" s="6">
        <f t="shared" si="28"/>
        <v>19.566666666666666</v>
      </c>
      <c r="M44" s="6">
        <f t="shared" si="28"/>
        <v>18.666666666666668</v>
      </c>
      <c r="N44" s="6">
        <f t="shared" si="28"/>
        <v>21.400000000000002</v>
      </c>
      <c r="O44" s="6">
        <f t="shared" si="28"/>
        <v>20.3</v>
      </c>
      <c r="P44" s="6">
        <f t="shared" si="28"/>
        <v>18.233333333333334</v>
      </c>
      <c r="Q44" s="6">
        <f t="shared" si="28"/>
        <v>21.099999999999998</v>
      </c>
      <c r="R44" s="6">
        <f t="shared" si="28"/>
        <v>19.433333333333334</v>
      </c>
      <c r="S44" s="6">
        <f t="shared" si="28"/>
        <v>19.966666666666665</v>
      </c>
      <c r="T44" s="6">
        <f t="shared" si="28"/>
        <v>20.166666666666668</v>
      </c>
      <c r="U44" s="6">
        <f t="shared" si="28"/>
        <v>20</v>
      </c>
      <c r="V44" s="6">
        <f t="shared" si="28"/>
        <v>20.400000000000002</v>
      </c>
      <c r="W44" s="6">
        <f t="shared" ref="W44:AK44" si="29">AVERAGE(V38,W27:W28)</f>
        <v>18.900000000000002</v>
      </c>
      <c r="X44" s="6">
        <f t="shared" si="29"/>
        <v>20.266666666666669</v>
      </c>
      <c r="Y44" s="6">
        <f t="shared" si="29"/>
        <v>19.266666666666666</v>
      </c>
      <c r="Z44" s="6">
        <f t="shared" si="29"/>
        <v>20.400000000000002</v>
      </c>
      <c r="AA44" s="6">
        <f t="shared" si="29"/>
        <v>19.833333333333332</v>
      </c>
      <c r="AB44" s="6">
        <f t="shared" si="29"/>
        <v>18.599999999999998</v>
      </c>
      <c r="AC44" s="6">
        <f t="shared" si="29"/>
        <v>19.099999999999998</v>
      </c>
      <c r="AD44" s="6">
        <f t="shared" si="29"/>
        <v>19.166666666666668</v>
      </c>
      <c r="AE44" s="6">
        <f t="shared" si="29"/>
        <v>20.3</v>
      </c>
      <c r="AF44" s="6">
        <f t="shared" si="29"/>
        <v>20.666666666666668</v>
      </c>
      <c r="AG44" s="6">
        <f t="shared" si="29"/>
        <v>19.266666666666666</v>
      </c>
      <c r="AH44" s="6">
        <f t="shared" si="29"/>
        <v>20.499999999999996</v>
      </c>
      <c r="AI44" s="6">
        <f t="shared" si="29"/>
        <v>20</v>
      </c>
      <c r="AJ44" s="6">
        <f t="shared" si="29"/>
        <v>19.200000000000003</v>
      </c>
      <c r="AK44" s="6">
        <f t="shared" si="29"/>
        <v>17.933333333333334</v>
      </c>
      <c r="AL44" s="6">
        <f>AVERAGE(AK38,AL27:AL28)</f>
        <v>19.233333333333334</v>
      </c>
      <c r="AM44" s="6">
        <f>AVERAGE(AL38,AM27:AM28)</f>
        <v>19.2</v>
      </c>
      <c r="AN44" s="6">
        <f>AVERAGE(AM38,AN27:AN28)</f>
        <v>20.233333333333331</v>
      </c>
      <c r="AO44" s="6">
        <f>AVERAGE(AO38,AO27:AO28)</f>
        <v>19.605960413855151</v>
      </c>
      <c r="AP44" s="1" t="s">
        <v>92</v>
      </c>
    </row>
    <row r="45" spans="1:42" ht="12.7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2" ht="12.75">
      <c r="A46" s="5" t="s">
        <v>35</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7" t="s">
        <v>0</v>
      </c>
      <c r="AP46" s="7" t="s">
        <v>20</v>
      </c>
    </row>
    <row r="47" spans="1:42" ht="12.7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7" t="s">
        <v>1</v>
      </c>
      <c r="AP47" s="7" t="s">
        <v>1</v>
      </c>
    </row>
    <row r="48" spans="1:42" ht="12.75">
      <c r="A48" s="5"/>
      <c r="B48" s="5">
        <v>1986</v>
      </c>
      <c r="C48" s="5">
        <v>1987</v>
      </c>
      <c r="D48" s="5">
        <v>1988</v>
      </c>
      <c r="E48" s="5">
        <v>1989</v>
      </c>
      <c r="F48" s="5">
        <v>1990</v>
      </c>
      <c r="G48" s="5">
        <v>1991</v>
      </c>
      <c r="H48" s="5">
        <v>1992</v>
      </c>
      <c r="I48" s="5">
        <v>1993</v>
      </c>
      <c r="J48" s="5">
        <v>1994</v>
      </c>
      <c r="K48" s="5">
        <v>1995</v>
      </c>
      <c r="L48" s="5">
        <v>1996</v>
      </c>
      <c r="M48" s="5">
        <v>1997</v>
      </c>
      <c r="N48" s="5">
        <v>1998</v>
      </c>
      <c r="O48" s="5">
        <v>1999</v>
      </c>
      <c r="P48" s="5">
        <v>2000</v>
      </c>
      <c r="Q48" s="5">
        <v>2001</v>
      </c>
      <c r="R48" s="5">
        <v>2002</v>
      </c>
      <c r="S48" s="5">
        <v>2003</v>
      </c>
      <c r="T48" s="5">
        <v>2004</v>
      </c>
      <c r="U48" s="5">
        <v>2005</v>
      </c>
      <c r="V48" s="5">
        <v>2006</v>
      </c>
      <c r="W48" s="5">
        <v>2007</v>
      </c>
      <c r="X48" s="5">
        <v>2008</v>
      </c>
      <c r="Y48" s="5">
        <v>2009</v>
      </c>
      <c r="Z48" s="5">
        <v>2010</v>
      </c>
      <c r="AA48" s="5">
        <v>2011</v>
      </c>
      <c r="AB48" s="5">
        <v>2012</v>
      </c>
      <c r="AC48" s="5">
        <v>2013</v>
      </c>
      <c r="AD48" s="5">
        <v>2014</v>
      </c>
      <c r="AE48" s="5">
        <v>2015</v>
      </c>
      <c r="AF48" s="5">
        <v>2016</v>
      </c>
      <c r="AG48" s="5">
        <v>2017</v>
      </c>
      <c r="AH48" s="5">
        <v>2018</v>
      </c>
      <c r="AI48" s="5">
        <v>2019</v>
      </c>
      <c r="AJ48" s="5">
        <v>2020</v>
      </c>
      <c r="AK48" s="5">
        <v>2021</v>
      </c>
      <c r="AL48" s="5">
        <v>2022</v>
      </c>
      <c r="AM48" s="5">
        <v>2023</v>
      </c>
      <c r="AN48" s="5">
        <v>2024</v>
      </c>
      <c r="AO48" s="18" t="s">
        <v>357</v>
      </c>
      <c r="AP48" s="7" t="s">
        <v>24</v>
      </c>
    </row>
    <row r="49" spans="1:46" ht="12.75">
      <c r="A49" s="5" t="s">
        <v>2</v>
      </c>
      <c r="B49" s="5">
        <v>21.4</v>
      </c>
      <c r="C49" s="5">
        <v>21.8</v>
      </c>
      <c r="D49" s="5">
        <v>20.5</v>
      </c>
      <c r="E49" s="5">
        <v>21.8</v>
      </c>
      <c r="F49" s="5">
        <v>21.2</v>
      </c>
      <c r="G49" s="5">
        <v>20.6</v>
      </c>
      <c r="H49" s="5">
        <v>20.100000000000001</v>
      </c>
      <c r="I49" s="5">
        <v>19.399999999999999</v>
      </c>
      <c r="J49" s="5">
        <v>20.2</v>
      </c>
      <c r="K49" s="5">
        <v>19.899999999999999</v>
      </c>
      <c r="L49" s="5">
        <v>20.8</v>
      </c>
      <c r="M49" s="5">
        <v>18.8</v>
      </c>
      <c r="N49" s="5">
        <v>21.5</v>
      </c>
      <c r="O49" s="5">
        <v>22.1</v>
      </c>
      <c r="P49" s="5">
        <v>18.899999999999999</v>
      </c>
      <c r="Q49" s="5">
        <v>21.5</v>
      </c>
      <c r="R49" s="5">
        <v>20.399999999999999</v>
      </c>
      <c r="S49" s="5">
        <v>20.8</v>
      </c>
      <c r="T49" s="5">
        <v>22.3</v>
      </c>
      <c r="U49" s="5">
        <v>19.3</v>
      </c>
      <c r="V49" s="5">
        <v>21.3</v>
      </c>
      <c r="W49" s="5">
        <v>20.100000000000001</v>
      </c>
      <c r="X49" s="6">
        <v>22</v>
      </c>
      <c r="Y49" s="6">
        <v>20.8</v>
      </c>
      <c r="Z49" s="6">
        <v>21.3</v>
      </c>
      <c r="AA49" s="6">
        <v>20.2</v>
      </c>
      <c r="AB49" s="6">
        <v>19.8</v>
      </c>
      <c r="AC49" s="6">
        <v>20.7</v>
      </c>
      <c r="AD49" s="6">
        <v>19.399999999999999</v>
      </c>
      <c r="AE49" s="69">
        <v>23.4</v>
      </c>
      <c r="AF49" s="69">
        <v>21.6</v>
      </c>
      <c r="AG49" s="69">
        <v>20.9</v>
      </c>
      <c r="AH49" s="69">
        <v>22.3</v>
      </c>
      <c r="AI49" s="69">
        <v>21.8</v>
      </c>
      <c r="AJ49" s="5">
        <v>20.3</v>
      </c>
      <c r="AK49" s="5">
        <v>19.600000000000001</v>
      </c>
      <c r="AL49" s="68">
        <v>21.4</v>
      </c>
      <c r="AM49" s="5">
        <v>20.8</v>
      </c>
      <c r="AN49" s="68">
        <v>22.3</v>
      </c>
      <c r="AO49" s="6">
        <f t="shared" ref="AO49:AO60" si="30">AVERAGE(B49:AM49)</f>
        <v>20.815789473684209</v>
      </c>
      <c r="AP49" s="5">
        <v>20.2</v>
      </c>
      <c r="AR49" s="70" t="s">
        <v>212</v>
      </c>
      <c r="AS49" s="51"/>
      <c r="AT49" s="53"/>
    </row>
    <row r="50" spans="1:46" ht="12.75">
      <c r="A50" s="5" t="s">
        <v>3</v>
      </c>
      <c r="B50" s="5">
        <v>19.899999999999999</v>
      </c>
      <c r="C50" s="5">
        <v>20.3</v>
      </c>
      <c r="D50" s="5">
        <v>19.7</v>
      </c>
      <c r="E50" s="5">
        <v>19.7</v>
      </c>
      <c r="F50" s="5">
        <v>22.6</v>
      </c>
      <c r="G50" s="5">
        <v>20.7</v>
      </c>
      <c r="H50" s="5">
        <v>19.3</v>
      </c>
      <c r="I50" s="5">
        <v>19.3</v>
      </c>
      <c r="J50" s="5">
        <v>20.5</v>
      </c>
      <c r="K50" s="5">
        <v>19.7</v>
      </c>
      <c r="L50" s="5">
        <v>19.899999999999999</v>
      </c>
      <c r="M50" s="5">
        <v>20.2</v>
      </c>
      <c r="N50" s="5">
        <v>22.7</v>
      </c>
      <c r="O50" s="5">
        <v>21.4</v>
      </c>
      <c r="P50" s="5">
        <v>19.100000000000001</v>
      </c>
      <c r="Q50" s="5">
        <v>21.5</v>
      </c>
      <c r="R50" s="5">
        <v>19.399999999999999</v>
      </c>
      <c r="S50" s="5">
        <v>20.5</v>
      </c>
      <c r="T50" s="5">
        <v>18.7</v>
      </c>
      <c r="U50" s="5">
        <v>21.2</v>
      </c>
      <c r="V50" s="5">
        <v>20.9</v>
      </c>
      <c r="W50" s="5">
        <v>20.9</v>
      </c>
      <c r="X50" s="5">
        <v>20.9</v>
      </c>
      <c r="Y50" s="5">
        <v>20.100000000000001</v>
      </c>
      <c r="Z50" s="5">
        <v>21.6</v>
      </c>
      <c r="AA50" s="5">
        <v>21</v>
      </c>
      <c r="AB50" s="5">
        <v>19.899999999999999</v>
      </c>
      <c r="AC50" s="5">
        <v>21.7</v>
      </c>
      <c r="AD50" s="5">
        <v>20.9</v>
      </c>
      <c r="AE50" s="68">
        <v>21.6</v>
      </c>
      <c r="AF50" s="68">
        <v>22.5</v>
      </c>
      <c r="AG50" s="68">
        <v>21</v>
      </c>
      <c r="AH50" s="68">
        <v>21.3</v>
      </c>
      <c r="AI50" s="68">
        <v>21.7</v>
      </c>
      <c r="AJ50" s="68">
        <v>21.3</v>
      </c>
      <c r="AK50" s="5">
        <v>19.600000000000001</v>
      </c>
      <c r="AL50" s="5">
        <v>19.5</v>
      </c>
      <c r="AM50" s="5">
        <v>20.5</v>
      </c>
      <c r="AN50" s="68">
        <v>21.8</v>
      </c>
      <c r="AO50" s="6">
        <f>AVERAGE(B50:AN50)</f>
        <v>20.641025641025639</v>
      </c>
      <c r="AP50" s="5">
        <v>20</v>
      </c>
      <c r="AR50" s="17"/>
    </row>
    <row r="51" spans="1:46" ht="12.75">
      <c r="A51" s="5" t="s">
        <v>4</v>
      </c>
      <c r="B51" s="5">
        <v>17.600000000000001</v>
      </c>
      <c r="C51" s="5">
        <v>16.600000000000001</v>
      </c>
      <c r="D51" s="5">
        <v>16.7</v>
      </c>
      <c r="E51" s="5">
        <v>19.600000000000001</v>
      </c>
      <c r="F51" s="5">
        <v>19.3</v>
      </c>
      <c r="G51" s="5">
        <v>17.8</v>
      </c>
      <c r="H51" s="5">
        <v>16.600000000000001</v>
      </c>
      <c r="I51" s="5">
        <v>17</v>
      </c>
      <c r="J51" s="5">
        <v>17.600000000000001</v>
      </c>
      <c r="K51" s="5">
        <v>17.600000000000001</v>
      </c>
      <c r="L51" s="5">
        <v>16.2</v>
      </c>
      <c r="M51" s="5">
        <v>17.600000000000001</v>
      </c>
      <c r="N51" s="5">
        <v>19.5</v>
      </c>
      <c r="O51" s="5">
        <v>19.100000000000001</v>
      </c>
      <c r="P51" s="5">
        <v>18.100000000000001</v>
      </c>
      <c r="Q51" s="5">
        <v>19.100000000000001</v>
      </c>
      <c r="R51" s="5">
        <v>18.600000000000001</v>
      </c>
      <c r="S51" s="5">
        <v>18.899999999999999</v>
      </c>
      <c r="T51" s="5">
        <v>17.2</v>
      </c>
      <c r="U51" s="5">
        <v>18.8</v>
      </c>
      <c r="V51" s="5">
        <v>17.899999999999999</v>
      </c>
      <c r="W51" s="5">
        <v>19.399999999999999</v>
      </c>
      <c r="X51" s="5">
        <v>19.100000000000001</v>
      </c>
      <c r="Y51" s="5">
        <v>17.100000000000001</v>
      </c>
      <c r="Z51" s="5">
        <v>18.899999999999999</v>
      </c>
      <c r="AA51" s="5">
        <v>18.2</v>
      </c>
      <c r="AB51" s="5">
        <v>16.7</v>
      </c>
      <c r="AC51" s="5">
        <v>19.600000000000001</v>
      </c>
      <c r="AD51" s="5">
        <v>18.5</v>
      </c>
      <c r="AE51" s="68">
        <v>19.7</v>
      </c>
      <c r="AF51" s="68">
        <v>20.100000000000001</v>
      </c>
      <c r="AG51" s="68">
        <v>19.2</v>
      </c>
      <c r="AH51" s="68">
        <v>19</v>
      </c>
      <c r="AI51" s="68">
        <v>19.2</v>
      </c>
      <c r="AJ51" s="5">
        <v>18.3</v>
      </c>
      <c r="AK51" s="5">
        <v>18.100000000000001</v>
      </c>
      <c r="AL51" s="68">
        <v>18.7</v>
      </c>
      <c r="AM51" s="5">
        <v>18.2</v>
      </c>
      <c r="AN51" s="6">
        <v>18.048387096774189</v>
      </c>
      <c r="AO51" s="6">
        <f t="shared" si="30"/>
        <v>18.300000000000004</v>
      </c>
      <c r="AP51" s="5">
        <v>17.899999999999999</v>
      </c>
      <c r="AR51" s="17"/>
    </row>
    <row r="52" spans="1:46" ht="12.75">
      <c r="A52" s="5" t="s">
        <v>5</v>
      </c>
      <c r="B52" s="5">
        <v>14.8</v>
      </c>
      <c r="C52" s="5">
        <v>13.4</v>
      </c>
      <c r="D52" s="5">
        <v>13.1</v>
      </c>
      <c r="E52" s="5">
        <v>15.2</v>
      </c>
      <c r="F52" s="5">
        <v>15.4</v>
      </c>
      <c r="G52" s="5">
        <v>13.9</v>
      </c>
      <c r="H52" s="5">
        <v>13.3</v>
      </c>
      <c r="I52" s="5">
        <v>13</v>
      </c>
      <c r="J52" s="5">
        <v>14.8</v>
      </c>
      <c r="K52" s="5">
        <v>14.9</v>
      </c>
      <c r="L52" s="5">
        <v>14.1</v>
      </c>
      <c r="M52" s="5">
        <v>13.6</v>
      </c>
      <c r="N52" s="5">
        <v>15.1</v>
      </c>
      <c r="O52" s="5">
        <v>15.1</v>
      </c>
      <c r="P52" s="5">
        <v>14.8</v>
      </c>
      <c r="Q52" s="5">
        <v>15</v>
      </c>
      <c r="R52" s="5">
        <v>14.9</v>
      </c>
      <c r="S52" s="5">
        <v>14.2</v>
      </c>
      <c r="T52" s="5">
        <v>13.7</v>
      </c>
      <c r="U52" s="5">
        <v>13.8</v>
      </c>
      <c r="V52" s="5">
        <v>14.8</v>
      </c>
      <c r="W52" s="5">
        <v>14.7</v>
      </c>
      <c r="X52" s="5">
        <v>14.7</v>
      </c>
      <c r="Y52" s="5">
        <v>14.5</v>
      </c>
      <c r="Z52" s="5">
        <v>15.4</v>
      </c>
      <c r="AA52" s="5">
        <v>13.9</v>
      </c>
      <c r="AB52" s="5">
        <v>14.1</v>
      </c>
      <c r="AC52" s="5">
        <v>15.1</v>
      </c>
      <c r="AD52" s="5">
        <v>16.100000000000001</v>
      </c>
      <c r="AE52" s="68">
        <v>15.7</v>
      </c>
      <c r="AF52" s="68">
        <v>15.4</v>
      </c>
      <c r="AG52" s="68">
        <v>16.100000000000001</v>
      </c>
      <c r="AH52" s="68">
        <v>15</v>
      </c>
      <c r="AI52" s="68">
        <v>15.1</v>
      </c>
      <c r="AJ52" s="5">
        <v>14</v>
      </c>
      <c r="AK52" s="68">
        <v>15.1</v>
      </c>
      <c r="AL52" s="68">
        <v>16</v>
      </c>
      <c r="AM52" s="68">
        <v>15.4</v>
      </c>
      <c r="AN52" s="5"/>
      <c r="AO52" s="6">
        <f t="shared" si="30"/>
        <v>14.663157894736843</v>
      </c>
      <c r="AP52" s="5">
        <v>14.6</v>
      </c>
      <c r="AR52" s="17"/>
    </row>
    <row r="53" spans="1:46" ht="12.75">
      <c r="A53" s="5" t="s">
        <v>6</v>
      </c>
      <c r="B53" s="5">
        <v>11.7</v>
      </c>
      <c r="C53" s="5">
        <v>11.1</v>
      </c>
      <c r="D53" s="5">
        <v>9.6999999999999993</v>
      </c>
      <c r="E53" s="5">
        <v>11.3</v>
      </c>
      <c r="F53" s="5">
        <v>11</v>
      </c>
      <c r="G53" s="5">
        <v>10</v>
      </c>
      <c r="H53" s="5">
        <v>9.1999999999999993</v>
      </c>
      <c r="I53" s="5">
        <v>10.5</v>
      </c>
      <c r="J53" s="5">
        <v>10.6</v>
      </c>
      <c r="K53" s="5">
        <v>10.9</v>
      </c>
      <c r="L53" s="5">
        <v>10.199999999999999</v>
      </c>
      <c r="M53" s="5">
        <v>11.7</v>
      </c>
      <c r="N53" s="5">
        <v>11.8</v>
      </c>
      <c r="O53" s="5">
        <v>11.8</v>
      </c>
      <c r="P53" s="5">
        <v>11.3</v>
      </c>
      <c r="Q53" s="5">
        <v>12.4</v>
      </c>
      <c r="R53" s="5">
        <v>11.6</v>
      </c>
      <c r="S53" s="5">
        <v>11.6</v>
      </c>
      <c r="T53" s="5">
        <v>11.5</v>
      </c>
      <c r="U53" s="5">
        <v>11.6</v>
      </c>
      <c r="V53" s="5">
        <v>11.3</v>
      </c>
      <c r="W53" s="5">
        <v>11.8</v>
      </c>
      <c r="X53" s="5">
        <v>9.6999999999999993</v>
      </c>
      <c r="Y53" s="5">
        <v>9.3000000000000007</v>
      </c>
      <c r="Z53" s="5">
        <v>12.3</v>
      </c>
      <c r="AA53" s="5">
        <v>12.5</v>
      </c>
      <c r="AB53" s="5">
        <v>9.6999999999999993</v>
      </c>
      <c r="AC53" s="5">
        <v>11.8</v>
      </c>
      <c r="AD53" s="5">
        <v>11.8</v>
      </c>
      <c r="AE53" s="68">
        <v>11.3</v>
      </c>
      <c r="AF53" s="68">
        <v>12.6</v>
      </c>
      <c r="AG53" s="68">
        <v>12.4</v>
      </c>
      <c r="AH53" s="68">
        <v>12.4</v>
      </c>
      <c r="AI53" s="68">
        <v>12.6</v>
      </c>
      <c r="AJ53" s="5">
        <v>10.9</v>
      </c>
      <c r="AK53" s="68">
        <v>11.7</v>
      </c>
      <c r="AL53" s="68">
        <v>12.7</v>
      </c>
      <c r="AM53" s="68">
        <v>12.7</v>
      </c>
      <c r="AN53" s="5"/>
      <c r="AO53" s="6">
        <f t="shared" si="30"/>
        <v>11.342105263157896</v>
      </c>
      <c r="AP53" s="5">
        <v>11</v>
      </c>
      <c r="AR53" s="17"/>
    </row>
    <row r="54" spans="1:46" ht="12.75">
      <c r="A54" s="5" t="s">
        <v>7</v>
      </c>
      <c r="B54" s="5">
        <v>8</v>
      </c>
      <c r="C54" s="5">
        <v>8.3000000000000007</v>
      </c>
      <c r="D54" s="5">
        <v>7.8</v>
      </c>
      <c r="E54" s="5">
        <v>8.1</v>
      </c>
      <c r="F54" s="5">
        <v>7.5</v>
      </c>
      <c r="G54" s="5">
        <v>6.7</v>
      </c>
      <c r="H54" s="5">
        <v>5.8</v>
      </c>
      <c r="I54" s="5">
        <v>8.8000000000000007</v>
      </c>
      <c r="J54" s="5">
        <v>7.1</v>
      </c>
      <c r="K54" s="5">
        <v>7.3</v>
      </c>
      <c r="L54" s="5">
        <v>7.2</v>
      </c>
      <c r="M54" s="5">
        <v>8.1999999999999993</v>
      </c>
      <c r="N54" s="5">
        <v>9</v>
      </c>
      <c r="O54" s="5">
        <v>8.9</v>
      </c>
      <c r="P54" s="5">
        <v>8.5</v>
      </c>
      <c r="Q54" s="5">
        <v>8</v>
      </c>
      <c r="R54" s="5">
        <v>8.9</v>
      </c>
      <c r="S54" s="5">
        <v>9</v>
      </c>
      <c r="T54" s="5">
        <v>9</v>
      </c>
      <c r="U54" s="5">
        <v>8.3000000000000007</v>
      </c>
      <c r="V54" s="5">
        <v>7.2</v>
      </c>
      <c r="W54" s="5">
        <v>7.7</v>
      </c>
      <c r="X54" s="5">
        <v>7.7</v>
      </c>
      <c r="Y54" s="5">
        <v>6.6</v>
      </c>
      <c r="Z54" s="5">
        <v>8.6999999999999993</v>
      </c>
      <c r="AA54" s="5">
        <v>9.9</v>
      </c>
      <c r="AB54" s="5">
        <v>7</v>
      </c>
      <c r="AC54" s="5">
        <v>9.4</v>
      </c>
      <c r="AD54" s="5">
        <v>10.1</v>
      </c>
      <c r="AE54" s="68">
        <v>8.6</v>
      </c>
      <c r="AF54" s="68">
        <v>9.4</v>
      </c>
      <c r="AG54" s="68">
        <v>9.6999999999999993</v>
      </c>
      <c r="AH54" s="68">
        <v>9.1999999999999993</v>
      </c>
      <c r="AI54" s="68">
        <v>8.9</v>
      </c>
      <c r="AJ54" s="68">
        <v>9.8000000000000007</v>
      </c>
      <c r="AK54" s="68">
        <v>10.199999999999999</v>
      </c>
      <c r="AL54" s="68">
        <v>9.5</v>
      </c>
      <c r="AM54" s="68">
        <v>9.4</v>
      </c>
      <c r="AN54" s="5"/>
      <c r="AO54" s="6">
        <f t="shared" si="30"/>
        <v>8.4052631578947352</v>
      </c>
      <c r="AP54" s="5">
        <v>8</v>
      </c>
      <c r="AR54" s="17"/>
    </row>
    <row r="55" spans="1:46" ht="12.75">
      <c r="A55" s="5" t="s">
        <v>8</v>
      </c>
      <c r="B55" s="5">
        <v>5.6</v>
      </c>
      <c r="C55" s="5">
        <v>7.2</v>
      </c>
      <c r="D55" s="5">
        <v>7.5</v>
      </c>
      <c r="E55" s="5">
        <v>6.1</v>
      </c>
      <c r="F55" s="5">
        <v>7.1</v>
      </c>
      <c r="G55" s="5">
        <v>6.3</v>
      </c>
      <c r="H55" s="5">
        <v>6.3</v>
      </c>
      <c r="I55" s="5">
        <v>6.7</v>
      </c>
      <c r="J55" s="5">
        <v>6.3</v>
      </c>
      <c r="K55" s="5">
        <v>5.8</v>
      </c>
      <c r="L55" s="5">
        <v>7.1</v>
      </c>
      <c r="M55" s="5">
        <v>6.4</v>
      </c>
      <c r="N55" s="5">
        <v>8.8000000000000007</v>
      </c>
      <c r="O55" s="5">
        <v>7.6</v>
      </c>
      <c r="P55" s="5">
        <v>8.9</v>
      </c>
      <c r="Q55" s="5">
        <v>6.2</v>
      </c>
      <c r="R55" s="5">
        <v>7.7</v>
      </c>
      <c r="S55" s="5">
        <v>6.3</v>
      </c>
      <c r="T55" s="5">
        <v>6.8</v>
      </c>
      <c r="U55" s="5">
        <v>8.6</v>
      </c>
      <c r="V55" s="5">
        <v>6.8</v>
      </c>
      <c r="W55" s="5">
        <v>7.2</v>
      </c>
      <c r="X55" s="5">
        <v>7</v>
      </c>
      <c r="Y55" s="5">
        <v>6.6</v>
      </c>
      <c r="Z55" s="5">
        <v>7.4</v>
      </c>
      <c r="AA55" s="5">
        <v>6.7</v>
      </c>
      <c r="AB55" s="5">
        <v>7.2</v>
      </c>
      <c r="AC55" s="5">
        <v>7.8</v>
      </c>
      <c r="AD55" s="5">
        <v>7.5</v>
      </c>
      <c r="AE55" s="5">
        <v>6.9</v>
      </c>
      <c r="AF55" s="68">
        <v>8.3000000000000007</v>
      </c>
      <c r="AG55" s="68">
        <v>8.9</v>
      </c>
      <c r="AH55" s="68">
        <v>8.1</v>
      </c>
      <c r="AI55" s="68">
        <v>8.5</v>
      </c>
      <c r="AJ55" s="68">
        <v>8.1</v>
      </c>
      <c r="AK55" s="68">
        <v>8.3000000000000007</v>
      </c>
      <c r="AL55" s="68">
        <v>8.6999999999999993</v>
      </c>
      <c r="AM55" s="68">
        <v>7.9</v>
      </c>
      <c r="AN55" s="5"/>
      <c r="AO55" s="6">
        <f t="shared" si="30"/>
        <v>7.2947368421052614</v>
      </c>
      <c r="AP55" s="5">
        <v>6.9</v>
      </c>
      <c r="AR55" s="17"/>
    </row>
    <row r="56" spans="1:46" ht="12.75">
      <c r="A56" s="5" t="s">
        <v>9</v>
      </c>
      <c r="B56" s="5">
        <v>7.7</v>
      </c>
      <c r="C56" s="5">
        <v>9.1</v>
      </c>
      <c r="D56" s="5">
        <v>8.1999999999999993</v>
      </c>
      <c r="E56" s="5">
        <v>7.9</v>
      </c>
      <c r="F56" s="5">
        <v>8.6</v>
      </c>
      <c r="G56" s="5">
        <v>8.6</v>
      </c>
      <c r="H56" s="5">
        <v>7.5</v>
      </c>
      <c r="I56" s="5">
        <v>10.199999999999999</v>
      </c>
      <c r="J56" s="5">
        <v>8.1999999999999993</v>
      </c>
      <c r="K56" s="5">
        <v>7.1</v>
      </c>
      <c r="L56" s="5">
        <v>7.8</v>
      </c>
      <c r="M56" s="5">
        <v>7.9</v>
      </c>
      <c r="N56" s="5">
        <v>9</v>
      </c>
      <c r="O56" s="5">
        <v>8.1999999999999993</v>
      </c>
      <c r="P56" s="5">
        <v>8.6</v>
      </c>
      <c r="Q56" s="5">
        <v>8.6</v>
      </c>
      <c r="R56" s="5">
        <v>8.5</v>
      </c>
      <c r="S56" s="5">
        <v>8.3000000000000007</v>
      </c>
      <c r="T56" s="5">
        <v>7.8</v>
      </c>
      <c r="U56" s="5">
        <v>9.1</v>
      </c>
      <c r="V56" s="5">
        <v>7.8</v>
      </c>
      <c r="W56" s="5">
        <v>8.9</v>
      </c>
      <c r="X56" s="5">
        <v>8.5</v>
      </c>
      <c r="Y56" s="5">
        <v>9</v>
      </c>
      <c r="Z56" s="5">
        <v>9.8000000000000007</v>
      </c>
      <c r="AA56" s="5">
        <v>7.2</v>
      </c>
      <c r="AB56" s="5">
        <v>9.6</v>
      </c>
      <c r="AC56" s="5">
        <v>10.199999999999999</v>
      </c>
      <c r="AD56" s="5">
        <v>8.6</v>
      </c>
      <c r="AE56" s="5">
        <v>8.3000000000000007</v>
      </c>
      <c r="AF56" s="5">
        <v>8.1</v>
      </c>
      <c r="AG56" s="68">
        <v>9.8000000000000007</v>
      </c>
      <c r="AH56" s="68">
        <v>9.8000000000000007</v>
      </c>
      <c r="AI56" s="5">
        <v>8</v>
      </c>
      <c r="AJ56" s="68">
        <v>9.6</v>
      </c>
      <c r="AK56" s="68">
        <v>9.1</v>
      </c>
      <c r="AL56" s="68">
        <v>9.9</v>
      </c>
      <c r="AM56" s="5">
        <v>7.5</v>
      </c>
      <c r="AN56" s="5"/>
      <c r="AO56" s="6">
        <f t="shared" si="30"/>
        <v>8.5947368421052648</v>
      </c>
      <c r="AP56" s="5">
        <v>8.1</v>
      </c>
    </row>
    <row r="57" spans="1:46" ht="12.75">
      <c r="A57" s="5" t="s">
        <v>10</v>
      </c>
      <c r="B57" s="5">
        <v>10.1</v>
      </c>
      <c r="C57" s="5">
        <v>10.9</v>
      </c>
      <c r="D57" s="5">
        <v>11.5</v>
      </c>
      <c r="E57" s="5">
        <v>11.2</v>
      </c>
      <c r="F57" s="5">
        <v>10.3</v>
      </c>
      <c r="G57" s="5">
        <v>11.1</v>
      </c>
      <c r="H57" s="5">
        <v>9.3000000000000007</v>
      </c>
      <c r="I57" s="5">
        <v>9.6</v>
      </c>
      <c r="J57" s="5">
        <v>9.8000000000000007</v>
      </c>
      <c r="K57" s="5">
        <v>10.1</v>
      </c>
      <c r="L57" s="5">
        <v>11.1</v>
      </c>
      <c r="M57" s="5">
        <v>10.3</v>
      </c>
      <c r="N57" s="5">
        <v>11.2</v>
      </c>
      <c r="O57" s="5">
        <v>11.5</v>
      </c>
      <c r="P57" s="5">
        <v>11.1</v>
      </c>
      <c r="Q57" s="5">
        <v>11.5</v>
      </c>
      <c r="R57" s="5">
        <v>10.7</v>
      </c>
      <c r="S57" s="5">
        <v>10.4</v>
      </c>
      <c r="T57" s="5">
        <v>9.8000000000000007</v>
      </c>
      <c r="U57" s="5">
        <v>11.4</v>
      </c>
      <c r="V57" s="5">
        <v>11.1</v>
      </c>
      <c r="W57" s="5">
        <v>10.9</v>
      </c>
      <c r="X57" s="5">
        <v>11.4</v>
      </c>
      <c r="Y57" s="5">
        <v>10.5</v>
      </c>
      <c r="Z57" s="5">
        <v>11.2</v>
      </c>
      <c r="AA57" s="5">
        <v>9.9</v>
      </c>
      <c r="AB57" s="5">
        <v>10.5</v>
      </c>
      <c r="AC57" s="5">
        <v>11.3</v>
      </c>
      <c r="AD57" s="5">
        <v>11.6</v>
      </c>
      <c r="AE57" s="5">
        <v>10.3</v>
      </c>
      <c r="AF57" s="68">
        <v>11.5</v>
      </c>
      <c r="AG57" s="68">
        <v>12.2</v>
      </c>
      <c r="AH57" s="68">
        <v>11.4</v>
      </c>
      <c r="AI57" s="5">
        <v>10.5</v>
      </c>
      <c r="AJ57" s="68">
        <v>11.5</v>
      </c>
      <c r="AK57" s="68">
        <v>10.9</v>
      </c>
      <c r="AL57" s="68">
        <v>11.5</v>
      </c>
      <c r="AM57" s="68">
        <v>11.4</v>
      </c>
      <c r="AN57" s="5"/>
      <c r="AO57" s="6">
        <f t="shared" si="30"/>
        <v>10.855263157894735</v>
      </c>
      <c r="AP57" s="5">
        <v>10.4</v>
      </c>
    </row>
    <row r="58" spans="1:46" ht="12.75">
      <c r="A58" s="5" t="s">
        <v>11</v>
      </c>
      <c r="B58" s="5">
        <v>13.5</v>
      </c>
      <c r="C58" s="5">
        <v>13.3</v>
      </c>
      <c r="D58" s="5">
        <v>13.8</v>
      </c>
      <c r="E58" s="5">
        <v>14.6</v>
      </c>
      <c r="F58" s="5">
        <v>14.5</v>
      </c>
      <c r="G58" s="5">
        <v>13.5</v>
      </c>
      <c r="H58" s="5">
        <v>12.1</v>
      </c>
      <c r="I58" s="5">
        <v>14.1</v>
      </c>
      <c r="J58" s="5">
        <v>12.6</v>
      </c>
      <c r="K58" s="5">
        <v>12.9</v>
      </c>
      <c r="L58" s="5">
        <v>14</v>
      </c>
      <c r="M58" s="5">
        <v>14</v>
      </c>
      <c r="N58" s="5">
        <v>14</v>
      </c>
      <c r="O58" s="5">
        <v>14.7</v>
      </c>
      <c r="P58" s="5">
        <v>13.6</v>
      </c>
      <c r="Q58" s="5">
        <v>14.5</v>
      </c>
      <c r="R58" s="5">
        <v>12.7</v>
      </c>
      <c r="S58" s="5">
        <v>12.9</v>
      </c>
      <c r="T58" s="5">
        <v>12.7</v>
      </c>
      <c r="U58" s="5">
        <v>13.8</v>
      </c>
      <c r="V58" s="5">
        <v>13.1</v>
      </c>
      <c r="W58" s="5">
        <v>12.6</v>
      </c>
      <c r="X58" s="5">
        <v>13.3</v>
      </c>
      <c r="Y58" s="5">
        <v>12.9</v>
      </c>
      <c r="Z58" s="5">
        <v>13.8</v>
      </c>
      <c r="AA58" s="5">
        <v>13.5</v>
      </c>
      <c r="AB58" s="5">
        <v>13.3</v>
      </c>
      <c r="AC58" s="5">
        <v>14.4</v>
      </c>
      <c r="AD58" s="5">
        <v>14.1</v>
      </c>
      <c r="AE58" s="68">
        <v>14.2</v>
      </c>
      <c r="AF58" s="68">
        <v>14.5</v>
      </c>
      <c r="AG58" s="68">
        <v>14.8</v>
      </c>
      <c r="AH58" s="68">
        <v>14.8</v>
      </c>
      <c r="AI58" s="5">
        <v>13.3</v>
      </c>
      <c r="AJ58" s="68">
        <v>14</v>
      </c>
      <c r="AK58" s="68">
        <v>14.2</v>
      </c>
      <c r="AL58" s="1">
        <v>13.5</v>
      </c>
      <c r="AM58" s="68">
        <v>14</v>
      </c>
      <c r="AN58" s="5"/>
      <c r="AO58" s="6">
        <f t="shared" si="30"/>
        <v>13.686842105263159</v>
      </c>
      <c r="AP58" s="5">
        <v>13.4</v>
      </c>
    </row>
    <row r="59" spans="1:46" ht="12.75">
      <c r="A59" s="5" t="s">
        <v>12</v>
      </c>
      <c r="B59" s="5">
        <v>17.600000000000001</v>
      </c>
      <c r="C59" s="5">
        <v>16.5</v>
      </c>
      <c r="D59" s="5">
        <v>18.100000000000001</v>
      </c>
      <c r="E59" s="5">
        <v>17.899999999999999</v>
      </c>
      <c r="F59" s="5">
        <v>16.3</v>
      </c>
      <c r="G59" s="5">
        <v>16.399999999999999</v>
      </c>
      <c r="H59" s="5">
        <v>16.899999999999999</v>
      </c>
      <c r="I59" s="5">
        <v>14.9</v>
      </c>
      <c r="J59" s="5">
        <v>15.5</v>
      </c>
      <c r="K59" s="5">
        <v>15.3</v>
      </c>
      <c r="L59" s="5">
        <v>15.6</v>
      </c>
      <c r="M59" s="5">
        <v>18.100000000000001</v>
      </c>
      <c r="N59" s="5">
        <v>17.2</v>
      </c>
      <c r="O59" s="5">
        <v>16.5</v>
      </c>
      <c r="P59" s="5">
        <v>15.8</v>
      </c>
      <c r="Q59" s="5">
        <v>15.9</v>
      </c>
      <c r="R59" s="5">
        <v>15.4</v>
      </c>
      <c r="S59" s="5">
        <v>15.9</v>
      </c>
      <c r="T59" s="5">
        <v>16.5</v>
      </c>
      <c r="U59" s="5">
        <v>17.8</v>
      </c>
      <c r="V59" s="5">
        <v>16</v>
      </c>
      <c r="W59" s="5">
        <v>16.5</v>
      </c>
      <c r="X59" s="5">
        <v>15.6</v>
      </c>
      <c r="Y59" s="5">
        <v>16.5</v>
      </c>
      <c r="Z59" s="5">
        <v>18</v>
      </c>
      <c r="AA59" s="5">
        <v>16.2</v>
      </c>
      <c r="AB59" s="5">
        <v>17.399999999999999</v>
      </c>
      <c r="AC59" s="5">
        <v>17.399999999999999</v>
      </c>
      <c r="AD59" s="5">
        <v>16.7</v>
      </c>
      <c r="AE59" s="68">
        <v>17</v>
      </c>
      <c r="AF59" s="68">
        <v>16.8</v>
      </c>
      <c r="AG59" s="68">
        <v>17.7</v>
      </c>
      <c r="AH59" s="68">
        <v>16.899999999999999</v>
      </c>
      <c r="AI59" s="68">
        <v>17.2</v>
      </c>
      <c r="AJ59" s="5">
        <v>16.5</v>
      </c>
      <c r="AK59" s="68">
        <v>17.2</v>
      </c>
      <c r="AL59" s="68">
        <v>17.100000000000001</v>
      </c>
      <c r="AM59" s="68">
        <v>17</v>
      </c>
      <c r="AN59" s="5"/>
      <c r="AO59" s="6">
        <f t="shared" si="30"/>
        <v>16.678947368421053</v>
      </c>
      <c r="AP59" s="5">
        <v>16.3</v>
      </c>
    </row>
    <row r="60" spans="1:46" ht="12.75">
      <c r="A60" s="5" t="s">
        <v>13</v>
      </c>
      <c r="B60" s="5">
        <v>19.3</v>
      </c>
      <c r="C60" s="5">
        <v>18.3</v>
      </c>
      <c r="D60" s="5">
        <v>21.2</v>
      </c>
      <c r="E60" s="5">
        <v>18.600000000000001</v>
      </c>
      <c r="F60" s="5">
        <v>19.8</v>
      </c>
      <c r="G60" s="5">
        <v>18.8</v>
      </c>
      <c r="H60" s="5">
        <v>17</v>
      </c>
      <c r="I60" s="5">
        <v>17.2</v>
      </c>
      <c r="J60" s="5">
        <v>19.7</v>
      </c>
      <c r="K60" s="5">
        <v>19.5</v>
      </c>
      <c r="L60" s="5">
        <v>18.5</v>
      </c>
      <c r="M60" s="5">
        <v>19.899999999999999</v>
      </c>
      <c r="N60" s="5">
        <v>18.899999999999999</v>
      </c>
      <c r="O60" s="5">
        <v>17.8</v>
      </c>
      <c r="P60" s="5">
        <v>20.6</v>
      </c>
      <c r="Q60" s="5">
        <v>19.2</v>
      </c>
      <c r="R60" s="5">
        <v>18.5</v>
      </c>
      <c r="S60" s="5">
        <v>20</v>
      </c>
      <c r="T60" s="5"/>
      <c r="U60" s="5">
        <v>20.2</v>
      </c>
      <c r="V60" s="5">
        <v>17.7</v>
      </c>
      <c r="W60" s="5">
        <v>19.399999999999999</v>
      </c>
      <c r="X60" s="5">
        <v>18.3</v>
      </c>
      <c r="Y60" s="5">
        <v>19.399999999999999</v>
      </c>
      <c r="Z60" s="5">
        <v>20.5</v>
      </c>
      <c r="AA60" s="5">
        <v>18.600000000000001</v>
      </c>
      <c r="AB60" s="5">
        <v>20.9</v>
      </c>
      <c r="AC60" s="5">
        <v>20.3</v>
      </c>
      <c r="AD60" s="5">
        <v>19.899999999999999</v>
      </c>
      <c r="AE60" s="68">
        <v>20</v>
      </c>
      <c r="AF60" s="5">
        <v>18.899999999999999</v>
      </c>
      <c r="AG60" s="68">
        <v>21</v>
      </c>
      <c r="AH60" s="5">
        <v>19.2</v>
      </c>
      <c r="AI60" s="5">
        <v>18.7</v>
      </c>
      <c r="AJ60" s="5">
        <v>17.600000000000001</v>
      </c>
      <c r="AK60" s="68">
        <v>19.600000000000001</v>
      </c>
      <c r="AL60" s="5">
        <v>19.2</v>
      </c>
      <c r="AM60" s="68">
        <v>19.600000000000001</v>
      </c>
      <c r="AN60" s="5"/>
      <c r="AO60" s="6">
        <f t="shared" si="30"/>
        <v>19.237837837837841</v>
      </c>
      <c r="AP60" s="5">
        <v>18.600000000000001</v>
      </c>
    </row>
    <row r="61" spans="1:46" ht="12.75">
      <c r="A61" s="1" t="s">
        <v>1</v>
      </c>
      <c r="B61" s="6">
        <f t="shared" ref="B61:Q61" si="31">AVERAGE(B49:B60)</f>
        <v>13.933333333333335</v>
      </c>
      <c r="C61" s="6">
        <f t="shared" si="31"/>
        <v>13.9</v>
      </c>
      <c r="D61" s="6">
        <f t="shared" si="31"/>
        <v>13.983333333333333</v>
      </c>
      <c r="E61" s="6">
        <f t="shared" si="31"/>
        <v>14.333333333333334</v>
      </c>
      <c r="F61" s="6">
        <f t="shared" si="31"/>
        <v>14.466666666666669</v>
      </c>
      <c r="G61" s="6">
        <f t="shared" si="31"/>
        <v>13.700000000000001</v>
      </c>
      <c r="H61" s="6">
        <f t="shared" si="31"/>
        <v>12.783333333333333</v>
      </c>
      <c r="I61" s="6">
        <f t="shared" si="31"/>
        <v>13.391666666666666</v>
      </c>
      <c r="J61" s="6">
        <f t="shared" si="31"/>
        <v>13.574999999999998</v>
      </c>
      <c r="K61" s="6">
        <f t="shared" si="31"/>
        <v>13.416666666666666</v>
      </c>
      <c r="L61" s="6">
        <f t="shared" si="31"/>
        <v>13.541666666666664</v>
      </c>
      <c r="M61" s="6">
        <f t="shared" si="31"/>
        <v>13.891666666666667</v>
      </c>
      <c r="N61" s="6">
        <f t="shared" si="31"/>
        <v>14.891666666666666</v>
      </c>
      <c r="O61" s="6">
        <f t="shared" si="31"/>
        <v>14.558333333333335</v>
      </c>
      <c r="P61" s="6">
        <f t="shared" si="31"/>
        <v>14.108333333333334</v>
      </c>
      <c r="Q61" s="6">
        <f t="shared" si="31"/>
        <v>14.450000000000001</v>
      </c>
      <c r="R61" s="6">
        <f>AVERAGE(R49:R60)</f>
        <v>13.941666666666668</v>
      </c>
      <c r="S61" s="6">
        <f>AVERAGE(S49:S60)</f>
        <v>14.066666666666665</v>
      </c>
      <c r="T61" s="6">
        <f>AVERAGE(T49:T60)</f>
        <v>13.272727272727273</v>
      </c>
      <c r="U61" s="6">
        <f>AVERAGE(U49:U60)</f>
        <v>14.491666666666665</v>
      </c>
      <c r="V61" s="6">
        <f>AVERAGE(V49:V60)</f>
        <v>13.824999999999998</v>
      </c>
      <c r="W61" s="6">
        <f t="shared" ref="W61" si="32">AVERAGE(W49:W60)</f>
        <v>14.175000000000002</v>
      </c>
      <c r="X61" s="6">
        <f t="shared" ref="X61" si="33">AVERAGE(X49:X60)</f>
        <v>14.016666666666667</v>
      </c>
      <c r="Y61" s="6">
        <f t="shared" ref="Y61" si="34">AVERAGE(Y49:Y60)</f>
        <v>13.608333333333333</v>
      </c>
      <c r="Z61" s="6">
        <f t="shared" ref="Z61" si="35">AVERAGE(Z49:Z60)</f>
        <v>14.908333333333333</v>
      </c>
      <c r="AA61" s="6">
        <f t="shared" ref="AA61" si="36">AVERAGE(AA49:AA60)</f>
        <v>13.983333333333334</v>
      </c>
      <c r="AB61" s="6">
        <f t="shared" ref="AB61" si="37">AVERAGE(AB49:AB60)</f>
        <v>13.841666666666667</v>
      </c>
      <c r="AC61" s="6">
        <f t="shared" ref="AC61" si="38">AVERAGE(AC49:AC60)</f>
        <v>14.975000000000001</v>
      </c>
      <c r="AD61" s="6">
        <f t="shared" ref="AD61" si="39">AVERAGE(AD49:AD60)</f>
        <v>14.6</v>
      </c>
      <c r="AE61" s="6">
        <f t="shared" ref="AE61" si="40">AVERAGE(AE49:AE60)</f>
        <v>14.75</v>
      </c>
      <c r="AF61" s="6">
        <f t="shared" ref="AF61" si="41">AVERAGE(AF49:AF60)</f>
        <v>14.975000000000001</v>
      </c>
      <c r="AG61" s="6">
        <f t="shared" ref="AG61" si="42">AVERAGE(AG49:AG60)</f>
        <v>15.308333333333332</v>
      </c>
      <c r="AH61" s="6">
        <f t="shared" ref="AH61" si="43">AVERAGE(AH49:AH60)</f>
        <v>14.950000000000001</v>
      </c>
      <c r="AI61" s="6">
        <f t="shared" ref="AI61" si="44">AVERAGE(AI49:AI60)</f>
        <v>14.624999999999998</v>
      </c>
      <c r="AJ61" s="24">
        <f t="shared" ref="AJ61:AM61" si="45">AVERAGE(AJ49:AJ60)</f>
        <v>14.325000000000001</v>
      </c>
      <c r="AK61" s="24">
        <f t="shared" si="45"/>
        <v>14.466666666666667</v>
      </c>
      <c r="AL61" s="24">
        <f t="shared" si="45"/>
        <v>14.808333333333332</v>
      </c>
      <c r="AM61" s="24">
        <f t="shared" si="45"/>
        <v>14.533333333333333</v>
      </c>
      <c r="AN61" s="5"/>
      <c r="AO61" s="6">
        <f>AVERAGE(AO49:AO60)</f>
        <v>14.209642132010556</v>
      </c>
      <c r="AP61" s="5"/>
    </row>
    <row r="62" spans="1:46" ht="12.75">
      <c r="A62" s="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5"/>
      <c r="AM62" s="5"/>
      <c r="AN62" s="5"/>
      <c r="AO62" s="6"/>
      <c r="AP62" s="5"/>
    </row>
    <row r="63" spans="1:46" ht="12.75">
      <c r="A63" s="1" t="s">
        <v>95</v>
      </c>
      <c r="B63" s="6">
        <f>AVERAGE(B51:B53)</f>
        <v>14.700000000000003</v>
      </c>
      <c r="C63" s="6">
        <f t="shared" ref="C63:AO63" si="46">AVERAGE(C51:C53)</f>
        <v>13.700000000000001</v>
      </c>
      <c r="D63" s="6">
        <f t="shared" si="46"/>
        <v>13.166666666666666</v>
      </c>
      <c r="E63" s="6">
        <f t="shared" si="46"/>
        <v>15.366666666666665</v>
      </c>
      <c r="F63" s="6">
        <f t="shared" si="46"/>
        <v>15.233333333333334</v>
      </c>
      <c r="G63" s="6">
        <f t="shared" si="46"/>
        <v>13.9</v>
      </c>
      <c r="H63" s="6">
        <f t="shared" si="46"/>
        <v>13.033333333333333</v>
      </c>
      <c r="I63" s="6">
        <f t="shared" si="46"/>
        <v>13.5</v>
      </c>
      <c r="J63" s="6">
        <f t="shared" si="46"/>
        <v>14.333333333333336</v>
      </c>
      <c r="K63" s="6">
        <f t="shared" si="46"/>
        <v>14.466666666666667</v>
      </c>
      <c r="L63" s="6">
        <f t="shared" si="46"/>
        <v>13.5</v>
      </c>
      <c r="M63" s="6">
        <f t="shared" si="46"/>
        <v>14.300000000000002</v>
      </c>
      <c r="N63" s="6">
        <f t="shared" si="46"/>
        <v>15.466666666666669</v>
      </c>
      <c r="O63" s="6">
        <f t="shared" si="46"/>
        <v>15.333333333333334</v>
      </c>
      <c r="P63" s="6">
        <f t="shared" si="46"/>
        <v>14.733333333333334</v>
      </c>
      <c r="Q63" s="6">
        <f t="shared" si="46"/>
        <v>15.5</v>
      </c>
      <c r="R63" s="6">
        <f t="shared" si="46"/>
        <v>15.033333333333333</v>
      </c>
      <c r="S63" s="6">
        <f t="shared" si="46"/>
        <v>14.899999999999999</v>
      </c>
      <c r="T63" s="6">
        <f t="shared" si="46"/>
        <v>14.133333333333333</v>
      </c>
      <c r="U63" s="6">
        <f t="shared" si="46"/>
        <v>14.733333333333334</v>
      </c>
      <c r="V63" s="6">
        <f t="shared" si="46"/>
        <v>14.666666666666666</v>
      </c>
      <c r="W63" s="6">
        <f t="shared" si="46"/>
        <v>15.299999999999997</v>
      </c>
      <c r="X63" s="6">
        <f t="shared" si="46"/>
        <v>14.5</v>
      </c>
      <c r="Y63" s="6">
        <f t="shared" si="46"/>
        <v>13.633333333333335</v>
      </c>
      <c r="Z63" s="6">
        <f t="shared" si="46"/>
        <v>15.533333333333331</v>
      </c>
      <c r="AA63" s="6">
        <f t="shared" si="46"/>
        <v>14.866666666666667</v>
      </c>
      <c r="AB63" s="6">
        <f t="shared" si="46"/>
        <v>13.5</v>
      </c>
      <c r="AC63" s="6">
        <f t="shared" si="46"/>
        <v>15.5</v>
      </c>
      <c r="AD63" s="6">
        <f t="shared" si="46"/>
        <v>15.466666666666669</v>
      </c>
      <c r="AE63" s="6">
        <f t="shared" si="46"/>
        <v>15.566666666666668</v>
      </c>
      <c r="AF63" s="6">
        <f t="shared" si="46"/>
        <v>16.033333333333335</v>
      </c>
      <c r="AG63" s="6">
        <f t="shared" si="46"/>
        <v>15.899999999999999</v>
      </c>
      <c r="AH63" s="6">
        <f t="shared" si="46"/>
        <v>15.466666666666667</v>
      </c>
      <c r="AI63" s="6">
        <f t="shared" si="46"/>
        <v>15.633333333333333</v>
      </c>
      <c r="AJ63" s="6">
        <f t="shared" si="46"/>
        <v>14.399999999999999</v>
      </c>
      <c r="AK63" s="6">
        <f t="shared" si="46"/>
        <v>14.966666666666669</v>
      </c>
      <c r="AL63" s="6">
        <f t="shared" si="46"/>
        <v>15.800000000000002</v>
      </c>
      <c r="AM63" s="6">
        <f t="shared" si="46"/>
        <v>15.433333333333332</v>
      </c>
      <c r="AN63" s="5"/>
      <c r="AO63" s="6">
        <f t="shared" si="46"/>
        <v>14.768421052631581</v>
      </c>
      <c r="AP63" s="1" t="s">
        <v>93</v>
      </c>
    </row>
    <row r="64" spans="1:46" ht="12.75">
      <c r="A64" s="1" t="s">
        <v>88</v>
      </c>
      <c r="B64" s="36">
        <f>TREND($B$63:$AM$63,$B$48:$AM$48,B48,TRUE)</f>
        <v>14.040620782726037</v>
      </c>
      <c r="C64" s="36">
        <f>TREND($B$63:$AM$63,$B$48:$AM$48,C48,TRUE)</f>
        <v>14.079961337856076</v>
      </c>
      <c r="D64" s="36">
        <f t="shared" ref="D64:AM64" si="47">TREND($B$63:$AM$63,$B$48:$AM$48,D48,TRUE)</f>
        <v>14.119301892986101</v>
      </c>
      <c r="E64" s="36">
        <f t="shared" si="47"/>
        <v>14.158642448116126</v>
      </c>
      <c r="F64" s="36">
        <f t="shared" si="47"/>
        <v>14.197983003246165</v>
      </c>
      <c r="G64" s="36">
        <f t="shared" si="47"/>
        <v>14.23732355837619</v>
      </c>
      <c r="H64" s="36">
        <f t="shared" si="47"/>
        <v>14.276664113506214</v>
      </c>
      <c r="I64" s="36">
        <f t="shared" si="47"/>
        <v>14.316004668636239</v>
      </c>
      <c r="J64" s="36">
        <f t="shared" si="47"/>
        <v>14.355345223766278</v>
      </c>
      <c r="K64" s="36">
        <f t="shared" si="47"/>
        <v>14.394685778896303</v>
      </c>
      <c r="L64" s="36">
        <f t="shared" si="47"/>
        <v>14.434026334026328</v>
      </c>
      <c r="M64" s="36">
        <f t="shared" si="47"/>
        <v>14.473366889156367</v>
      </c>
      <c r="N64" s="36">
        <f t="shared" si="47"/>
        <v>14.512707444286391</v>
      </c>
      <c r="O64" s="36">
        <f t="shared" si="47"/>
        <v>14.552047999416416</v>
      </c>
      <c r="P64" s="36">
        <f t="shared" si="47"/>
        <v>14.591388554546441</v>
      </c>
      <c r="Q64" s="36">
        <f t="shared" si="47"/>
        <v>14.63072910967648</v>
      </c>
      <c r="R64" s="36">
        <f t="shared" si="47"/>
        <v>14.670069664806505</v>
      </c>
      <c r="S64" s="36">
        <f t="shared" si="47"/>
        <v>14.70941021993653</v>
      </c>
      <c r="T64" s="36">
        <f t="shared" si="47"/>
        <v>14.748750775066569</v>
      </c>
      <c r="U64" s="36">
        <f t="shared" si="47"/>
        <v>14.788091330196593</v>
      </c>
      <c r="V64" s="36">
        <f t="shared" si="47"/>
        <v>14.827431885326618</v>
      </c>
      <c r="W64" s="36">
        <f t="shared" si="47"/>
        <v>14.866772440456643</v>
      </c>
      <c r="X64" s="36">
        <f t="shared" si="47"/>
        <v>14.906112995586682</v>
      </c>
      <c r="Y64" s="36">
        <f t="shared" si="47"/>
        <v>14.945453550716707</v>
      </c>
      <c r="Z64" s="36">
        <f t="shared" si="47"/>
        <v>14.984794105846731</v>
      </c>
      <c r="AA64" s="36">
        <f t="shared" si="47"/>
        <v>15.02413466097677</v>
      </c>
      <c r="AB64" s="36">
        <f t="shared" si="47"/>
        <v>15.063475216106795</v>
      </c>
      <c r="AC64" s="36">
        <f t="shared" si="47"/>
        <v>15.10281577123682</v>
      </c>
      <c r="AD64" s="36">
        <f t="shared" si="47"/>
        <v>15.142156326366845</v>
      </c>
      <c r="AE64" s="36">
        <f t="shared" si="47"/>
        <v>15.181496881496884</v>
      </c>
      <c r="AF64" s="36">
        <f t="shared" si="47"/>
        <v>15.220837436626908</v>
      </c>
      <c r="AG64" s="36">
        <f t="shared" si="47"/>
        <v>15.260177991756933</v>
      </c>
      <c r="AH64" s="36">
        <f t="shared" si="47"/>
        <v>15.299518546886972</v>
      </c>
      <c r="AI64" s="36">
        <f t="shared" si="47"/>
        <v>15.338859102016997</v>
      </c>
      <c r="AJ64" s="36">
        <f t="shared" si="47"/>
        <v>15.378199657147022</v>
      </c>
      <c r="AK64" s="36">
        <f t="shared" si="47"/>
        <v>15.417540212277046</v>
      </c>
      <c r="AL64" s="36">
        <f t="shared" si="47"/>
        <v>15.456880767407085</v>
      </c>
      <c r="AM64" s="36">
        <f t="shared" si="47"/>
        <v>15.49622132253711</v>
      </c>
      <c r="AN64" s="5"/>
      <c r="AP64" s="1" t="s">
        <v>88</v>
      </c>
    </row>
    <row r="65" spans="1:42" ht="12.75">
      <c r="A65" s="1" t="s">
        <v>89</v>
      </c>
      <c r="B65" s="6">
        <f>AVERAGE(B54:B56)</f>
        <v>7.1000000000000005</v>
      </c>
      <c r="C65" s="6">
        <f t="shared" ref="C65:AM65" si="48">AVERAGE(C54:C56)</f>
        <v>8.2000000000000011</v>
      </c>
      <c r="D65" s="6">
        <f t="shared" si="48"/>
        <v>7.833333333333333</v>
      </c>
      <c r="E65" s="6">
        <f t="shared" si="48"/>
        <v>7.3666666666666671</v>
      </c>
      <c r="F65" s="6">
        <f t="shared" si="48"/>
        <v>7.7333333333333334</v>
      </c>
      <c r="G65" s="6">
        <f t="shared" si="48"/>
        <v>7.2</v>
      </c>
      <c r="H65" s="6">
        <f t="shared" si="48"/>
        <v>6.5333333333333341</v>
      </c>
      <c r="I65" s="6">
        <f t="shared" si="48"/>
        <v>8.5666666666666664</v>
      </c>
      <c r="J65" s="6">
        <f t="shared" si="48"/>
        <v>7.1999999999999993</v>
      </c>
      <c r="K65" s="6">
        <f t="shared" si="48"/>
        <v>6.7333333333333334</v>
      </c>
      <c r="L65" s="6">
        <f t="shared" si="48"/>
        <v>7.3666666666666671</v>
      </c>
      <c r="M65" s="6">
        <f t="shared" si="48"/>
        <v>7.5</v>
      </c>
      <c r="N65" s="6">
        <f t="shared" si="48"/>
        <v>8.9333333333333336</v>
      </c>
      <c r="O65" s="6">
        <f t="shared" si="48"/>
        <v>8.2333333333333325</v>
      </c>
      <c r="P65" s="6">
        <f t="shared" si="48"/>
        <v>8.6666666666666661</v>
      </c>
      <c r="Q65" s="6">
        <f t="shared" si="48"/>
        <v>7.5999999999999988</v>
      </c>
      <c r="R65" s="6">
        <f t="shared" si="48"/>
        <v>8.3666666666666671</v>
      </c>
      <c r="S65" s="6">
        <f t="shared" si="48"/>
        <v>7.8666666666666671</v>
      </c>
      <c r="T65" s="6">
        <f t="shared" si="48"/>
        <v>7.8666666666666671</v>
      </c>
      <c r="U65" s="6">
        <f t="shared" si="48"/>
        <v>8.6666666666666661</v>
      </c>
      <c r="V65" s="6">
        <f t="shared" si="48"/>
        <v>7.2666666666666666</v>
      </c>
      <c r="W65" s="6">
        <f t="shared" si="48"/>
        <v>7.9333333333333336</v>
      </c>
      <c r="X65" s="6">
        <f t="shared" si="48"/>
        <v>7.7333333333333334</v>
      </c>
      <c r="Y65" s="6">
        <f t="shared" si="48"/>
        <v>7.3999999999999995</v>
      </c>
      <c r="Z65" s="6">
        <f t="shared" si="48"/>
        <v>8.6333333333333346</v>
      </c>
      <c r="AA65" s="6">
        <f t="shared" si="48"/>
        <v>7.9333333333333336</v>
      </c>
      <c r="AB65" s="6">
        <f t="shared" si="48"/>
        <v>7.9333333333333327</v>
      </c>
      <c r="AC65" s="6">
        <f t="shared" si="48"/>
        <v>9.1333333333333329</v>
      </c>
      <c r="AD65" s="6">
        <f t="shared" si="48"/>
        <v>8.7333333333333343</v>
      </c>
      <c r="AE65" s="6">
        <f t="shared" si="48"/>
        <v>7.9333333333333336</v>
      </c>
      <c r="AF65" s="6">
        <f t="shared" si="48"/>
        <v>8.6000000000000014</v>
      </c>
      <c r="AG65" s="6">
        <f t="shared" si="48"/>
        <v>9.4666666666666668</v>
      </c>
      <c r="AH65" s="6">
        <f t="shared" si="48"/>
        <v>9.0333333333333332</v>
      </c>
      <c r="AI65" s="6">
        <f t="shared" si="48"/>
        <v>8.4666666666666668</v>
      </c>
      <c r="AJ65" s="6">
        <f t="shared" si="48"/>
        <v>9.1666666666666661</v>
      </c>
      <c r="AK65" s="6">
        <f t="shared" si="48"/>
        <v>9.2000000000000011</v>
      </c>
      <c r="AL65" s="6">
        <f t="shared" si="48"/>
        <v>9.3666666666666671</v>
      </c>
      <c r="AM65" s="6">
        <f t="shared" si="48"/>
        <v>8.2666666666666675</v>
      </c>
      <c r="AN65" s="5"/>
      <c r="AO65" s="6">
        <f>AVERAGE(AO54:AO56)</f>
        <v>8.0982456140350862</v>
      </c>
      <c r="AP65" s="1" t="s">
        <v>90</v>
      </c>
    </row>
    <row r="66" spans="1:42" ht="12.75">
      <c r="A66" s="1" t="s">
        <v>88</v>
      </c>
      <c r="B66" s="36">
        <f>TREND($B$65:$AM$65,$B$48:$AM$48,B48,TRUE)</f>
        <v>7.2936572199730136</v>
      </c>
      <c r="C66" s="36">
        <f t="shared" ref="C66:AM66" si="49">TREND($B$65:$AM$65,$B$48:$AM$48,C48,TRUE)</f>
        <v>7.3371484845169022</v>
      </c>
      <c r="D66" s="36">
        <f t="shared" si="49"/>
        <v>7.3806397490608049</v>
      </c>
      <c r="E66" s="36">
        <f t="shared" si="49"/>
        <v>7.4241310136046934</v>
      </c>
      <c r="F66" s="36">
        <f t="shared" si="49"/>
        <v>7.4676222781485961</v>
      </c>
      <c r="G66" s="36">
        <f t="shared" si="49"/>
        <v>7.5111135426924989</v>
      </c>
      <c r="H66" s="36">
        <f t="shared" si="49"/>
        <v>7.5546048072363874</v>
      </c>
      <c r="I66" s="36">
        <f t="shared" si="49"/>
        <v>7.5980960717802901</v>
      </c>
      <c r="J66" s="36">
        <f t="shared" si="49"/>
        <v>7.6415873363241786</v>
      </c>
      <c r="K66" s="36">
        <f t="shared" si="49"/>
        <v>7.6850786008680814</v>
      </c>
      <c r="L66" s="36">
        <f t="shared" si="49"/>
        <v>7.7285698654119699</v>
      </c>
      <c r="M66" s="36">
        <f t="shared" si="49"/>
        <v>7.7720611299558726</v>
      </c>
      <c r="N66" s="36">
        <f t="shared" si="49"/>
        <v>7.8155523944997611</v>
      </c>
      <c r="O66" s="36">
        <f t="shared" si="49"/>
        <v>7.8590436590436639</v>
      </c>
      <c r="P66" s="36">
        <f t="shared" si="49"/>
        <v>7.9025349235875524</v>
      </c>
      <c r="Q66" s="36">
        <f t="shared" si="49"/>
        <v>7.9460261881314551</v>
      </c>
      <c r="R66" s="36">
        <f t="shared" si="49"/>
        <v>7.9895174526753436</v>
      </c>
      <c r="S66" s="36">
        <f t="shared" si="49"/>
        <v>8.0330087172192464</v>
      </c>
      <c r="T66" s="36">
        <f t="shared" si="49"/>
        <v>8.0764999817631349</v>
      </c>
      <c r="U66" s="36">
        <f t="shared" si="49"/>
        <v>8.1199912463070376</v>
      </c>
      <c r="V66" s="36">
        <f t="shared" si="49"/>
        <v>8.1634825108509403</v>
      </c>
      <c r="W66" s="36">
        <f t="shared" si="49"/>
        <v>8.2069737753948289</v>
      </c>
      <c r="X66" s="36">
        <f t="shared" si="49"/>
        <v>8.2504650399387316</v>
      </c>
      <c r="Y66" s="36">
        <f t="shared" si="49"/>
        <v>8.2939563044826201</v>
      </c>
      <c r="Z66" s="36">
        <f t="shared" si="49"/>
        <v>8.3374475690265228</v>
      </c>
      <c r="AA66" s="36">
        <f t="shared" si="49"/>
        <v>8.3809388335704114</v>
      </c>
      <c r="AB66" s="36">
        <f t="shared" si="49"/>
        <v>8.4244300981143141</v>
      </c>
      <c r="AC66" s="36">
        <f t="shared" si="49"/>
        <v>8.4679213626582026</v>
      </c>
      <c r="AD66" s="36">
        <f t="shared" si="49"/>
        <v>8.5114126272021053</v>
      </c>
      <c r="AE66" s="36">
        <f t="shared" si="49"/>
        <v>8.5549038917459939</v>
      </c>
      <c r="AF66" s="36">
        <f t="shared" si="49"/>
        <v>8.5983951562898966</v>
      </c>
      <c r="AG66" s="36">
        <f t="shared" si="49"/>
        <v>8.6418864208337851</v>
      </c>
      <c r="AH66" s="36">
        <f t="shared" si="49"/>
        <v>8.6853776853776878</v>
      </c>
      <c r="AI66" s="36">
        <f t="shared" si="49"/>
        <v>8.7288689499215764</v>
      </c>
      <c r="AJ66" s="36">
        <f t="shared" si="49"/>
        <v>8.7723602144654791</v>
      </c>
      <c r="AK66" s="36">
        <f t="shared" si="49"/>
        <v>8.8158514790093818</v>
      </c>
      <c r="AL66" s="36">
        <f t="shared" si="49"/>
        <v>8.8593427435532703</v>
      </c>
      <c r="AM66" s="36">
        <f t="shared" si="49"/>
        <v>8.9028340080971731</v>
      </c>
      <c r="AN66" s="5"/>
      <c r="AP66" s="1" t="s">
        <v>88</v>
      </c>
    </row>
    <row r="67" spans="1:42" ht="12.75">
      <c r="A67" s="1" t="s">
        <v>96</v>
      </c>
      <c r="B67" s="6">
        <f>AVERAGE(B57:B59)</f>
        <v>13.733333333333334</v>
      </c>
      <c r="C67" s="6">
        <f t="shared" ref="C67:AM67" si="50">AVERAGE(C57:C59)</f>
        <v>13.566666666666668</v>
      </c>
      <c r="D67" s="6">
        <f t="shared" si="50"/>
        <v>14.466666666666669</v>
      </c>
      <c r="E67" s="6">
        <f t="shared" si="50"/>
        <v>14.566666666666665</v>
      </c>
      <c r="F67" s="6">
        <f t="shared" si="50"/>
        <v>13.700000000000001</v>
      </c>
      <c r="G67" s="6">
        <f t="shared" si="50"/>
        <v>13.666666666666666</v>
      </c>
      <c r="H67" s="6">
        <f t="shared" si="50"/>
        <v>12.766666666666666</v>
      </c>
      <c r="I67" s="6">
        <f t="shared" si="50"/>
        <v>12.866666666666667</v>
      </c>
      <c r="J67" s="6">
        <f t="shared" si="50"/>
        <v>12.633333333333333</v>
      </c>
      <c r="K67" s="6">
        <f t="shared" si="50"/>
        <v>12.766666666666666</v>
      </c>
      <c r="L67" s="6">
        <f t="shared" si="50"/>
        <v>13.566666666666668</v>
      </c>
      <c r="M67" s="6">
        <f t="shared" si="50"/>
        <v>14.133333333333335</v>
      </c>
      <c r="N67" s="6">
        <f t="shared" si="50"/>
        <v>14.133333333333333</v>
      </c>
      <c r="O67" s="6">
        <f t="shared" si="50"/>
        <v>14.233333333333334</v>
      </c>
      <c r="P67" s="6">
        <f t="shared" si="50"/>
        <v>13.5</v>
      </c>
      <c r="Q67" s="6">
        <f t="shared" si="50"/>
        <v>13.966666666666667</v>
      </c>
      <c r="R67" s="6">
        <f t="shared" si="50"/>
        <v>12.933333333333332</v>
      </c>
      <c r="S67" s="6">
        <f t="shared" si="50"/>
        <v>13.066666666666668</v>
      </c>
      <c r="T67" s="6">
        <f t="shared" si="50"/>
        <v>13</v>
      </c>
      <c r="U67" s="6">
        <f t="shared" si="50"/>
        <v>14.333333333333334</v>
      </c>
      <c r="V67" s="6">
        <f t="shared" si="50"/>
        <v>13.4</v>
      </c>
      <c r="W67" s="6">
        <f t="shared" si="50"/>
        <v>13.333333333333334</v>
      </c>
      <c r="X67" s="6">
        <f t="shared" si="50"/>
        <v>13.433333333333335</v>
      </c>
      <c r="Y67" s="6">
        <f t="shared" si="50"/>
        <v>13.299999999999999</v>
      </c>
      <c r="Z67" s="6">
        <f t="shared" si="50"/>
        <v>14.333333333333334</v>
      </c>
      <c r="AA67" s="6">
        <f t="shared" si="50"/>
        <v>13.199999999999998</v>
      </c>
      <c r="AB67" s="6">
        <f t="shared" si="50"/>
        <v>13.733333333333334</v>
      </c>
      <c r="AC67" s="6">
        <f t="shared" si="50"/>
        <v>14.366666666666667</v>
      </c>
      <c r="AD67" s="6">
        <f t="shared" si="50"/>
        <v>14.133333333333333</v>
      </c>
      <c r="AE67" s="6">
        <f t="shared" si="50"/>
        <v>13.833333333333334</v>
      </c>
      <c r="AF67" s="6">
        <f t="shared" si="50"/>
        <v>14.266666666666666</v>
      </c>
      <c r="AG67" s="6">
        <f t="shared" si="50"/>
        <v>14.9</v>
      </c>
      <c r="AH67" s="6">
        <f t="shared" si="50"/>
        <v>14.366666666666667</v>
      </c>
      <c r="AI67" s="6">
        <f t="shared" si="50"/>
        <v>13.666666666666666</v>
      </c>
      <c r="AJ67" s="6">
        <f t="shared" si="50"/>
        <v>14</v>
      </c>
      <c r="AK67" s="6">
        <f t="shared" si="50"/>
        <v>14.1</v>
      </c>
      <c r="AL67" s="6">
        <f t="shared" si="50"/>
        <v>14.033333333333333</v>
      </c>
      <c r="AM67" s="6">
        <f t="shared" si="50"/>
        <v>14.133333333333333</v>
      </c>
      <c r="AN67" s="5"/>
      <c r="AO67" s="6">
        <f>AVERAGE(AO57:AO59)</f>
        <v>13.740350877192981</v>
      </c>
      <c r="AP67" s="1" t="s">
        <v>91</v>
      </c>
    </row>
    <row r="68" spans="1:42" ht="12.75">
      <c r="A68" s="1" t="s">
        <v>88</v>
      </c>
      <c r="B68" s="36">
        <f>TREND($B$67:$AL$67,$B$48:$AL$48,B48,TRUE)</f>
        <v>13.438406827880506</v>
      </c>
      <c r="C68" s="36">
        <f t="shared" ref="C68:AL68" si="51">TREND($B$67:$AL$67,$B$48:$AL$48,C48,TRUE)</f>
        <v>13.454591433538795</v>
      </c>
      <c r="D68" s="36">
        <f t="shared" si="51"/>
        <v>13.470776039197084</v>
      </c>
      <c r="E68" s="36">
        <f t="shared" si="51"/>
        <v>13.48696064485538</v>
      </c>
      <c r="F68" s="36">
        <f t="shared" si="51"/>
        <v>13.503145250513668</v>
      </c>
      <c r="G68" s="36">
        <f t="shared" si="51"/>
        <v>13.519329856171957</v>
      </c>
      <c r="H68" s="36">
        <f t="shared" si="51"/>
        <v>13.535514461830246</v>
      </c>
      <c r="I68" s="36">
        <f t="shared" si="51"/>
        <v>13.551699067488535</v>
      </c>
      <c r="J68" s="36">
        <f t="shared" si="51"/>
        <v>13.567883673146824</v>
      </c>
      <c r="K68" s="36">
        <f t="shared" si="51"/>
        <v>13.584068278805113</v>
      </c>
      <c r="L68" s="36">
        <f t="shared" si="51"/>
        <v>13.600252884463409</v>
      </c>
      <c r="M68" s="36">
        <f t="shared" si="51"/>
        <v>13.616437490121697</v>
      </c>
      <c r="N68" s="36">
        <f t="shared" si="51"/>
        <v>13.632622095779986</v>
      </c>
      <c r="O68" s="36">
        <f t="shared" si="51"/>
        <v>13.648806701438275</v>
      </c>
      <c r="P68" s="36">
        <f t="shared" si="51"/>
        <v>13.664991307096564</v>
      </c>
      <c r="Q68" s="36">
        <f t="shared" si="51"/>
        <v>13.681175912754853</v>
      </c>
      <c r="R68" s="36">
        <f t="shared" si="51"/>
        <v>13.697360518413142</v>
      </c>
      <c r="S68" s="36">
        <f t="shared" si="51"/>
        <v>13.713545124071437</v>
      </c>
      <c r="T68" s="36">
        <f t="shared" si="51"/>
        <v>13.729729729729726</v>
      </c>
      <c r="U68" s="36">
        <f t="shared" si="51"/>
        <v>13.745914335388015</v>
      </c>
      <c r="V68" s="36">
        <f t="shared" si="51"/>
        <v>13.762098941046304</v>
      </c>
      <c r="W68" s="36">
        <f t="shared" si="51"/>
        <v>13.778283546704593</v>
      </c>
      <c r="X68" s="36">
        <f t="shared" si="51"/>
        <v>13.794468152362882</v>
      </c>
      <c r="Y68" s="36">
        <f t="shared" si="51"/>
        <v>13.81065275802117</v>
      </c>
      <c r="Z68" s="36">
        <f t="shared" si="51"/>
        <v>13.826837363679466</v>
      </c>
      <c r="AA68" s="36">
        <f t="shared" si="51"/>
        <v>13.843021969337755</v>
      </c>
      <c r="AB68" s="36">
        <f t="shared" si="51"/>
        <v>13.859206574996044</v>
      </c>
      <c r="AC68" s="36">
        <f t="shared" si="51"/>
        <v>13.875391180654333</v>
      </c>
      <c r="AD68" s="36">
        <f t="shared" si="51"/>
        <v>13.891575786312622</v>
      </c>
      <c r="AE68" s="36">
        <f t="shared" si="51"/>
        <v>13.907760391970911</v>
      </c>
      <c r="AF68" s="36">
        <f t="shared" si="51"/>
        <v>13.923944997629199</v>
      </c>
      <c r="AG68" s="36">
        <f t="shared" si="51"/>
        <v>13.940129603287495</v>
      </c>
      <c r="AH68" s="36">
        <f t="shared" si="51"/>
        <v>13.956314208945784</v>
      </c>
      <c r="AI68" s="36">
        <f t="shared" si="51"/>
        <v>13.972498814604073</v>
      </c>
      <c r="AJ68" s="36">
        <f t="shared" si="51"/>
        <v>13.988683420262362</v>
      </c>
      <c r="AK68" s="36">
        <f t="shared" si="51"/>
        <v>14.004868025920651</v>
      </c>
      <c r="AL68" s="36">
        <f t="shared" si="51"/>
        <v>14.021052631578939</v>
      </c>
      <c r="AM68" s="5"/>
      <c r="AN68" s="5"/>
      <c r="AP68" s="1" t="s">
        <v>88</v>
      </c>
    </row>
    <row r="69" spans="1:42" ht="12.75">
      <c r="A69" s="1" t="s">
        <v>94</v>
      </c>
      <c r="B69" s="6"/>
      <c r="C69" s="6">
        <f>AVERAGE(B60,C49:C50)</f>
        <v>20.466666666666669</v>
      </c>
      <c r="D69" s="6">
        <f t="shared" ref="D69:AN69" si="52">AVERAGE(C60,D49:D50)</f>
        <v>19.5</v>
      </c>
      <c r="E69" s="6">
        <f t="shared" si="52"/>
        <v>20.900000000000002</v>
      </c>
      <c r="F69" s="6">
        <f t="shared" si="52"/>
        <v>20.8</v>
      </c>
      <c r="G69" s="6">
        <f t="shared" si="52"/>
        <v>20.366666666666671</v>
      </c>
      <c r="H69" s="6">
        <f t="shared" si="52"/>
        <v>19.400000000000002</v>
      </c>
      <c r="I69" s="6">
        <f t="shared" si="52"/>
        <v>18.566666666666666</v>
      </c>
      <c r="J69" s="6">
        <f t="shared" si="52"/>
        <v>19.3</v>
      </c>
      <c r="K69" s="6">
        <f t="shared" si="52"/>
        <v>19.766666666666666</v>
      </c>
      <c r="L69" s="6">
        <f t="shared" si="52"/>
        <v>20.066666666666666</v>
      </c>
      <c r="M69" s="6">
        <f t="shared" si="52"/>
        <v>19.166666666666668</v>
      </c>
      <c r="N69" s="6">
        <f t="shared" si="52"/>
        <v>21.366666666666664</v>
      </c>
      <c r="O69" s="6">
        <f t="shared" si="52"/>
        <v>20.8</v>
      </c>
      <c r="P69" s="6">
        <f t="shared" si="52"/>
        <v>18.600000000000001</v>
      </c>
      <c r="Q69" s="6">
        <f t="shared" si="52"/>
        <v>21.2</v>
      </c>
      <c r="R69" s="6">
        <f t="shared" si="52"/>
        <v>19.666666666666664</v>
      </c>
      <c r="S69" s="6">
        <f t="shared" si="52"/>
        <v>19.933333333333334</v>
      </c>
      <c r="T69" s="6">
        <f t="shared" si="52"/>
        <v>20.333333333333332</v>
      </c>
      <c r="U69" s="6">
        <f t="shared" si="52"/>
        <v>20.25</v>
      </c>
      <c r="V69" s="6">
        <f t="shared" si="52"/>
        <v>20.8</v>
      </c>
      <c r="W69" s="6">
        <f t="shared" si="52"/>
        <v>19.566666666666666</v>
      </c>
      <c r="X69" s="6">
        <f t="shared" si="52"/>
        <v>20.766666666666666</v>
      </c>
      <c r="Y69" s="6">
        <f t="shared" si="52"/>
        <v>19.733333333333334</v>
      </c>
      <c r="Z69" s="6">
        <f t="shared" si="52"/>
        <v>20.766666666666669</v>
      </c>
      <c r="AA69" s="6">
        <f t="shared" si="52"/>
        <v>20.566666666666666</v>
      </c>
      <c r="AB69" s="6">
        <f t="shared" si="52"/>
        <v>19.433333333333334</v>
      </c>
      <c r="AC69" s="6">
        <f t="shared" si="52"/>
        <v>21.099999999999998</v>
      </c>
      <c r="AD69" s="6">
        <f t="shared" si="52"/>
        <v>20.2</v>
      </c>
      <c r="AE69" s="6">
        <f t="shared" si="52"/>
        <v>21.633333333333336</v>
      </c>
      <c r="AF69" s="6">
        <f t="shared" si="52"/>
        <v>21.366666666666664</v>
      </c>
      <c r="AG69" s="6">
        <f t="shared" si="52"/>
        <v>20.266666666666666</v>
      </c>
      <c r="AH69" s="6">
        <f t="shared" si="52"/>
        <v>21.533333333333331</v>
      </c>
      <c r="AI69" s="6">
        <f t="shared" si="52"/>
        <v>20.900000000000002</v>
      </c>
      <c r="AJ69" s="6">
        <f t="shared" si="52"/>
        <v>20.099999999999998</v>
      </c>
      <c r="AK69" s="6">
        <f t="shared" si="52"/>
        <v>18.933333333333334</v>
      </c>
      <c r="AL69" s="6">
        <f t="shared" si="52"/>
        <v>20.166666666666668</v>
      </c>
      <c r="AM69" s="6">
        <f t="shared" si="52"/>
        <v>20.166666666666668</v>
      </c>
      <c r="AN69" s="6">
        <f t="shared" si="52"/>
        <v>21.233333333333334</v>
      </c>
      <c r="AO69" s="6">
        <f>AVERAGE(AO60,AO49:AO50)</f>
        <v>20.231550984182562</v>
      </c>
      <c r="AP69" s="1" t="s">
        <v>92</v>
      </c>
    </row>
    <row r="70" spans="1:42" ht="12.75">
      <c r="A70" s="1" t="s">
        <v>290</v>
      </c>
      <c r="B70" s="36"/>
      <c r="C70" s="36">
        <f>TREND($C$69:$AM$69,$C$48:$AM$48,C48,TRUE)</f>
        <v>19.926671408250353</v>
      </c>
      <c r="D70" s="36">
        <f t="shared" ref="D70:AL70" si="53">TREND($C$69:$AM$69,$C$48:$AM$48,D48,TRUE)</f>
        <v>19.943432906590804</v>
      </c>
      <c r="E70" s="36">
        <f t="shared" si="53"/>
        <v>19.960194404931247</v>
      </c>
      <c r="F70" s="36">
        <f t="shared" si="53"/>
        <v>19.976955903271691</v>
      </c>
      <c r="G70" s="36">
        <f t="shared" si="53"/>
        <v>19.993717401612141</v>
      </c>
      <c r="H70" s="36">
        <f t="shared" si="53"/>
        <v>20.010478899952584</v>
      </c>
      <c r="I70" s="36">
        <f t="shared" si="53"/>
        <v>20.027240398293028</v>
      </c>
      <c r="J70" s="36">
        <f t="shared" si="53"/>
        <v>20.044001896633471</v>
      </c>
      <c r="K70" s="36">
        <f t="shared" si="53"/>
        <v>20.060763394973922</v>
      </c>
      <c r="L70" s="36">
        <f t="shared" si="53"/>
        <v>20.077524893314365</v>
      </c>
      <c r="M70" s="36">
        <f t="shared" si="53"/>
        <v>20.094286391654808</v>
      </c>
      <c r="N70" s="36">
        <f t="shared" si="53"/>
        <v>20.111047889995259</v>
      </c>
      <c r="O70" s="36">
        <f t="shared" si="53"/>
        <v>20.127809388335702</v>
      </c>
      <c r="P70" s="36">
        <f t="shared" si="53"/>
        <v>20.144570886676146</v>
      </c>
      <c r="Q70" s="36">
        <f t="shared" si="53"/>
        <v>20.161332385016596</v>
      </c>
      <c r="R70" s="36">
        <f t="shared" si="53"/>
        <v>20.17809388335704</v>
      </c>
      <c r="S70" s="36">
        <f t="shared" si="53"/>
        <v>20.194855381697483</v>
      </c>
      <c r="T70" s="36">
        <f t="shared" si="53"/>
        <v>20.211616880037933</v>
      </c>
      <c r="U70" s="36">
        <f t="shared" si="53"/>
        <v>20.228378378378377</v>
      </c>
      <c r="V70" s="36">
        <f t="shared" si="53"/>
        <v>20.24513987671882</v>
      </c>
      <c r="W70" s="36">
        <f t="shared" si="53"/>
        <v>20.261901375059271</v>
      </c>
      <c r="X70" s="36">
        <f t="shared" si="53"/>
        <v>20.278662873399714</v>
      </c>
      <c r="Y70" s="36">
        <f t="shared" si="53"/>
        <v>20.295424371740157</v>
      </c>
      <c r="Z70" s="36">
        <f t="shared" si="53"/>
        <v>20.312185870080608</v>
      </c>
      <c r="AA70" s="36">
        <f t="shared" si="53"/>
        <v>20.328947368421051</v>
      </c>
      <c r="AB70" s="36">
        <f t="shared" si="53"/>
        <v>20.345708866761495</v>
      </c>
      <c r="AC70" s="36">
        <f t="shared" si="53"/>
        <v>20.362470365101945</v>
      </c>
      <c r="AD70" s="36">
        <f t="shared" si="53"/>
        <v>20.379231863442389</v>
      </c>
      <c r="AE70" s="36">
        <f t="shared" si="53"/>
        <v>20.395993361782832</v>
      </c>
      <c r="AF70" s="36">
        <f t="shared" si="53"/>
        <v>20.412754860123282</v>
      </c>
      <c r="AG70" s="36">
        <f t="shared" si="53"/>
        <v>20.429516358463726</v>
      </c>
      <c r="AH70" s="36">
        <f t="shared" si="53"/>
        <v>20.446277856804169</v>
      </c>
      <c r="AI70" s="36">
        <f t="shared" si="53"/>
        <v>20.46303935514462</v>
      </c>
      <c r="AJ70" s="36">
        <f t="shared" si="53"/>
        <v>20.479800853485063</v>
      </c>
      <c r="AK70" s="36">
        <f t="shared" si="53"/>
        <v>20.496562351825506</v>
      </c>
      <c r="AL70" s="36">
        <f t="shared" si="53"/>
        <v>20.513323850165957</v>
      </c>
      <c r="AM70" s="36">
        <f>TREND($C$69:$AM$69,$C$48:$AM$48,AM48,TRUE)</f>
        <v>20.5300853485064</v>
      </c>
      <c r="AN70" s="5"/>
      <c r="AO70" s="6"/>
      <c r="AP70" s="1" t="s">
        <v>88</v>
      </c>
    </row>
    <row r="71" spans="1:42" ht="12.75">
      <c r="A71" s="1" t="s">
        <v>338</v>
      </c>
      <c r="B71" s="36">
        <f>TREND($B$53:$AM$53,$B$48:$AM$48,B48,TRUE)</f>
        <v>10.546558704453432</v>
      </c>
      <c r="C71" s="36">
        <f t="shared" ref="C71:AM71" si="54">TREND($B$53:$AM$53,$B$48:$AM$48,C48,TRUE)</f>
        <v>10.589561221140158</v>
      </c>
      <c r="D71" s="36">
        <f t="shared" si="54"/>
        <v>10.632563737826885</v>
      </c>
      <c r="E71" s="36">
        <f t="shared" si="54"/>
        <v>10.675566254513612</v>
      </c>
      <c r="F71" s="36">
        <f t="shared" si="54"/>
        <v>10.718568771200339</v>
      </c>
      <c r="G71" s="36">
        <f t="shared" si="54"/>
        <v>10.761571287887065</v>
      </c>
      <c r="H71" s="36">
        <f t="shared" si="54"/>
        <v>10.804573804573792</v>
      </c>
      <c r="I71" s="36">
        <f t="shared" si="54"/>
        <v>10.847576321260519</v>
      </c>
      <c r="J71" s="36">
        <f t="shared" si="54"/>
        <v>10.890578837947245</v>
      </c>
      <c r="K71" s="36">
        <f t="shared" si="54"/>
        <v>10.933581354633972</v>
      </c>
      <c r="L71" s="36">
        <f t="shared" si="54"/>
        <v>10.976583871320699</v>
      </c>
      <c r="M71" s="36">
        <f t="shared" si="54"/>
        <v>11.019586388007426</v>
      </c>
      <c r="N71" s="36">
        <f t="shared" si="54"/>
        <v>11.062588904694152</v>
      </c>
      <c r="O71" s="36">
        <f t="shared" si="54"/>
        <v>11.105591421380879</v>
      </c>
      <c r="P71" s="36">
        <f t="shared" si="54"/>
        <v>11.148593938067606</v>
      </c>
      <c r="Q71" s="36">
        <f t="shared" si="54"/>
        <v>11.191596454754333</v>
      </c>
      <c r="R71" s="36">
        <f t="shared" si="54"/>
        <v>11.234598971441059</v>
      </c>
      <c r="S71" s="36">
        <f t="shared" si="54"/>
        <v>11.277601488127786</v>
      </c>
      <c r="T71" s="36">
        <f t="shared" si="54"/>
        <v>11.320604004814513</v>
      </c>
      <c r="U71" s="36">
        <f t="shared" si="54"/>
        <v>11.363606521501254</v>
      </c>
      <c r="V71" s="36">
        <f t="shared" si="54"/>
        <v>11.40660903818798</v>
      </c>
      <c r="W71" s="36">
        <f t="shared" si="54"/>
        <v>11.449611554874707</v>
      </c>
      <c r="X71" s="36">
        <f t="shared" si="54"/>
        <v>11.492614071561434</v>
      </c>
      <c r="Y71" s="36">
        <f t="shared" si="54"/>
        <v>11.53561658824816</v>
      </c>
      <c r="Z71" s="36">
        <f t="shared" si="54"/>
        <v>11.578619104934887</v>
      </c>
      <c r="AA71" s="36">
        <f t="shared" si="54"/>
        <v>11.621621621621614</v>
      </c>
      <c r="AB71" s="36">
        <f t="shared" si="54"/>
        <v>11.664624138308341</v>
      </c>
      <c r="AC71" s="36">
        <f t="shared" si="54"/>
        <v>11.707626654995067</v>
      </c>
      <c r="AD71" s="36">
        <f t="shared" si="54"/>
        <v>11.750629171681794</v>
      </c>
      <c r="AE71" s="36">
        <f t="shared" si="54"/>
        <v>11.793631688368521</v>
      </c>
      <c r="AF71" s="36">
        <f t="shared" si="54"/>
        <v>11.836634205055248</v>
      </c>
      <c r="AG71" s="36">
        <f t="shared" si="54"/>
        <v>11.879636721741974</v>
      </c>
      <c r="AH71" s="36">
        <f t="shared" si="54"/>
        <v>11.922639238428701</v>
      </c>
      <c r="AI71" s="36">
        <f t="shared" si="54"/>
        <v>11.965641755115428</v>
      </c>
      <c r="AJ71" s="36">
        <f t="shared" si="54"/>
        <v>12.008644271802154</v>
      </c>
      <c r="AK71" s="36">
        <f t="shared" si="54"/>
        <v>12.051646788488881</v>
      </c>
      <c r="AL71" s="36">
        <f t="shared" si="54"/>
        <v>12.094649305175608</v>
      </c>
      <c r="AM71" s="36">
        <f t="shared" si="54"/>
        <v>12.137651821862335</v>
      </c>
      <c r="AN71" s="5"/>
      <c r="AO71" s="6"/>
      <c r="AP71" s="1" t="s">
        <v>338</v>
      </c>
    </row>
    <row r="72" spans="1:42" ht="12.75">
      <c r="A72" s="1" t="s">
        <v>235</v>
      </c>
      <c r="B72" s="36">
        <f>TREND($B$54:$AM$54,$B$48:$AM$48,B48,TRUE)</f>
        <v>7.3376518218623517</v>
      </c>
      <c r="C72" s="36">
        <f t="shared" ref="C72:AM72" si="55">TREND($B$54:$AM$54,$B$48:$AM$48,C48,TRUE)</f>
        <v>7.3953605427289659</v>
      </c>
      <c r="D72" s="36">
        <f t="shared" si="55"/>
        <v>7.4530692635955802</v>
      </c>
      <c r="E72" s="36">
        <f t="shared" si="55"/>
        <v>7.5107779844622087</v>
      </c>
      <c r="F72" s="36">
        <f t="shared" si="55"/>
        <v>7.5684867053288229</v>
      </c>
      <c r="G72" s="36">
        <f t="shared" si="55"/>
        <v>7.6261954261954372</v>
      </c>
      <c r="H72" s="36">
        <f t="shared" si="55"/>
        <v>7.6839041470620515</v>
      </c>
      <c r="I72" s="36">
        <f t="shared" si="55"/>
        <v>7.7416128679286658</v>
      </c>
      <c r="J72" s="36">
        <f t="shared" si="55"/>
        <v>7.79932158879528</v>
      </c>
      <c r="K72" s="36">
        <f t="shared" si="55"/>
        <v>7.8570303096618943</v>
      </c>
      <c r="L72" s="36">
        <f t="shared" si="55"/>
        <v>7.9147390305285086</v>
      </c>
      <c r="M72" s="36">
        <f t="shared" si="55"/>
        <v>7.9724477513951229</v>
      </c>
      <c r="N72" s="36">
        <f t="shared" si="55"/>
        <v>8.0301564722617371</v>
      </c>
      <c r="O72" s="36">
        <f t="shared" si="55"/>
        <v>8.0878651931283514</v>
      </c>
      <c r="P72" s="36">
        <f t="shared" si="55"/>
        <v>8.1455739139949799</v>
      </c>
      <c r="Q72" s="36">
        <f t="shared" si="55"/>
        <v>8.2032826348615941</v>
      </c>
      <c r="R72" s="36">
        <f t="shared" si="55"/>
        <v>8.2609913557282084</v>
      </c>
      <c r="S72" s="36">
        <f t="shared" si="55"/>
        <v>8.3187000765948227</v>
      </c>
      <c r="T72" s="36">
        <f t="shared" si="55"/>
        <v>8.376408797461437</v>
      </c>
      <c r="U72" s="36">
        <f t="shared" si="55"/>
        <v>8.4341175183280512</v>
      </c>
      <c r="V72" s="36">
        <f t="shared" si="55"/>
        <v>8.4918262391946655</v>
      </c>
      <c r="W72" s="36">
        <f t="shared" si="55"/>
        <v>8.5495349600612798</v>
      </c>
      <c r="X72" s="36">
        <f t="shared" si="55"/>
        <v>8.607243680927894</v>
      </c>
      <c r="Y72" s="36">
        <f t="shared" si="55"/>
        <v>8.6649524017945083</v>
      </c>
      <c r="Z72" s="36">
        <f t="shared" si="55"/>
        <v>8.7226611226611226</v>
      </c>
      <c r="AA72" s="36">
        <f t="shared" si="55"/>
        <v>8.7803698435277511</v>
      </c>
      <c r="AB72" s="36">
        <f t="shared" si="55"/>
        <v>8.8380785643943653</v>
      </c>
      <c r="AC72" s="36">
        <f t="shared" si="55"/>
        <v>8.8957872852609796</v>
      </c>
      <c r="AD72" s="36">
        <f t="shared" si="55"/>
        <v>8.9534960061275939</v>
      </c>
      <c r="AE72" s="36">
        <f t="shared" si="55"/>
        <v>9.0112047269942082</v>
      </c>
      <c r="AF72" s="36">
        <f t="shared" si="55"/>
        <v>9.0689134478608224</v>
      </c>
      <c r="AG72" s="36">
        <f t="shared" si="55"/>
        <v>9.1266221687274367</v>
      </c>
      <c r="AH72" s="36">
        <f t="shared" si="55"/>
        <v>9.184330889594051</v>
      </c>
      <c r="AI72" s="36">
        <f t="shared" si="55"/>
        <v>9.2420396104606652</v>
      </c>
      <c r="AJ72" s="36">
        <f t="shared" si="55"/>
        <v>9.2997483313272795</v>
      </c>
      <c r="AK72" s="36">
        <f t="shared" si="55"/>
        <v>9.357457052193908</v>
      </c>
      <c r="AL72" s="36">
        <f t="shared" si="55"/>
        <v>9.4151657730605223</v>
      </c>
      <c r="AM72" s="36">
        <f t="shared" si="55"/>
        <v>9.4728744939271365</v>
      </c>
      <c r="AN72" s="5"/>
      <c r="AO72" s="6"/>
      <c r="AP72" s="1" t="s">
        <v>235</v>
      </c>
    </row>
    <row r="73" spans="1:42" ht="12.75">
      <c r="A73" s="1" t="s">
        <v>342</v>
      </c>
      <c r="B73" s="36">
        <f>TREND($B$55:$AM$55,$B$48:$AM$48,B48,TRUE)</f>
        <v>6.3999999999999915</v>
      </c>
      <c r="C73" s="36">
        <f t="shared" ref="C73:AM73" si="56">TREND($B$55:$AM$55,$B$48:$AM$48,C48,TRUE)</f>
        <v>6.4483641536273097</v>
      </c>
      <c r="D73" s="36">
        <f t="shared" si="56"/>
        <v>6.496728307254628</v>
      </c>
      <c r="E73" s="36">
        <f t="shared" si="56"/>
        <v>6.5450924608819321</v>
      </c>
      <c r="F73" s="36">
        <f t="shared" si="56"/>
        <v>6.5934566145092504</v>
      </c>
      <c r="G73" s="36">
        <f t="shared" si="56"/>
        <v>6.6418207681365544</v>
      </c>
      <c r="H73" s="36">
        <f t="shared" si="56"/>
        <v>6.6901849217638727</v>
      </c>
      <c r="I73" s="36">
        <f t="shared" si="56"/>
        <v>6.7385490753911768</v>
      </c>
      <c r="J73" s="36">
        <f t="shared" si="56"/>
        <v>6.786913229018495</v>
      </c>
      <c r="K73" s="36">
        <f t="shared" si="56"/>
        <v>6.8352773826457991</v>
      </c>
      <c r="L73" s="36">
        <f t="shared" si="56"/>
        <v>6.8836415362731174</v>
      </c>
      <c r="M73" s="36">
        <f t="shared" si="56"/>
        <v>6.9320056899004214</v>
      </c>
      <c r="N73" s="36">
        <f t="shared" si="56"/>
        <v>6.9803698435277397</v>
      </c>
      <c r="O73" s="36">
        <f t="shared" si="56"/>
        <v>7.0287339971550438</v>
      </c>
      <c r="P73" s="36">
        <f t="shared" si="56"/>
        <v>7.077098150782362</v>
      </c>
      <c r="Q73" s="36">
        <f t="shared" si="56"/>
        <v>7.1254623044096661</v>
      </c>
      <c r="R73" s="36">
        <f t="shared" si="56"/>
        <v>7.1738264580369844</v>
      </c>
      <c r="S73" s="36">
        <f t="shared" si="56"/>
        <v>7.2221906116642884</v>
      </c>
      <c r="T73" s="36">
        <f t="shared" si="56"/>
        <v>7.2705547652916067</v>
      </c>
      <c r="U73" s="36">
        <f t="shared" si="56"/>
        <v>7.3189189189189108</v>
      </c>
      <c r="V73" s="36">
        <f t="shared" si="56"/>
        <v>7.3672830725462291</v>
      </c>
      <c r="W73" s="36">
        <f t="shared" si="56"/>
        <v>7.4156472261735331</v>
      </c>
      <c r="X73" s="36">
        <f t="shared" si="56"/>
        <v>7.4640113798008514</v>
      </c>
      <c r="Y73" s="36">
        <f t="shared" si="56"/>
        <v>7.5123755334281697</v>
      </c>
      <c r="Z73" s="36">
        <f t="shared" si="56"/>
        <v>7.5607396870554737</v>
      </c>
      <c r="AA73" s="36">
        <f t="shared" si="56"/>
        <v>7.609103840682792</v>
      </c>
      <c r="AB73" s="36">
        <f t="shared" si="56"/>
        <v>7.6574679943100961</v>
      </c>
      <c r="AC73" s="36">
        <f t="shared" si="56"/>
        <v>7.7058321479374143</v>
      </c>
      <c r="AD73" s="36">
        <f t="shared" si="56"/>
        <v>7.7541963015647184</v>
      </c>
      <c r="AE73" s="36">
        <f t="shared" si="56"/>
        <v>7.8025604551920367</v>
      </c>
      <c r="AF73" s="36">
        <f t="shared" si="56"/>
        <v>7.8509246088193407</v>
      </c>
      <c r="AG73" s="36">
        <f t="shared" si="56"/>
        <v>7.899288762446659</v>
      </c>
      <c r="AH73" s="36">
        <f t="shared" si="56"/>
        <v>7.9476529160739631</v>
      </c>
      <c r="AI73" s="36">
        <f t="shared" si="56"/>
        <v>7.9960170697012813</v>
      </c>
      <c r="AJ73" s="36">
        <f t="shared" si="56"/>
        <v>8.0443812233285854</v>
      </c>
      <c r="AK73" s="36">
        <f t="shared" si="56"/>
        <v>8.0927453769559037</v>
      </c>
      <c r="AL73" s="36">
        <f t="shared" si="56"/>
        <v>8.1411095305832077</v>
      </c>
      <c r="AM73" s="36">
        <f t="shared" si="56"/>
        <v>8.189473684210526</v>
      </c>
      <c r="AN73" s="5"/>
      <c r="AO73" s="6"/>
      <c r="AP73" s="1" t="s">
        <v>342</v>
      </c>
    </row>
    <row r="74" spans="1:42" ht="12.75">
      <c r="A74" s="1" t="s">
        <v>349</v>
      </c>
      <c r="B74" s="36"/>
      <c r="C74" s="36"/>
      <c r="D74" s="36"/>
      <c r="E74" s="36"/>
      <c r="F74" s="36"/>
      <c r="G74" s="36">
        <f>(SUM(C55:K55)+(B55+L55)/2)/10</f>
        <v>6.5649999999999995</v>
      </c>
      <c r="H74" s="36">
        <f t="shared" ref="H74:AH74" si="57">(SUM(D55:L55)+(C55+M55)/2)/10</f>
        <v>6.6</v>
      </c>
      <c r="I74" s="36">
        <f t="shared" si="57"/>
        <v>6.625</v>
      </c>
      <c r="J74" s="36">
        <f t="shared" si="57"/>
        <v>6.7649999999999988</v>
      </c>
      <c r="K74" s="36">
        <f t="shared" si="57"/>
        <v>6.9300000000000015</v>
      </c>
      <c r="L74" s="36">
        <f t="shared" si="57"/>
        <v>7.0150000000000006</v>
      </c>
      <c r="M74" s="36">
        <f t="shared" si="57"/>
        <v>7.08</v>
      </c>
      <c r="N74" s="36">
        <f t="shared" si="57"/>
        <v>7.1300000000000008</v>
      </c>
      <c r="O74" s="36">
        <f t="shared" si="57"/>
        <v>7.1349999999999998</v>
      </c>
      <c r="P74" s="36">
        <f t="shared" si="57"/>
        <v>7.3</v>
      </c>
      <c r="Q74" s="36">
        <f t="shared" si="57"/>
        <v>7.4249999999999998</v>
      </c>
      <c r="R74" s="36">
        <f t="shared" si="57"/>
        <v>7.4499999999999984</v>
      </c>
      <c r="S74" s="36">
        <f t="shared" si="57"/>
        <v>7.4</v>
      </c>
      <c r="T74" s="36">
        <f t="shared" si="57"/>
        <v>7.26</v>
      </c>
      <c r="U74" s="36">
        <f t="shared" si="57"/>
        <v>7.1350000000000007</v>
      </c>
      <c r="V74" s="36">
        <f t="shared" si="57"/>
        <v>7.0850000000000009</v>
      </c>
      <c r="W74" s="36">
        <f t="shared" si="57"/>
        <v>7.0850000000000009</v>
      </c>
      <c r="X74" s="36">
        <f t="shared" si="57"/>
        <v>7.1349999999999998</v>
      </c>
      <c r="Y74" s="36">
        <f t="shared" si="57"/>
        <v>7.2450000000000001</v>
      </c>
      <c r="Z74" s="36">
        <f t="shared" si="57"/>
        <v>7.1950000000000003</v>
      </c>
      <c r="AA74" s="36">
        <f t="shared" si="57"/>
        <v>7.1849999999999996</v>
      </c>
      <c r="AB74" s="36">
        <f t="shared" si="57"/>
        <v>7.3449999999999989</v>
      </c>
      <c r="AC74" s="36">
        <f t="shared" si="57"/>
        <v>7.4849999999999994</v>
      </c>
      <c r="AD74" s="36">
        <f t="shared" si="57"/>
        <v>7.6349999999999998</v>
      </c>
      <c r="AE74" s="36">
        <f t="shared" si="57"/>
        <v>7.7650000000000006</v>
      </c>
      <c r="AF74" s="36">
        <f t="shared" si="57"/>
        <v>7.88</v>
      </c>
      <c r="AG74" s="36">
        <f t="shared" si="57"/>
        <v>8.0350000000000001</v>
      </c>
      <c r="AH74" s="36">
        <f t="shared" si="57"/>
        <v>8.1150000000000002</v>
      </c>
      <c r="AI74" s="36"/>
      <c r="AJ74" s="36"/>
      <c r="AK74" s="36"/>
      <c r="AL74" s="36"/>
      <c r="AM74" s="36"/>
      <c r="AN74" s="5"/>
      <c r="AO74" s="6"/>
      <c r="AP74" s="1" t="s">
        <v>348</v>
      </c>
    </row>
    <row r="75" spans="1:42" ht="12.75">
      <c r="A75" s="1" t="s">
        <v>285</v>
      </c>
      <c r="B75" s="36"/>
      <c r="C75" s="36">
        <f>TREND($C$59:$AL$59,$C$48:$AL$48,C48,TRUE)</f>
        <v>16.319669669669672</v>
      </c>
      <c r="D75" s="36">
        <f>TREND($C$59:$AL$59,$C$48:$AL$48,D48,TRUE)</f>
        <v>16.338228228228232</v>
      </c>
      <c r="E75" s="36">
        <f t="shared" ref="E75:AL75" si="58">TREND($C$59:$AL$59,$C$48:$AL$48,E48,TRUE)</f>
        <v>16.356786786786785</v>
      </c>
      <c r="F75" s="36">
        <f t="shared" si="58"/>
        <v>16.375345345345345</v>
      </c>
      <c r="G75" s="36">
        <f t="shared" si="58"/>
        <v>16.393903903903905</v>
      </c>
      <c r="H75" s="36">
        <f t="shared" si="58"/>
        <v>16.412462462462464</v>
      </c>
      <c r="I75" s="36">
        <f t="shared" si="58"/>
        <v>16.431021021021024</v>
      </c>
      <c r="J75" s="36">
        <f t="shared" si="58"/>
        <v>16.449579579579577</v>
      </c>
      <c r="K75" s="36">
        <f t="shared" si="58"/>
        <v>16.468138138138137</v>
      </c>
      <c r="L75" s="36">
        <f t="shared" si="58"/>
        <v>16.486696696696697</v>
      </c>
      <c r="M75" s="36">
        <f t="shared" si="58"/>
        <v>16.505255255255257</v>
      </c>
      <c r="N75" s="36">
        <f t="shared" si="58"/>
        <v>16.523813813813817</v>
      </c>
      <c r="O75" s="36">
        <f t="shared" si="58"/>
        <v>16.54237237237237</v>
      </c>
      <c r="P75" s="36">
        <f t="shared" si="58"/>
        <v>16.56093093093093</v>
      </c>
      <c r="Q75" s="36">
        <f t="shared" si="58"/>
        <v>16.57948948948949</v>
      </c>
      <c r="R75" s="36">
        <f t="shared" si="58"/>
        <v>16.598048048048049</v>
      </c>
      <c r="S75" s="36">
        <f t="shared" si="58"/>
        <v>16.616606606606609</v>
      </c>
      <c r="T75" s="36">
        <f t="shared" si="58"/>
        <v>16.635165165165169</v>
      </c>
      <c r="U75" s="36">
        <f t="shared" si="58"/>
        <v>16.653723723723722</v>
      </c>
      <c r="V75" s="36">
        <f t="shared" si="58"/>
        <v>16.672282282282282</v>
      </c>
      <c r="W75" s="36">
        <f t="shared" si="58"/>
        <v>16.690840840840842</v>
      </c>
      <c r="X75" s="36">
        <f t="shared" si="58"/>
        <v>16.709399399399402</v>
      </c>
      <c r="Y75" s="36">
        <f t="shared" si="58"/>
        <v>16.727957957957962</v>
      </c>
      <c r="Z75" s="36">
        <f t="shared" si="58"/>
        <v>16.746516516516515</v>
      </c>
      <c r="AA75" s="36">
        <f t="shared" si="58"/>
        <v>16.765075075075075</v>
      </c>
      <c r="AB75" s="36">
        <f t="shared" si="58"/>
        <v>16.783633633633634</v>
      </c>
      <c r="AC75" s="36">
        <f t="shared" si="58"/>
        <v>16.802192192192194</v>
      </c>
      <c r="AD75" s="36">
        <f t="shared" si="58"/>
        <v>16.820750750750754</v>
      </c>
      <c r="AE75" s="36">
        <f t="shared" si="58"/>
        <v>16.839309309309307</v>
      </c>
      <c r="AF75" s="36">
        <f t="shared" si="58"/>
        <v>16.857867867867867</v>
      </c>
      <c r="AG75" s="36">
        <f t="shared" si="58"/>
        <v>16.876426426426427</v>
      </c>
      <c r="AH75" s="36">
        <f t="shared" si="58"/>
        <v>16.894984984984987</v>
      </c>
      <c r="AI75" s="36">
        <f t="shared" si="58"/>
        <v>16.913543543543547</v>
      </c>
      <c r="AJ75" s="36">
        <f t="shared" si="58"/>
        <v>16.9321021021021</v>
      </c>
      <c r="AK75" s="36">
        <f t="shared" si="58"/>
        <v>16.95066066066066</v>
      </c>
      <c r="AL75" s="36">
        <f t="shared" si="58"/>
        <v>16.969219219219219</v>
      </c>
      <c r="AM75" s="5"/>
      <c r="AN75" s="5"/>
      <c r="AO75" s="6"/>
      <c r="AP75" s="1" t="s">
        <v>285</v>
      </c>
    </row>
    <row r="76" spans="1:42" ht="12.75">
      <c r="A76" s="1"/>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5"/>
      <c r="AN76" s="5"/>
      <c r="AO76" s="6"/>
      <c r="AP76" s="5"/>
    </row>
    <row r="77" spans="1:42" ht="12.75">
      <c r="AJ77" s="5"/>
      <c r="AK77" s="5"/>
      <c r="AL77" s="5"/>
      <c r="AM77" s="5"/>
      <c r="AN77" s="5"/>
    </row>
    <row r="78" spans="1:42" ht="12.75">
      <c r="A78" s="5" t="s">
        <v>36</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7" t="s">
        <v>0</v>
      </c>
    </row>
    <row r="79" spans="1:42" ht="12.7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7" t="s">
        <v>1</v>
      </c>
    </row>
    <row r="80" spans="1:42" ht="12.75">
      <c r="A80" s="5"/>
      <c r="B80" s="5">
        <v>86</v>
      </c>
      <c r="C80" s="5">
        <v>87</v>
      </c>
      <c r="D80" s="5">
        <v>88</v>
      </c>
      <c r="E80" s="5">
        <v>89</v>
      </c>
      <c r="F80" s="5">
        <v>90</v>
      </c>
      <c r="G80" s="5">
        <v>91</v>
      </c>
      <c r="H80" s="5">
        <v>92</v>
      </c>
      <c r="I80" s="5">
        <v>93</v>
      </c>
      <c r="J80" s="5">
        <v>94</v>
      </c>
      <c r="K80" s="5">
        <v>95</v>
      </c>
      <c r="L80" s="5">
        <v>96</v>
      </c>
      <c r="M80" s="5">
        <v>97</v>
      </c>
      <c r="N80" s="5">
        <v>98</v>
      </c>
      <c r="O80" s="5">
        <v>99</v>
      </c>
      <c r="P80" s="5">
        <v>2000</v>
      </c>
      <c r="Q80" s="5">
        <v>2001</v>
      </c>
      <c r="R80" s="5">
        <v>2002</v>
      </c>
      <c r="S80" s="5">
        <v>2003</v>
      </c>
      <c r="T80" s="5">
        <v>2004</v>
      </c>
      <c r="U80" s="5">
        <v>2005</v>
      </c>
      <c r="V80" s="5">
        <v>2006</v>
      </c>
      <c r="W80" s="5">
        <v>2007</v>
      </c>
      <c r="X80" s="5">
        <v>2008</v>
      </c>
      <c r="Y80" s="5">
        <v>2009</v>
      </c>
      <c r="Z80" s="5">
        <v>2010</v>
      </c>
      <c r="AA80" s="5">
        <v>2011</v>
      </c>
      <c r="AB80" s="5">
        <v>2012</v>
      </c>
      <c r="AC80" s="5">
        <v>2013</v>
      </c>
      <c r="AD80" s="5">
        <v>2014</v>
      </c>
      <c r="AE80" s="5">
        <v>2015</v>
      </c>
      <c r="AF80" s="5">
        <v>2016</v>
      </c>
      <c r="AG80" s="5">
        <v>2017</v>
      </c>
      <c r="AH80" s="5">
        <v>2018</v>
      </c>
      <c r="AI80" s="5">
        <v>2019</v>
      </c>
      <c r="AJ80" s="5">
        <v>2020</v>
      </c>
      <c r="AK80" s="5">
        <v>2021</v>
      </c>
      <c r="AL80" s="5">
        <v>2022</v>
      </c>
      <c r="AM80" s="5">
        <v>2023</v>
      </c>
      <c r="AN80" s="5">
        <v>2024</v>
      </c>
      <c r="AO80" s="18" t="s">
        <v>357</v>
      </c>
    </row>
    <row r="81" spans="1:46" ht="12.75">
      <c r="A81" s="5" t="s">
        <v>2</v>
      </c>
      <c r="B81" s="5">
        <v>18.600000000000001</v>
      </c>
      <c r="C81" s="5">
        <v>19.100000000000001</v>
      </c>
      <c r="D81" s="5">
        <v>18.100000000000001</v>
      </c>
      <c r="E81" s="5">
        <v>20</v>
      </c>
      <c r="F81" s="5">
        <v>18.5</v>
      </c>
      <c r="G81" s="5">
        <v>18.3</v>
      </c>
      <c r="H81" s="5">
        <v>18.100000000000001</v>
      </c>
      <c r="I81" s="5">
        <v>17.5</v>
      </c>
      <c r="J81" s="5">
        <v>17.8</v>
      </c>
      <c r="K81" s="5">
        <v>18</v>
      </c>
      <c r="L81" s="5">
        <v>18.100000000000001</v>
      </c>
      <c r="M81" s="5">
        <v>17.3</v>
      </c>
      <c r="N81" s="5">
        <v>18.5</v>
      </c>
      <c r="O81" s="5">
        <v>19.100000000000001</v>
      </c>
      <c r="P81" s="5">
        <v>17.600000000000001</v>
      </c>
      <c r="Q81" s="5">
        <v>18.899999999999999</v>
      </c>
      <c r="R81" s="5">
        <v>18.7</v>
      </c>
      <c r="S81" s="5">
        <v>18.399999999999999</v>
      </c>
      <c r="T81" s="5">
        <v>18.8</v>
      </c>
      <c r="U81" s="5">
        <v>17.100000000000001</v>
      </c>
      <c r="V81" s="5">
        <v>19.399999999999999</v>
      </c>
      <c r="W81" s="5">
        <v>18</v>
      </c>
      <c r="X81" s="5">
        <v>18.8</v>
      </c>
      <c r="Y81" s="5">
        <v>18.5</v>
      </c>
      <c r="Z81" s="5">
        <v>19</v>
      </c>
      <c r="AA81" s="5">
        <v>19</v>
      </c>
      <c r="AB81" s="5">
        <v>18.2</v>
      </c>
      <c r="AC81" s="5">
        <v>18.7</v>
      </c>
      <c r="AD81" s="5">
        <v>18.2</v>
      </c>
      <c r="AE81" s="68">
        <v>19.3</v>
      </c>
      <c r="AF81" s="5">
        <v>18.5</v>
      </c>
      <c r="AG81" s="5">
        <v>18</v>
      </c>
      <c r="AH81" s="68">
        <v>18.8</v>
      </c>
      <c r="AI81" s="68">
        <v>19.100000000000001</v>
      </c>
      <c r="AJ81" s="5">
        <v>18.2</v>
      </c>
      <c r="AK81" s="5">
        <v>17.8</v>
      </c>
      <c r="AL81" s="68">
        <v>19.2</v>
      </c>
      <c r="AM81" s="68">
        <v>19</v>
      </c>
      <c r="AN81" s="68">
        <v>19.5</v>
      </c>
      <c r="AO81" s="6">
        <f t="shared" ref="AO81:AO92" si="59">AVERAGE(B81:AM81)</f>
        <v>18.478947368421053</v>
      </c>
      <c r="AR81" s="70" t="s">
        <v>212</v>
      </c>
      <c r="AS81" s="51"/>
      <c r="AT81" s="53"/>
    </row>
    <row r="82" spans="1:46" ht="12.75">
      <c r="A82" s="5" t="s">
        <v>3</v>
      </c>
      <c r="B82" s="5">
        <v>19.3</v>
      </c>
      <c r="C82" s="5">
        <v>19.2</v>
      </c>
      <c r="D82" s="5">
        <v>18.7</v>
      </c>
      <c r="E82" s="5">
        <v>19.399999999999999</v>
      </c>
      <c r="F82" s="5">
        <v>19.899999999999999</v>
      </c>
      <c r="G82" s="5">
        <v>18.899999999999999</v>
      </c>
      <c r="H82" s="5">
        <v>18.3</v>
      </c>
      <c r="I82" s="5">
        <v>18.100000000000001</v>
      </c>
      <c r="J82" s="5">
        <v>18.600000000000001</v>
      </c>
      <c r="K82" s="5">
        <v>18.399999999999999</v>
      </c>
      <c r="L82" s="5">
        <v>18.8</v>
      </c>
      <c r="M82" s="5">
        <v>18.100000000000001</v>
      </c>
      <c r="N82" s="5">
        <v>19.899999999999999</v>
      </c>
      <c r="O82" s="5">
        <v>19.600000000000001</v>
      </c>
      <c r="P82" s="5">
        <v>18.100000000000001</v>
      </c>
      <c r="Q82" s="5">
        <v>19.399999999999999</v>
      </c>
      <c r="R82" s="5">
        <v>19</v>
      </c>
      <c r="S82" s="5">
        <v>19</v>
      </c>
      <c r="T82" s="5">
        <v>18.600000000000001</v>
      </c>
      <c r="U82" s="5">
        <v>18.8</v>
      </c>
      <c r="V82" s="5">
        <v>20.399999999999999</v>
      </c>
      <c r="W82" s="5">
        <v>19</v>
      </c>
      <c r="X82" s="5">
        <v>19.399999999999999</v>
      </c>
      <c r="Y82" s="5">
        <v>19</v>
      </c>
      <c r="Z82" s="5">
        <v>19.7</v>
      </c>
      <c r="AA82" s="5">
        <v>19.600000000000001</v>
      </c>
      <c r="AB82" s="5">
        <v>18.600000000000001</v>
      </c>
      <c r="AC82" s="5">
        <v>19.5</v>
      </c>
      <c r="AD82" s="5">
        <v>18.899999999999999</v>
      </c>
      <c r="AE82" s="68">
        <v>19.600000000000001</v>
      </c>
      <c r="AF82" s="68">
        <v>19.399999999999999</v>
      </c>
      <c r="AG82" s="5">
        <v>18.7</v>
      </c>
      <c r="AH82" s="68">
        <v>19.600000000000001</v>
      </c>
      <c r="AI82" s="68">
        <v>19.899999999999999</v>
      </c>
      <c r="AJ82" s="68">
        <v>19.2</v>
      </c>
      <c r="AK82" s="5">
        <v>18.399999999999999</v>
      </c>
      <c r="AL82" s="5">
        <v>19.100000000000001</v>
      </c>
      <c r="AM82" s="68">
        <v>19.5</v>
      </c>
      <c r="AN82" s="68">
        <v>20.100000000000001</v>
      </c>
      <c r="AO82" s="6">
        <f>AVERAGE(B82:AN82)</f>
        <v>19.120512820512825</v>
      </c>
      <c r="AR82" s="17"/>
    </row>
    <row r="83" spans="1:46" ht="12.75">
      <c r="A83" s="5" t="s">
        <v>4</v>
      </c>
      <c r="B83" s="5">
        <v>18</v>
      </c>
      <c r="C83" s="5">
        <v>17.600000000000001</v>
      </c>
      <c r="D83" s="5">
        <v>17.399999999999999</v>
      </c>
      <c r="E83" s="5">
        <v>19.2</v>
      </c>
      <c r="F83" s="5">
        <v>19.100000000000001</v>
      </c>
      <c r="G83" s="5">
        <v>17.7</v>
      </c>
      <c r="H83" s="5">
        <v>17.2</v>
      </c>
      <c r="I83" s="5">
        <v>17.600000000000001</v>
      </c>
      <c r="J83" s="5">
        <v>18</v>
      </c>
      <c r="K83" s="5">
        <v>17.600000000000001</v>
      </c>
      <c r="L83" s="5">
        <v>17.2</v>
      </c>
      <c r="M83" s="5">
        <v>17.8</v>
      </c>
      <c r="N83" s="5">
        <v>18.899999999999999</v>
      </c>
      <c r="O83" s="5">
        <v>18.7</v>
      </c>
      <c r="P83" s="5">
        <v>18.100000000000001</v>
      </c>
      <c r="Q83" s="5">
        <v>18.8</v>
      </c>
      <c r="R83" s="5">
        <v>18.399999999999999</v>
      </c>
      <c r="S83" s="5">
        <v>18.5</v>
      </c>
      <c r="T83" s="5">
        <v>17.399999999999999</v>
      </c>
      <c r="U83" s="5">
        <v>18.399999999999999</v>
      </c>
      <c r="V83" s="5">
        <v>18.7</v>
      </c>
      <c r="W83" s="5">
        <v>18.8</v>
      </c>
      <c r="X83" s="5">
        <v>18.7</v>
      </c>
      <c r="Y83" s="5">
        <v>17.899999999999999</v>
      </c>
      <c r="Z83" s="5">
        <v>19.100000000000001</v>
      </c>
      <c r="AA83" s="5">
        <v>18.7</v>
      </c>
      <c r="AB83" s="5">
        <v>17.5</v>
      </c>
      <c r="AC83" s="5">
        <v>18.899999999999999</v>
      </c>
      <c r="AD83" s="5">
        <v>18.399999999999999</v>
      </c>
      <c r="AE83" s="68">
        <v>19</v>
      </c>
      <c r="AF83" s="68">
        <v>19</v>
      </c>
      <c r="AG83" s="5">
        <v>18.3</v>
      </c>
      <c r="AH83" s="68">
        <v>18.600000000000001</v>
      </c>
      <c r="AI83" s="68">
        <v>19.2</v>
      </c>
      <c r="AJ83" s="68">
        <v>18.5</v>
      </c>
      <c r="AK83" s="5">
        <v>18.100000000000001</v>
      </c>
      <c r="AL83" s="68">
        <v>18.7</v>
      </c>
      <c r="AM83" s="68">
        <v>18.7</v>
      </c>
      <c r="AN83" s="69">
        <v>18.896774193548389</v>
      </c>
      <c r="AO83" s="6">
        <f t="shared" si="59"/>
        <v>18.326315789473686</v>
      </c>
      <c r="AR83" s="17"/>
    </row>
    <row r="84" spans="1:46" ht="12.75">
      <c r="A84" s="5" t="s">
        <v>5</v>
      </c>
      <c r="B84" s="5">
        <v>16.100000000000001</v>
      </c>
      <c r="C84" s="5">
        <v>15.4</v>
      </c>
      <c r="D84" s="5">
        <v>15.2</v>
      </c>
      <c r="E84" s="5">
        <v>16.899999999999999</v>
      </c>
      <c r="F84" s="5">
        <v>17</v>
      </c>
      <c r="G84" s="5">
        <v>16.100000000000001</v>
      </c>
      <c r="H84" s="5">
        <v>15.3</v>
      </c>
      <c r="I84" s="5">
        <v>15.2</v>
      </c>
      <c r="J84" s="5">
        <v>16.3</v>
      </c>
      <c r="K84" s="5">
        <v>16.2</v>
      </c>
      <c r="L84" s="5">
        <v>15.6</v>
      </c>
      <c r="M84" s="5">
        <v>15.6</v>
      </c>
      <c r="N84" s="5">
        <v>16.5</v>
      </c>
      <c r="O84" s="5">
        <v>17</v>
      </c>
      <c r="P84" s="5">
        <v>16.5</v>
      </c>
      <c r="Q84" s="5">
        <v>17</v>
      </c>
      <c r="R84" s="5">
        <v>16.7</v>
      </c>
      <c r="S84" s="5">
        <v>16.399999999999999</v>
      </c>
      <c r="T84" s="5">
        <v>15.6</v>
      </c>
      <c r="U84" s="5">
        <v>16.3</v>
      </c>
      <c r="V84" s="5">
        <v>16.600000000000001</v>
      </c>
      <c r="W84" s="5">
        <v>17</v>
      </c>
      <c r="X84" s="5">
        <v>17</v>
      </c>
      <c r="Y84" s="5">
        <v>16.3</v>
      </c>
      <c r="Z84" s="5">
        <v>17.100000000000001</v>
      </c>
      <c r="AA84" s="5">
        <v>16.5</v>
      </c>
      <c r="AB84" s="5">
        <v>16.100000000000001</v>
      </c>
      <c r="AC84" s="5">
        <v>16.8</v>
      </c>
      <c r="AD84" s="5">
        <v>17.100000000000001</v>
      </c>
      <c r="AE84" s="68">
        <v>17</v>
      </c>
      <c r="AF84" s="68">
        <v>17</v>
      </c>
      <c r="AG84" s="68">
        <v>16.899999999999999</v>
      </c>
      <c r="AH84" s="68">
        <v>16.5</v>
      </c>
      <c r="AI84" s="68">
        <v>17.3</v>
      </c>
      <c r="AJ84" s="68">
        <v>16.5</v>
      </c>
      <c r="AK84" s="68">
        <v>16.7</v>
      </c>
      <c r="AL84" s="68">
        <v>17.5</v>
      </c>
      <c r="AM84" s="68">
        <v>17.2</v>
      </c>
      <c r="AN84" s="5"/>
      <c r="AO84" s="6">
        <f t="shared" si="59"/>
        <v>16.473684210526319</v>
      </c>
      <c r="AR84" s="17"/>
    </row>
    <row r="85" spans="1:46" ht="12.75">
      <c r="A85" s="5" t="s">
        <v>6</v>
      </c>
      <c r="B85" s="5">
        <v>14.2</v>
      </c>
      <c r="C85" s="5">
        <v>13.4</v>
      </c>
      <c r="D85" s="5">
        <v>13.1</v>
      </c>
      <c r="E85" s="5">
        <v>14.4</v>
      </c>
      <c r="F85" s="5">
        <v>14.2</v>
      </c>
      <c r="G85" s="5">
        <v>13.1</v>
      </c>
      <c r="H85" s="5">
        <v>12.7</v>
      </c>
      <c r="I85" s="5">
        <v>13.1</v>
      </c>
      <c r="J85" s="5">
        <v>13.5</v>
      </c>
      <c r="K85" s="5">
        <v>13.8</v>
      </c>
      <c r="L85" s="5">
        <v>13.5</v>
      </c>
      <c r="M85" s="5">
        <v>13.5</v>
      </c>
      <c r="N85" s="5">
        <v>14.4</v>
      </c>
      <c r="O85" s="5">
        <v>14.4</v>
      </c>
      <c r="P85" s="5">
        <v>14.3</v>
      </c>
      <c r="Q85" s="5">
        <v>15.1</v>
      </c>
      <c r="R85" s="5">
        <v>14.7</v>
      </c>
      <c r="S85" s="5">
        <v>14.2</v>
      </c>
      <c r="T85" s="5">
        <v>14</v>
      </c>
      <c r="U85" s="5">
        <v>14</v>
      </c>
      <c r="V85" s="5">
        <v>14.4</v>
      </c>
      <c r="W85" s="5">
        <v>14.6</v>
      </c>
      <c r="X85" s="5">
        <v>13.8</v>
      </c>
      <c r="Y85" s="5">
        <v>13.6</v>
      </c>
      <c r="Z85" s="5">
        <v>15.1</v>
      </c>
      <c r="AA85" s="5">
        <v>14.7</v>
      </c>
      <c r="AB85" s="5">
        <v>13.6</v>
      </c>
      <c r="AC85" s="5">
        <v>14.6</v>
      </c>
      <c r="AD85" s="5">
        <v>14.5</v>
      </c>
      <c r="AE85" s="68">
        <v>14.5</v>
      </c>
      <c r="AF85" s="68">
        <v>14.8</v>
      </c>
      <c r="AG85" s="68">
        <v>14.5</v>
      </c>
      <c r="AH85" s="68">
        <v>14.4</v>
      </c>
      <c r="AI85" s="68">
        <v>15.1</v>
      </c>
      <c r="AJ85" s="68">
        <v>14.3</v>
      </c>
      <c r="AK85" s="68">
        <v>14.5</v>
      </c>
      <c r="AL85" s="68">
        <v>15.5</v>
      </c>
      <c r="AM85" s="68">
        <v>15.5</v>
      </c>
      <c r="AN85" s="5"/>
      <c r="AO85" s="6">
        <f t="shared" si="59"/>
        <v>14.200000000000003</v>
      </c>
    </row>
    <row r="86" spans="1:46" ht="12.75">
      <c r="A86" s="5" t="s">
        <v>7</v>
      </c>
      <c r="B86" s="5">
        <v>11</v>
      </c>
      <c r="C86" s="5">
        <v>11.2</v>
      </c>
      <c r="D86" s="5">
        <v>10.8</v>
      </c>
      <c r="E86" s="5">
        <v>11.3</v>
      </c>
      <c r="F86" s="5">
        <v>11.3</v>
      </c>
      <c r="G86" s="5">
        <v>10.8</v>
      </c>
      <c r="H86" s="5">
        <v>10.1</v>
      </c>
      <c r="I86" s="5">
        <v>11.1</v>
      </c>
      <c r="J86" s="5">
        <v>10.7</v>
      </c>
      <c r="K86" s="5">
        <v>10.9</v>
      </c>
      <c r="L86" s="5">
        <v>10.7</v>
      </c>
      <c r="M86" s="5">
        <v>11.6</v>
      </c>
      <c r="N86" s="5">
        <v>11.9</v>
      </c>
      <c r="O86" s="5">
        <v>12.5</v>
      </c>
      <c r="P86" s="5">
        <v>11.8</v>
      </c>
      <c r="Q86" s="5">
        <v>11.8</v>
      </c>
      <c r="R86" s="5">
        <v>12.1</v>
      </c>
      <c r="S86" s="5">
        <v>12.4</v>
      </c>
      <c r="T86" s="5">
        <v>11.9</v>
      </c>
      <c r="U86" s="5">
        <v>11.8</v>
      </c>
      <c r="V86" s="5">
        <v>11.7</v>
      </c>
      <c r="W86" s="5">
        <v>12</v>
      </c>
      <c r="X86" s="5">
        <v>11.3</v>
      </c>
      <c r="Y86" s="5">
        <v>10.8</v>
      </c>
      <c r="Z86" s="5">
        <v>12</v>
      </c>
      <c r="AA86" s="5">
        <v>12.7</v>
      </c>
      <c r="AB86" s="5">
        <v>11.1</v>
      </c>
      <c r="AC86" s="5">
        <v>12.3</v>
      </c>
      <c r="AD86" s="5">
        <v>12.4</v>
      </c>
      <c r="AE86" s="68">
        <v>11.8</v>
      </c>
      <c r="AF86" s="68">
        <v>12.1</v>
      </c>
      <c r="AG86" s="68">
        <v>12.1</v>
      </c>
      <c r="AH86" s="68">
        <v>11.9</v>
      </c>
      <c r="AI86" s="68">
        <v>12.7</v>
      </c>
      <c r="AJ86" s="68">
        <v>12.4</v>
      </c>
      <c r="AK86" s="68">
        <v>12.5</v>
      </c>
      <c r="AL86" s="68">
        <v>12.9</v>
      </c>
      <c r="AM86" s="68">
        <v>13</v>
      </c>
      <c r="AN86" s="5"/>
      <c r="AO86" s="6">
        <f t="shared" si="59"/>
        <v>11.721052631578948</v>
      </c>
      <c r="AR86" s="17"/>
    </row>
    <row r="87" spans="1:46" ht="12.75">
      <c r="A87" s="5" t="s">
        <v>8</v>
      </c>
      <c r="B87" s="5">
        <v>8.9</v>
      </c>
      <c r="C87" s="5">
        <v>9.6999999999999993</v>
      </c>
      <c r="D87" s="5">
        <v>8.9</v>
      </c>
      <c r="E87" s="5">
        <v>8.4</v>
      </c>
      <c r="F87" s="5">
        <v>9.6999999999999993</v>
      </c>
      <c r="G87" s="5">
        <v>9.1</v>
      </c>
      <c r="H87" s="5">
        <v>8.6999999999999993</v>
      </c>
      <c r="I87" s="5">
        <v>9.1999999999999993</v>
      </c>
      <c r="J87" s="5">
        <v>9</v>
      </c>
      <c r="K87" s="5">
        <v>9.1</v>
      </c>
      <c r="L87" s="5">
        <v>9.5</v>
      </c>
      <c r="M87" s="5">
        <v>9.4</v>
      </c>
      <c r="N87" s="5">
        <v>10.7</v>
      </c>
      <c r="O87" s="5">
        <v>10.199999999999999</v>
      </c>
      <c r="P87" s="5">
        <v>11.1</v>
      </c>
      <c r="Q87" s="5">
        <v>9.8000000000000007</v>
      </c>
      <c r="R87" s="5">
        <v>10.7</v>
      </c>
      <c r="S87" s="5">
        <v>10.1</v>
      </c>
      <c r="T87" s="5">
        <v>10.1</v>
      </c>
      <c r="U87" s="5">
        <v>10.6</v>
      </c>
      <c r="V87" s="5">
        <v>9.6999999999999993</v>
      </c>
      <c r="W87" s="5">
        <v>10</v>
      </c>
      <c r="X87" s="5">
        <v>10</v>
      </c>
      <c r="Y87" s="5">
        <v>9.6</v>
      </c>
      <c r="Z87" s="5">
        <v>10.5</v>
      </c>
      <c r="AA87" s="5">
        <v>10.4</v>
      </c>
      <c r="AB87" s="5">
        <v>9.9</v>
      </c>
      <c r="AC87" s="5">
        <v>10.4</v>
      </c>
      <c r="AD87" s="5">
        <v>10.8</v>
      </c>
      <c r="AE87" s="5">
        <v>9.9</v>
      </c>
      <c r="AF87" s="68">
        <v>11.1</v>
      </c>
      <c r="AG87" s="68">
        <v>10.8</v>
      </c>
      <c r="AH87" s="68">
        <v>10.199999999999999</v>
      </c>
      <c r="AI87" s="68">
        <v>11</v>
      </c>
      <c r="AJ87" s="68">
        <v>11.2</v>
      </c>
      <c r="AK87" s="68">
        <v>10.9</v>
      </c>
      <c r="AL87" s="68">
        <v>11.1</v>
      </c>
      <c r="AM87" s="68">
        <v>11.5</v>
      </c>
      <c r="AN87" s="5"/>
      <c r="AO87" s="6">
        <f t="shared" si="59"/>
        <v>10.049999999999997</v>
      </c>
    </row>
    <row r="88" spans="1:46" ht="12.75">
      <c r="A88" s="5" t="s">
        <v>9</v>
      </c>
      <c r="B88" s="5">
        <v>9.1</v>
      </c>
      <c r="C88" s="5">
        <v>10.199999999999999</v>
      </c>
      <c r="D88" s="5">
        <v>9.9</v>
      </c>
      <c r="E88" s="5">
        <v>9.1</v>
      </c>
      <c r="F88" s="5">
        <v>10.199999999999999</v>
      </c>
      <c r="G88" s="5">
        <v>9.8000000000000007</v>
      </c>
      <c r="H88" s="5">
        <v>9.1999999999999993</v>
      </c>
      <c r="I88" s="5">
        <v>9.6999999999999993</v>
      </c>
      <c r="J88" s="5">
        <v>9.6</v>
      </c>
      <c r="K88" s="5">
        <v>8.6999999999999993</v>
      </c>
      <c r="L88" s="5">
        <v>9.5</v>
      </c>
      <c r="M88" s="5">
        <v>9.3000000000000007</v>
      </c>
      <c r="N88" s="5">
        <v>10.6</v>
      </c>
      <c r="O88" s="5">
        <v>10</v>
      </c>
      <c r="P88" s="5">
        <v>10.7</v>
      </c>
      <c r="Q88" s="5">
        <v>10.1</v>
      </c>
      <c r="R88" s="5">
        <v>10.5</v>
      </c>
      <c r="S88" s="5">
        <v>10</v>
      </c>
      <c r="T88" s="5">
        <v>9.9</v>
      </c>
      <c r="U88" s="5">
        <v>10.7</v>
      </c>
      <c r="V88" s="5">
        <v>9.8000000000000007</v>
      </c>
      <c r="W88" s="5">
        <v>10.5</v>
      </c>
      <c r="X88" s="5">
        <v>10.199999999999999</v>
      </c>
      <c r="Y88" s="5">
        <v>10</v>
      </c>
      <c r="Z88" s="5">
        <v>11</v>
      </c>
      <c r="AA88" s="5">
        <v>9.6</v>
      </c>
      <c r="AB88" s="5">
        <v>10.6</v>
      </c>
      <c r="AC88" s="5">
        <v>11</v>
      </c>
      <c r="AD88" s="5">
        <v>10.3</v>
      </c>
      <c r="AE88" s="5">
        <v>9.9</v>
      </c>
      <c r="AF88" s="68">
        <v>10.1</v>
      </c>
      <c r="AG88" s="68">
        <v>10.6</v>
      </c>
      <c r="AH88" s="68">
        <v>10.6</v>
      </c>
      <c r="AI88" s="68">
        <v>10.6</v>
      </c>
      <c r="AJ88" s="68">
        <v>11.1</v>
      </c>
      <c r="AK88" s="68">
        <v>10.8</v>
      </c>
      <c r="AL88" s="68">
        <v>11.1</v>
      </c>
      <c r="AM88" s="68">
        <v>10.6</v>
      </c>
      <c r="AN88" s="5"/>
      <c r="AO88" s="6">
        <f t="shared" si="59"/>
        <v>10.136842105263161</v>
      </c>
    </row>
    <row r="89" spans="1:46" ht="12.75">
      <c r="A89" s="5" t="s">
        <v>10</v>
      </c>
      <c r="B89" s="5">
        <v>10.4</v>
      </c>
      <c r="C89" s="5">
        <v>11</v>
      </c>
      <c r="D89" s="5">
        <v>11.2</v>
      </c>
      <c r="E89" s="5">
        <v>11.1</v>
      </c>
      <c r="F89" s="5">
        <v>11</v>
      </c>
      <c r="G89" s="5">
        <v>11.4</v>
      </c>
      <c r="H89" s="5">
        <v>10</v>
      </c>
      <c r="I89" s="5">
        <v>10.3</v>
      </c>
      <c r="J89" s="5">
        <v>10.6</v>
      </c>
      <c r="K89" s="5">
        <v>10.3</v>
      </c>
      <c r="L89" s="5">
        <v>11</v>
      </c>
      <c r="M89" s="5">
        <v>10.8</v>
      </c>
      <c r="N89" s="5">
        <v>11.6</v>
      </c>
      <c r="O89" s="5">
        <v>11.7</v>
      </c>
      <c r="P89" s="5">
        <v>11.8</v>
      </c>
      <c r="Q89" s="5">
        <v>11.7</v>
      </c>
      <c r="R89" s="5">
        <v>11.5</v>
      </c>
      <c r="S89" s="5">
        <v>11</v>
      </c>
      <c r="T89" s="5">
        <v>10.6</v>
      </c>
      <c r="U89" s="5">
        <v>11.7</v>
      </c>
      <c r="V89" s="5">
        <v>11.3</v>
      </c>
      <c r="W89" s="5">
        <v>11.4</v>
      </c>
      <c r="X89" s="5">
        <v>11.6</v>
      </c>
      <c r="Y89" s="5">
        <v>11.3</v>
      </c>
      <c r="Z89" s="5">
        <v>11.9</v>
      </c>
      <c r="AA89" s="5">
        <v>11</v>
      </c>
      <c r="AB89" s="5">
        <v>11.5</v>
      </c>
      <c r="AC89" s="5">
        <v>11.9</v>
      </c>
      <c r="AD89" s="5">
        <v>11.8</v>
      </c>
      <c r="AE89" s="5">
        <v>11.1</v>
      </c>
      <c r="AF89" s="68">
        <v>11.5</v>
      </c>
      <c r="AG89" s="68">
        <v>11.8</v>
      </c>
      <c r="AH89" s="68">
        <v>11.5</v>
      </c>
      <c r="AI89" s="68">
        <v>11.5</v>
      </c>
      <c r="AJ89" s="68">
        <v>12.1</v>
      </c>
      <c r="AK89" s="68">
        <v>11.7</v>
      </c>
      <c r="AL89" s="68">
        <v>12.2</v>
      </c>
      <c r="AM89" s="68">
        <v>12</v>
      </c>
      <c r="AN89" s="5"/>
      <c r="AO89" s="6">
        <f t="shared" si="59"/>
        <v>11.310526315789472</v>
      </c>
    </row>
    <row r="90" spans="1:46" ht="12.75">
      <c r="A90" s="5" t="s">
        <v>11</v>
      </c>
      <c r="B90" s="5">
        <v>12.6</v>
      </c>
      <c r="C90" s="5">
        <v>12.9</v>
      </c>
      <c r="D90" s="5">
        <v>13.3</v>
      </c>
      <c r="E90" s="5">
        <v>13.5</v>
      </c>
      <c r="F90" s="5">
        <v>13.1</v>
      </c>
      <c r="G90" s="5">
        <v>12.9</v>
      </c>
      <c r="H90" s="5">
        <v>11.7</v>
      </c>
      <c r="I90" s="5">
        <v>12.6</v>
      </c>
      <c r="J90" s="5">
        <v>12</v>
      </c>
      <c r="K90" s="5">
        <v>12.4</v>
      </c>
      <c r="L90" s="5">
        <v>13.2</v>
      </c>
      <c r="M90" s="5">
        <v>12.8</v>
      </c>
      <c r="N90" s="5">
        <v>13.6</v>
      </c>
      <c r="O90" s="5">
        <v>13.6</v>
      </c>
      <c r="P90" s="5">
        <v>13.2</v>
      </c>
      <c r="Q90" s="5">
        <v>13.8</v>
      </c>
      <c r="R90" s="5">
        <v>12.7</v>
      </c>
      <c r="S90" s="5">
        <v>12.5</v>
      </c>
      <c r="T90" s="5">
        <v>12.3</v>
      </c>
      <c r="U90" s="5">
        <v>13</v>
      </c>
      <c r="V90" s="5">
        <v>13</v>
      </c>
      <c r="W90" s="5">
        <v>12.7</v>
      </c>
      <c r="X90" s="5">
        <v>13.1</v>
      </c>
      <c r="Y90" s="5">
        <v>12.8</v>
      </c>
      <c r="Z90" s="5">
        <v>13.4</v>
      </c>
      <c r="AA90" s="5">
        <v>12.9</v>
      </c>
      <c r="AB90" s="5">
        <v>12.9</v>
      </c>
      <c r="AC90" s="5">
        <v>13.8</v>
      </c>
      <c r="AD90" s="5">
        <v>13.4</v>
      </c>
      <c r="AE90" s="5">
        <v>13.1</v>
      </c>
      <c r="AF90" s="68">
        <v>13.5</v>
      </c>
      <c r="AG90" s="68">
        <v>13.5</v>
      </c>
      <c r="AH90" s="68">
        <v>13.3</v>
      </c>
      <c r="AI90" s="68">
        <v>13.1</v>
      </c>
      <c r="AJ90" s="68">
        <v>13.5</v>
      </c>
      <c r="AK90" s="68">
        <v>13.5</v>
      </c>
      <c r="AL90" s="5">
        <v>13.4</v>
      </c>
      <c r="AM90" s="68">
        <v>13.8</v>
      </c>
      <c r="AN90" s="5"/>
      <c r="AO90" s="6">
        <f t="shared" si="59"/>
        <v>13.063157894736841</v>
      </c>
    </row>
    <row r="91" spans="1:46" ht="12.75">
      <c r="A91" s="5" t="s">
        <v>12</v>
      </c>
      <c r="B91" s="5">
        <v>15.3</v>
      </c>
      <c r="C91" s="5">
        <v>15.1</v>
      </c>
      <c r="D91" s="5">
        <v>15.7</v>
      </c>
      <c r="E91" s="5">
        <v>15.9</v>
      </c>
      <c r="F91" s="5">
        <v>15.3</v>
      </c>
      <c r="G91" s="5">
        <v>14.8</v>
      </c>
      <c r="H91" s="5">
        <v>14.6</v>
      </c>
      <c r="I91" s="5">
        <v>14.2</v>
      </c>
      <c r="J91" s="5">
        <v>14.3</v>
      </c>
      <c r="K91" s="5">
        <v>14.4</v>
      </c>
      <c r="L91" s="5">
        <v>14.5</v>
      </c>
      <c r="M91" s="5">
        <v>15.6</v>
      </c>
      <c r="N91" s="5">
        <v>15.6</v>
      </c>
      <c r="O91" s="5">
        <v>15.6</v>
      </c>
      <c r="P91" s="5">
        <v>14.9</v>
      </c>
      <c r="Q91" s="5">
        <v>15.4</v>
      </c>
      <c r="R91" s="5">
        <v>14.4</v>
      </c>
      <c r="S91" s="5">
        <v>14.7</v>
      </c>
      <c r="T91" s="5">
        <v>14.9</v>
      </c>
      <c r="U91" s="5">
        <v>15.5</v>
      </c>
      <c r="V91" s="5">
        <v>14.8</v>
      </c>
      <c r="W91" s="5">
        <v>14.8</v>
      </c>
      <c r="X91" s="5">
        <v>14.7</v>
      </c>
      <c r="Y91" s="5">
        <v>15.1</v>
      </c>
      <c r="Z91" s="5">
        <v>15.8</v>
      </c>
      <c r="AA91" s="5">
        <v>15.1</v>
      </c>
      <c r="AB91" s="5">
        <v>15.2</v>
      </c>
      <c r="AC91" s="5">
        <v>15.6</v>
      </c>
      <c r="AD91" s="5">
        <v>15.1</v>
      </c>
      <c r="AE91" s="5">
        <v>14.8</v>
      </c>
      <c r="AF91" s="5">
        <v>15.1</v>
      </c>
      <c r="AG91" s="68">
        <v>15.3</v>
      </c>
      <c r="AH91" s="68">
        <v>15.2</v>
      </c>
      <c r="AI91" s="68">
        <v>15.4</v>
      </c>
      <c r="AJ91" s="68">
        <v>15.4</v>
      </c>
      <c r="AK91" s="68">
        <v>15.8</v>
      </c>
      <c r="AL91" s="68">
        <v>15.6</v>
      </c>
      <c r="AM91" s="68">
        <v>15.8</v>
      </c>
      <c r="AN91" s="5"/>
      <c r="AO91" s="6">
        <f t="shared" si="59"/>
        <v>15.139473684210529</v>
      </c>
    </row>
    <row r="92" spans="1:46" ht="12.75">
      <c r="A92" s="5" t="s">
        <v>13</v>
      </c>
      <c r="B92" s="5">
        <v>17.399999999999999</v>
      </c>
      <c r="C92" s="5">
        <v>16.5</v>
      </c>
      <c r="D92" s="5">
        <v>18.399999999999999</v>
      </c>
      <c r="E92" s="5">
        <v>17.2</v>
      </c>
      <c r="F92" s="5">
        <v>17.100000000000001</v>
      </c>
      <c r="G92" s="5">
        <v>16.5</v>
      </c>
      <c r="H92" s="5">
        <v>15.7</v>
      </c>
      <c r="I92" s="5">
        <v>15.6</v>
      </c>
      <c r="J92" s="5">
        <v>16.899999999999999</v>
      </c>
      <c r="K92" s="5">
        <v>16.7</v>
      </c>
      <c r="L92" s="5">
        <v>16.100000000000001</v>
      </c>
      <c r="M92" s="5">
        <v>17.3</v>
      </c>
      <c r="N92" s="5">
        <v>17</v>
      </c>
      <c r="O92" s="5">
        <v>16.7</v>
      </c>
      <c r="P92" s="5">
        <v>17.2</v>
      </c>
      <c r="Q92" s="5">
        <v>17.3</v>
      </c>
      <c r="R92" s="5">
        <v>16.600000000000001</v>
      </c>
      <c r="S92" s="5">
        <v>16.8</v>
      </c>
      <c r="T92" s="5">
        <v>15.9</v>
      </c>
      <c r="U92" s="5">
        <v>17.399999999999999</v>
      </c>
      <c r="V92" s="5">
        <v>16.399999999999999</v>
      </c>
      <c r="W92" s="5">
        <v>16.8</v>
      </c>
      <c r="X92" s="5">
        <v>16.7</v>
      </c>
      <c r="Y92" s="5">
        <v>17</v>
      </c>
      <c r="Z92" s="5">
        <v>18.3</v>
      </c>
      <c r="AA92" s="5">
        <v>16.8</v>
      </c>
      <c r="AB92" s="5">
        <v>17.600000000000001</v>
      </c>
      <c r="AC92" s="5">
        <v>17.7</v>
      </c>
      <c r="AD92" s="5">
        <v>16.8</v>
      </c>
      <c r="AE92" s="5">
        <v>16.8</v>
      </c>
      <c r="AF92" s="5">
        <v>16.7</v>
      </c>
      <c r="AG92" s="68">
        <v>17.399999999999999</v>
      </c>
      <c r="AH92" s="68">
        <v>17.3</v>
      </c>
      <c r="AI92" s="68">
        <v>17.2</v>
      </c>
      <c r="AJ92" s="5">
        <v>16.7</v>
      </c>
      <c r="AK92" s="68">
        <v>17.600000000000001</v>
      </c>
      <c r="AL92" s="68">
        <v>17.399999999999999</v>
      </c>
      <c r="AM92" s="68">
        <v>17.5</v>
      </c>
      <c r="AN92" s="5"/>
      <c r="AO92" s="6">
        <f t="shared" si="59"/>
        <v>16.973684210526315</v>
      </c>
    </row>
    <row r="93" spans="1:46" ht="12.75">
      <c r="A93" s="1" t="s">
        <v>1</v>
      </c>
      <c r="B93" s="6">
        <f t="shared" ref="B93:Q93" si="60">AVERAGE(B81:B92)</f>
        <v>14.241666666666669</v>
      </c>
      <c r="C93" s="6">
        <f t="shared" si="60"/>
        <v>14.275</v>
      </c>
      <c r="D93" s="6">
        <f t="shared" si="60"/>
        <v>14.225</v>
      </c>
      <c r="E93" s="6">
        <f t="shared" si="60"/>
        <v>14.700000000000001</v>
      </c>
      <c r="F93" s="6">
        <f t="shared" si="60"/>
        <v>14.700000000000001</v>
      </c>
      <c r="G93" s="6">
        <f t="shared" si="60"/>
        <v>14.116666666666667</v>
      </c>
      <c r="H93" s="6">
        <f t="shared" si="60"/>
        <v>13.466666666666667</v>
      </c>
      <c r="I93" s="6">
        <f t="shared" si="60"/>
        <v>13.683333333333332</v>
      </c>
      <c r="J93" s="6">
        <f t="shared" si="60"/>
        <v>13.941666666666668</v>
      </c>
      <c r="K93" s="6">
        <f t="shared" si="60"/>
        <v>13.875</v>
      </c>
      <c r="L93" s="6">
        <f t="shared" si="60"/>
        <v>13.975</v>
      </c>
      <c r="M93" s="6">
        <f t="shared" si="60"/>
        <v>14.091666666666667</v>
      </c>
      <c r="N93" s="6">
        <f t="shared" si="60"/>
        <v>14.933333333333332</v>
      </c>
      <c r="O93" s="6">
        <f t="shared" si="60"/>
        <v>14.924999999999999</v>
      </c>
      <c r="P93" s="6">
        <f t="shared" si="60"/>
        <v>14.608333333333333</v>
      </c>
      <c r="Q93" s="6">
        <f t="shared" si="60"/>
        <v>14.924999999999999</v>
      </c>
      <c r="R93" s="6">
        <f>AVERAGE(R81:R92)</f>
        <v>14.666666666666666</v>
      </c>
      <c r="S93" s="6">
        <f>AVERAGE(S81:S92)</f>
        <v>14.5</v>
      </c>
      <c r="T93" s="6">
        <f>AVERAGE(T81:T92)</f>
        <v>14.16666666666667</v>
      </c>
      <c r="U93" s="6">
        <f>AVERAGE(U81:U92)</f>
        <v>14.608333333333334</v>
      </c>
      <c r="V93" s="6">
        <f>AVERAGE(V81:V92)</f>
        <v>14.683333333333335</v>
      </c>
      <c r="W93" s="6">
        <f t="shared" ref="W93" si="61">AVERAGE(W81:W92)</f>
        <v>14.633333333333333</v>
      </c>
      <c r="X93" s="6">
        <f t="shared" ref="X93" si="62">AVERAGE(X81:X92)</f>
        <v>14.608333333333333</v>
      </c>
      <c r="Y93" s="6">
        <f t="shared" ref="Y93" si="63">AVERAGE(Y81:Y92)</f>
        <v>14.324999999999998</v>
      </c>
      <c r="Z93" s="6">
        <f t="shared" ref="Z93" si="64">AVERAGE(Z81:Z92)</f>
        <v>15.241666666666669</v>
      </c>
      <c r="AA93" s="6">
        <f t="shared" ref="AA93" si="65">AVERAGE(AA81:AA92)</f>
        <v>14.75</v>
      </c>
      <c r="AB93" s="6">
        <f t="shared" ref="AB93" si="66">AVERAGE(AB81:AB92)</f>
        <v>14.399999999999999</v>
      </c>
      <c r="AC93" s="6">
        <f t="shared" ref="AC93" si="67">AVERAGE(AC81:AC92)</f>
        <v>15.1</v>
      </c>
      <c r="AD93" s="6">
        <f t="shared" ref="AD93" si="68">AVERAGE(AD81:AD92)</f>
        <v>14.808333333333335</v>
      </c>
      <c r="AE93" s="6">
        <f t="shared" ref="AE93" si="69">AVERAGE(AE81:AE92)</f>
        <v>14.733333333333336</v>
      </c>
      <c r="AF93" s="6">
        <f t="shared" ref="AF93" si="70">AVERAGE(AF81:AF92)</f>
        <v>14.899999999999999</v>
      </c>
      <c r="AG93" s="6">
        <f t="shared" ref="AG93" si="71">AVERAGE(AG81:AG92)</f>
        <v>14.825000000000001</v>
      </c>
      <c r="AH93" s="6">
        <f t="shared" ref="AH93" si="72">AVERAGE(AH81:AH92)</f>
        <v>14.825000000000003</v>
      </c>
      <c r="AI93" s="6">
        <f t="shared" ref="AI93" si="73">AVERAGE(AI81:AI92)</f>
        <v>15.174999999999997</v>
      </c>
      <c r="AJ93" s="24">
        <f t="shared" ref="AJ93:AM93" si="74">AVERAGE(AJ81:AJ92)</f>
        <v>14.924999999999999</v>
      </c>
      <c r="AK93" s="24">
        <f t="shared" si="74"/>
        <v>14.858333333333334</v>
      </c>
      <c r="AL93" s="24">
        <f t="shared" si="74"/>
        <v>15.308333333333332</v>
      </c>
      <c r="AM93" s="24">
        <f t="shared" si="74"/>
        <v>15.341666666666669</v>
      </c>
      <c r="AN93" s="24"/>
      <c r="AO93" s="6">
        <f>AVERAGE(AO81:AO92)</f>
        <v>14.582849752586592</v>
      </c>
    </row>
    <row r="94" spans="1:46" ht="12.75">
      <c r="A94" s="1"/>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5"/>
      <c r="AN94" s="5"/>
      <c r="AO94" s="6"/>
    </row>
    <row r="95" spans="1:46" ht="12.75">
      <c r="A95" s="1" t="s">
        <v>93</v>
      </c>
      <c r="B95" s="6">
        <f t="shared" ref="B95:AO95" si="75">AVERAGE(B83:B85)</f>
        <v>16.099999999999998</v>
      </c>
      <c r="C95" s="6">
        <f t="shared" si="75"/>
        <v>15.466666666666667</v>
      </c>
      <c r="D95" s="6">
        <f t="shared" si="75"/>
        <v>15.233333333333333</v>
      </c>
      <c r="E95" s="6">
        <f t="shared" si="75"/>
        <v>16.833333333333332</v>
      </c>
      <c r="F95" s="6">
        <f t="shared" si="75"/>
        <v>16.766666666666666</v>
      </c>
      <c r="G95" s="6">
        <f t="shared" si="75"/>
        <v>15.633333333333333</v>
      </c>
      <c r="H95" s="6">
        <f t="shared" si="75"/>
        <v>15.066666666666668</v>
      </c>
      <c r="I95" s="6">
        <f t="shared" si="75"/>
        <v>15.299999999999999</v>
      </c>
      <c r="J95" s="6">
        <f t="shared" si="75"/>
        <v>15.933333333333332</v>
      </c>
      <c r="K95" s="6">
        <f t="shared" si="75"/>
        <v>15.866666666666665</v>
      </c>
      <c r="L95" s="6">
        <f t="shared" si="75"/>
        <v>15.433333333333332</v>
      </c>
      <c r="M95" s="6">
        <f t="shared" si="75"/>
        <v>15.633333333333333</v>
      </c>
      <c r="N95" s="6">
        <f t="shared" si="75"/>
        <v>16.599999999999998</v>
      </c>
      <c r="O95" s="6">
        <f t="shared" si="75"/>
        <v>16.7</v>
      </c>
      <c r="P95" s="6">
        <f t="shared" si="75"/>
        <v>16.3</v>
      </c>
      <c r="Q95" s="6">
        <f t="shared" si="75"/>
        <v>16.966666666666665</v>
      </c>
      <c r="R95" s="6">
        <f t="shared" si="75"/>
        <v>16.599999999999998</v>
      </c>
      <c r="S95" s="6">
        <f t="shared" si="75"/>
        <v>16.366666666666664</v>
      </c>
      <c r="T95" s="6">
        <f t="shared" si="75"/>
        <v>15.666666666666666</v>
      </c>
      <c r="U95" s="6">
        <f t="shared" si="75"/>
        <v>16.233333333333334</v>
      </c>
      <c r="V95" s="6">
        <f t="shared" si="75"/>
        <v>16.566666666666666</v>
      </c>
      <c r="W95" s="6">
        <f t="shared" si="75"/>
        <v>16.8</v>
      </c>
      <c r="X95" s="6">
        <f t="shared" si="75"/>
        <v>16.5</v>
      </c>
      <c r="Y95" s="6">
        <f t="shared" si="75"/>
        <v>15.933333333333335</v>
      </c>
      <c r="Z95" s="6">
        <f t="shared" si="75"/>
        <v>17.100000000000001</v>
      </c>
      <c r="AA95" s="6">
        <f t="shared" si="75"/>
        <v>16.633333333333336</v>
      </c>
      <c r="AB95" s="6">
        <f t="shared" si="75"/>
        <v>15.733333333333334</v>
      </c>
      <c r="AC95" s="6">
        <f t="shared" si="75"/>
        <v>16.766666666666669</v>
      </c>
      <c r="AD95" s="6">
        <f t="shared" si="75"/>
        <v>16.666666666666668</v>
      </c>
      <c r="AE95" s="6">
        <f t="shared" si="75"/>
        <v>16.833333333333332</v>
      </c>
      <c r="AF95" s="6">
        <f t="shared" si="75"/>
        <v>16.933333333333334</v>
      </c>
      <c r="AG95" s="6">
        <f t="shared" si="75"/>
        <v>16.566666666666666</v>
      </c>
      <c r="AH95" s="6">
        <f t="shared" si="75"/>
        <v>16.5</v>
      </c>
      <c r="AI95" s="6">
        <f t="shared" si="75"/>
        <v>17.2</v>
      </c>
      <c r="AJ95" s="6">
        <f t="shared" si="75"/>
        <v>16.433333333333334</v>
      </c>
      <c r="AK95" s="6">
        <f t="shared" si="75"/>
        <v>16.433333333333334</v>
      </c>
      <c r="AL95" s="6">
        <f t="shared" si="75"/>
        <v>17.233333333333334</v>
      </c>
      <c r="AM95" s="6">
        <f t="shared" si="75"/>
        <v>17.133333333333333</v>
      </c>
      <c r="AN95" s="6"/>
      <c r="AO95" s="6">
        <f t="shared" si="75"/>
        <v>16.333333333333336</v>
      </c>
      <c r="AP95" s="1" t="s">
        <v>93</v>
      </c>
    </row>
    <row r="96" spans="1:46" ht="12.75">
      <c r="A96" s="1" t="s">
        <v>90</v>
      </c>
      <c r="B96" s="6">
        <f t="shared" ref="B96:AK96" si="76">AVERAGE(B86:B88)</f>
        <v>9.6666666666666661</v>
      </c>
      <c r="C96" s="6">
        <f t="shared" si="76"/>
        <v>10.366666666666665</v>
      </c>
      <c r="D96" s="6">
        <f t="shared" si="76"/>
        <v>9.8666666666666671</v>
      </c>
      <c r="E96" s="6">
        <f t="shared" si="76"/>
        <v>9.6000000000000014</v>
      </c>
      <c r="F96" s="6">
        <f t="shared" si="76"/>
        <v>10.4</v>
      </c>
      <c r="G96" s="6">
        <f t="shared" si="76"/>
        <v>9.9</v>
      </c>
      <c r="H96" s="6">
        <f t="shared" si="76"/>
        <v>9.3333333333333321</v>
      </c>
      <c r="I96" s="6">
        <f t="shared" si="76"/>
        <v>9.9999999999999982</v>
      </c>
      <c r="J96" s="6">
        <f t="shared" si="76"/>
        <v>9.7666666666666657</v>
      </c>
      <c r="K96" s="6">
        <f t="shared" si="76"/>
        <v>9.5666666666666664</v>
      </c>
      <c r="L96" s="6">
        <f t="shared" si="76"/>
        <v>9.9</v>
      </c>
      <c r="M96" s="6">
        <f t="shared" si="76"/>
        <v>10.1</v>
      </c>
      <c r="N96" s="6">
        <f t="shared" si="76"/>
        <v>11.066666666666668</v>
      </c>
      <c r="O96" s="6">
        <f t="shared" si="76"/>
        <v>10.9</v>
      </c>
      <c r="P96" s="6">
        <f t="shared" si="76"/>
        <v>11.199999999999998</v>
      </c>
      <c r="Q96" s="6">
        <f t="shared" si="76"/>
        <v>10.566666666666668</v>
      </c>
      <c r="R96" s="6">
        <f t="shared" si="76"/>
        <v>11.1</v>
      </c>
      <c r="S96" s="6">
        <f t="shared" si="76"/>
        <v>10.833333333333334</v>
      </c>
      <c r="T96" s="6">
        <f t="shared" si="76"/>
        <v>10.633333333333333</v>
      </c>
      <c r="U96" s="6">
        <f t="shared" si="76"/>
        <v>11.033333333333331</v>
      </c>
      <c r="V96" s="6">
        <f t="shared" si="76"/>
        <v>10.4</v>
      </c>
      <c r="W96" s="6">
        <f t="shared" si="76"/>
        <v>10.833333333333334</v>
      </c>
      <c r="X96" s="6">
        <f t="shared" si="76"/>
        <v>10.5</v>
      </c>
      <c r="Y96" s="6">
        <f t="shared" si="76"/>
        <v>10.133333333333333</v>
      </c>
      <c r="Z96" s="6">
        <f t="shared" si="76"/>
        <v>11.166666666666666</v>
      </c>
      <c r="AA96" s="6">
        <f t="shared" si="76"/>
        <v>10.9</v>
      </c>
      <c r="AB96" s="6">
        <f t="shared" si="76"/>
        <v>10.533333333333333</v>
      </c>
      <c r="AC96" s="6">
        <f t="shared" si="76"/>
        <v>11.233333333333334</v>
      </c>
      <c r="AD96" s="6">
        <f t="shared" si="76"/>
        <v>11.166666666666666</v>
      </c>
      <c r="AE96" s="6">
        <f t="shared" si="76"/>
        <v>10.533333333333333</v>
      </c>
      <c r="AF96" s="6">
        <f t="shared" si="76"/>
        <v>11.1</v>
      </c>
      <c r="AG96" s="6">
        <f t="shared" si="76"/>
        <v>11.166666666666666</v>
      </c>
      <c r="AH96" s="6">
        <f t="shared" si="76"/>
        <v>10.9</v>
      </c>
      <c r="AI96" s="6">
        <f t="shared" si="76"/>
        <v>11.433333333333332</v>
      </c>
      <c r="AJ96" s="6">
        <f t="shared" si="76"/>
        <v>11.566666666666668</v>
      </c>
      <c r="AK96" s="6">
        <f t="shared" si="76"/>
        <v>11.4</v>
      </c>
      <c r="AL96" s="6">
        <f>AVERAGE(AL86:AL88)</f>
        <v>11.700000000000001</v>
      </c>
      <c r="AM96" s="6">
        <f>AVERAGE(AM86:AM88)</f>
        <v>11.700000000000001</v>
      </c>
      <c r="AN96" s="6"/>
      <c r="AO96" s="6">
        <f>AVERAGE(AO86:AO88)</f>
        <v>10.635964912280704</v>
      </c>
      <c r="AP96" s="1" t="s">
        <v>90</v>
      </c>
    </row>
    <row r="97" spans="1:42" ht="12.75">
      <c r="A97" s="1" t="s">
        <v>91</v>
      </c>
      <c r="B97" s="6">
        <f t="shared" ref="B97:AK97" si="77">AVERAGE(B89:B91)</f>
        <v>12.766666666666666</v>
      </c>
      <c r="C97" s="6">
        <f t="shared" si="77"/>
        <v>13</v>
      </c>
      <c r="D97" s="6">
        <f t="shared" si="77"/>
        <v>13.4</v>
      </c>
      <c r="E97" s="6">
        <f t="shared" si="77"/>
        <v>13.5</v>
      </c>
      <c r="F97" s="6">
        <f t="shared" si="77"/>
        <v>13.133333333333335</v>
      </c>
      <c r="G97" s="6">
        <f t="shared" si="77"/>
        <v>13.033333333333333</v>
      </c>
      <c r="H97" s="6">
        <f t="shared" si="77"/>
        <v>12.1</v>
      </c>
      <c r="I97" s="6">
        <f t="shared" si="77"/>
        <v>12.366666666666665</v>
      </c>
      <c r="J97" s="6">
        <f t="shared" si="77"/>
        <v>12.300000000000002</v>
      </c>
      <c r="K97" s="6">
        <f t="shared" si="77"/>
        <v>12.366666666666667</v>
      </c>
      <c r="L97" s="6">
        <f t="shared" si="77"/>
        <v>12.9</v>
      </c>
      <c r="M97" s="6">
        <f t="shared" si="77"/>
        <v>13.066666666666668</v>
      </c>
      <c r="N97" s="6">
        <f t="shared" si="77"/>
        <v>13.6</v>
      </c>
      <c r="O97" s="6">
        <f t="shared" si="77"/>
        <v>13.633333333333333</v>
      </c>
      <c r="P97" s="6">
        <f t="shared" si="77"/>
        <v>13.299999999999999</v>
      </c>
      <c r="Q97" s="6">
        <f t="shared" si="77"/>
        <v>13.633333333333333</v>
      </c>
      <c r="R97" s="6">
        <f t="shared" si="77"/>
        <v>12.866666666666667</v>
      </c>
      <c r="S97" s="6">
        <f t="shared" si="77"/>
        <v>12.733333333333334</v>
      </c>
      <c r="T97" s="6">
        <f t="shared" si="77"/>
        <v>12.6</v>
      </c>
      <c r="U97" s="6">
        <f t="shared" si="77"/>
        <v>13.4</v>
      </c>
      <c r="V97" s="6">
        <f t="shared" si="77"/>
        <v>13.033333333333333</v>
      </c>
      <c r="W97" s="6">
        <f t="shared" si="77"/>
        <v>12.966666666666669</v>
      </c>
      <c r="X97" s="6">
        <f t="shared" si="77"/>
        <v>13.133333333333333</v>
      </c>
      <c r="Y97" s="6">
        <f t="shared" si="77"/>
        <v>13.066666666666668</v>
      </c>
      <c r="Z97" s="6">
        <f t="shared" si="77"/>
        <v>13.700000000000001</v>
      </c>
      <c r="AA97" s="6">
        <f t="shared" si="77"/>
        <v>13</v>
      </c>
      <c r="AB97" s="6">
        <f t="shared" si="77"/>
        <v>13.199999999999998</v>
      </c>
      <c r="AC97" s="6">
        <f t="shared" si="77"/>
        <v>13.766666666666667</v>
      </c>
      <c r="AD97" s="6">
        <f t="shared" si="77"/>
        <v>13.433333333333335</v>
      </c>
      <c r="AE97" s="6">
        <f t="shared" si="77"/>
        <v>13</v>
      </c>
      <c r="AF97" s="6">
        <f t="shared" si="77"/>
        <v>13.366666666666667</v>
      </c>
      <c r="AG97" s="6">
        <f t="shared" si="77"/>
        <v>13.533333333333333</v>
      </c>
      <c r="AH97" s="6">
        <f t="shared" si="77"/>
        <v>13.333333333333334</v>
      </c>
      <c r="AI97" s="6">
        <f t="shared" si="77"/>
        <v>13.333333333333334</v>
      </c>
      <c r="AJ97" s="6">
        <f t="shared" si="77"/>
        <v>13.666666666666666</v>
      </c>
      <c r="AK97" s="6">
        <f t="shared" si="77"/>
        <v>13.666666666666666</v>
      </c>
      <c r="AL97" s="6">
        <f>AVERAGE(AL89:AL91)</f>
        <v>13.733333333333334</v>
      </c>
      <c r="AM97" s="6">
        <f>AVERAGE(AM89:AM91)</f>
        <v>13.866666666666667</v>
      </c>
      <c r="AN97" s="6"/>
      <c r="AO97" s="6">
        <f>AVERAGE(AO89:AO91)</f>
        <v>13.171052631578947</v>
      </c>
      <c r="AP97" s="1" t="s">
        <v>91</v>
      </c>
    </row>
    <row r="98" spans="1:42" ht="12.75">
      <c r="A98" s="1" t="s">
        <v>92</v>
      </c>
      <c r="B98" s="6"/>
      <c r="C98" s="6">
        <f t="shared" ref="C98:AK98" si="78">AVERAGE(B92,C81:C82)</f>
        <v>18.566666666666666</v>
      </c>
      <c r="D98" s="6">
        <f t="shared" si="78"/>
        <v>17.766666666666666</v>
      </c>
      <c r="E98" s="6">
        <f t="shared" si="78"/>
        <v>19.266666666666666</v>
      </c>
      <c r="F98" s="6">
        <f t="shared" si="78"/>
        <v>18.533333333333335</v>
      </c>
      <c r="G98" s="6">
        <f t="shared" si="78"/>
        <v>18.100000000000001</v>
      </c>
      <c r="H98" s="6">
        <f t="shared" si="78"/>
        <v>17.633333333333336</v>
      </c>
      <c r="I98" s="6">
        <f t="shared" si="78"/>
        <v>17.100000000000001</v>
      </c>
      <c r="J98" s="6">
        <f t="shared" si="78"/>
        <v>17.333333333333332</v>
      </c>
      <c r="K98" s="6">
        <f t="shared" si="78"/>
        <v>17.766666666666666</v>
      </c>
      <c r="L98" s="6">
        <f t="shared" si="78"/>
        <v>17.866666666666664</v>
      </c>
      <c r="M98" s="6">
        <f t="shared" si="78"/>
        <v>17.166666666666668</v>
      </c>
      <c r="N98" s="6">
        <f t="shared" si="78"/>
        <v>18.566666666666666</v>
      </c>
      <c r="O98" s="6">
        <f t="shared" si="78"/>
        <v>18.566666666666666</v>
      </c>
      <c r="P98" s="6">
        <f t="shared" si="78"/>
        <v>17.466666666666665</v>
      </c>
      <c r="Q98" s="6">
        <f t="shared" si="78"/>
        <v>18.499999999999996</v>
      </c>
      <c r="R98" s="6">
        <f t="shared" si="78"/>
        <v>18.333333333333332</v>
      </c>
      <c r="S98" s="6">
        <f t="shared" si="78"/>
        <v>18</v>
      </c>
      <c r="T98" s="6">
        <f t="shared" si="78"/>
        <v>18.066666666666666</v>
      </c>
      <c r="U98" s="6">
        <f t="shared" si="78"/>
        <v>17.266666666666666</v>
      </c>
      <c r="V98" s="6">
        <f t="shared" si="78"/>
        <v>19.066666666666666</v>
      </c>
      <c r="W98" s="6">
        <f t="shared" si="78"/>
        <v>17.8</v>
      </c>
      <c r="X98" s="6">
        <f t="shared" si="78"/>
        <v>18.333333333333332</v>
      </c>
      <c r="Y98" s="6">
        <f t="shared" si="78"/>
        <v>18.066666666666666</v>
      </c>
      <c r="Z98" s="6">
        <f t="shared" si="78"/>
        <v>18.566666666666666</v>
      </c>
      <c r="AA98" s="6">
        <f t="shared" si="78"/>
        <v>18.966666666666665</v>
      </c>
      <c r="AB98" s="6">
        <f t="shared" si="78"/>
        <v>17.866666666666667</v>
      </c>
      <c r="AC98" s="6">
        <f t="shared" si="78"/>
        <v>18.599999999999998</v>
      </c>
      <c r="AD98" s="6">
        <f t="shared" si="78"/>
        <v>18.266666666666666</v>
      </c>
      <c r="AE98" s="6">
        <f t="shared" si="78"/>
        <v>18.566666666666666</v>
      </c>
      <c r="AF98" s="6">
        <f t="shared" si="78"/>
        <v>18.233333333333331</v>
      </c>
      <c r="AG98" s="6">
        <f t="shared" si="78"/>
        <v>17.8</v>
      </c>
      <c r="AH98" s="6">
        <f t="shared" si="78"/>
        <v>18.600000000000001</v>
      </c>
      <c r="AI98" s="6">
        <f t="shared" si="78"/>
        <v>18.766666666666669</v>
      </c>
      <c r="AJ98" s="6">
        <f t="shared" si="78"/>
        <v>18.2</v>
      </c>
      <c r="AK98" s="6">
        <f t="shared" si="78"/>
        <v>17.633333333333333</v>
      </c>
      <c r="AL98" s="6">
        <f>AVERAGE(AK92,AL81:AL82)</f>
        <v>18.633333333333333</v>
      </c>
      <c r="AM98" s="6">
        <f>AVERAGE(AL92,AM81:AM82)</f>
        <v>18.633333333333333</v>
      </c>
      <c r="AN98" s="6">
        <f>AVERAGE(AM92,AN81:AN82)</f>
        <v>19.033333333333335</v>
      </c>
      <c r="AO98" s="6">
        <f>AVERAGE(AO92,AO81:AO82)</f>
        <v>18.191048133153398</v>
      </c>
      <c r="AP98" s="1" t="s">
        <v>92</v>
      </c>
    </row>
    <row r="99" spans="1:42" ht="12.75">
      <c r="AJ99" s="5"/>
      <c r="AK99" s="5"/>
      <c r="AL99" s="5"/>
      <c r="AM99" s="5"/>
      <c r="AN99" s="5"/>
    </row>
    <row r="100" spans="1:42" ht="12.75">
      <c r="AJ100" s="5"/>
      <c r="AK100" s="5"/>
      <c r="AL100" s="5"/>
      <c r="AM100" s="5"/>
      <c r="AN100" s="5"/>
    </row>
    <row r="101" spans="1:42" ht="18">
      <c r="I101" s="90" t="s">
        <v>286</v>
      </c>
      <c r="AA101" s="90" t="s">
        <v>337</v>
      </c>
      <c r="AJ101" s="30"/>
      <c r="AK101" s="5"/>
      <c r="AL101" s="5"/>
      <c r="AM101" s="5"/>
      <c r="AN101" s="5"/>
    </row>
    <row r="102" spans="1:42" ht="12.75">
      <c r="AJ102" s="5"/>
      <c r="AK102" s="5"/>
      <c r="AL102" s="5"/>
      <c r="AM102" s="5"/>
      <c r="AN102" s="5"/>
    </row>
    <row r="103" spans="1:42" ht="12.75">
      <c r="AJ103" s="5"/>
      <c r="AK103" s="5"/>
      <c r="AL103" s="5"/>
      <c r="AM103" s="5"/>
      <c r="AN103" s="5"/>
    </row>
    <row r="104" spans="1:42" ht="12.75">
      <c r="AJ104" s="5"/>
      <c r="AK104" s="5"/>
      <c r="AL104" s="5"/>
      <c r="AM104" s="5"/>
      <c r="AN104" s="5"/>
    </row>
    <row r="105" spans="1:42" ht="12.75">
      <c r="AJ105" s="5"/>
      <c r="AK105" s="5"/>
      <c r="AL105" s="5"/>
      <c r="AM105" s="5"/>
      <c r="AN105" s="5"/>
    </row>
    <row r="106" spans="1:42" ht="12.75">
      <c r="AJ106" s="5"/>
      <c r="AK106" s="5"/>
      <c r="AL106" s="5"/>
      <c r="AM106" s="5"/>
      <c r="AN106" s="5"/>
    </row>
    <row r="107" spans="1:42" ht="12.75">
      <c r="AJ107" s="5"/>
      <c r="AK107" s="5"/>
      <c r="AL107" s="5"/>
      <c r="AM107" s="5"/>
      <c r="AN107" s="5"/>
    </row>
    <row r="108" spans="1:42" ht="12.75">
      <c r="AJ108" s="5"/>
      <c r="AK108" s="5"/>
      <c r="AL108" s="5"/>
      <c r="AM108" s="5"/>
      <c r="AN108" s="5"/>
    </row>
    <row r="109" spans="1:42" ht="12.75">
      <c r="AJ109" s="5"/>
      <c r="AK109" s="5"/>
      <c r="AL109" s="5"/>
      <c r="AM109" s="5"/>
      <c r="AN109" s="5"/>
    </row>
    <row r="110" spans="1:42" ht="12.75">
      <c r="AJ110" s="5"/>
      <c r="AK110" s="5"/>
      <c r="AL110" s="5"/>
      <c r="AM110" s="5"/>
      <c r="AN110" s="5"/>
    </row>
    <row r="111" spans="1:42" ht="12.75">
      <c r="AJ111" s="5"/>
      <c r="AK111" s="5"/>
      <c r="AL111" s="5"/>
      <c r="AM111" s="5"/>
      <c r="AN111" s="5"/>
    </row>
    <row r="112" spans="1:42" ht="12.75">
      <c r="AJ112" s="5"/>
      <c r="AK112" s="5"/>
      <c r="AL112" s="5"/>
      <c r="AM112" s="5"/>
      <c r="AN112" s="5"/>
    </row>
    <row r="113" spans="36:40" ht="12.75">
      <c r="AJ113" s="5"/>
      <c r="AK113" s="5"/>
      <c r="AL113" s="5"/>
      <c r="AM113" s="5"/>
      <c r="AN113" s="5"/>
    </row>
    <row r="114" spans="36:40" ht="12.75">
      <c r="AJ114" s="5"/>
      <c r="AK114" s="5"/>
      <c r="AL114" s="5"/>
      <c r="AM114" s="5"/>
      <c r="AN114" s="5"/>
    </row>
    <row r="115" spans="36:40" ht="12.75">
      <c r="AJ115" s="5"/>
      <c r="AK115" s="5"/>
      <c r="AL115" s="5"/>
      <c r="AM115" s="5"/>
      <c r="AN115" s="5"/>
    </row>
    <row r="116" spans="36:40" ht="12.75">
      <c r="AJ116" s="5"/>
      <c r="AK116" s="5"/>
      <c r="AL116" s="5"/>
      <c r="AM116" s="5"/>
      <c r="AN116" s="5"/>
    </row>
    <row r="117" spans="36:40" ht="12.75">
      <c r="AJ117" s="5"/>
      <c r="AK117" s="5"/>
      <c r="AL117" s="5"/>
      <c r="AM117" s="5"/>
      <c r="AN117" s="5"/>
    </row>
    <row r="118" spans="36:40" ht="12.75">
      <c r="AJ118" s="5"/>
      <c r="AK118" s="5"/>
      <c r="AL118" s="5"/>
      <c r="AM118" s="5"/>
      <c r="AN118" s="5"/>
    </row>
    <row r="119" spans="36:40" ht="12.75">
      <c r="AJ119" s="5"/>
      <c r="AK119" s="5"/>
      <c r="AL119" s="5"/>
      <c r="AM119" s="5"/>
      <c r="AN119" s="5"/>
    </row>
    <row r="120" spans="36:40" ht="12.75">
      <c r="AJ120" s="5"/>
      <c r="AK120" s="5"/>
      <c r="AL120" s="5"/>
      <c r="AM120" s="5"/>
      <c r="AN120" s="5"/>
    </row>
    <row r="121" spans="36:40" ht="12.75">
      <c r="AJ121" s="5"/>
      <c r="AK121" s="5"/>
      <c r="AL121" s="5"/>
      <c r="AM121" s="5"/>
      <c r="AN121" s="5"/>
    </row>
    <row r="142" spans="3:27" ht="18">
      <c r="C142" s="90" t="s">
        <v>343</v>
      </c>
      <c r="AA142" s="90" t="s">
        <v>341</v>
      </c>
    </row>
  </sheetData>
  <phoneticPr fontId="0" type="noConversion"/>
  <printOptions gridLines="1"/>
  <pageMargins left="0" right="0" top="0.78740157480314965" bottom="0.78740157480314965" header="0.51181102362204722" footer="0.51181102362204722"/>
  <pageSetup paperSize="9" orientation="landscape" r:id="rId1"/>
  <headerFooter alignWithMargins="0"/>
  <rowBreaks count="1" manualBreakCount="1">
    <brk id="44"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E319"/>
  <sheetViews>
    <sheetView zoomScaleNormal="100" workbookViewId="0">
      <pane xSplit="2" ySplit="6" topLeftCell="BS7" activePane="bottomRight" state="frozen"/>
      <selection pane="topRight" activeCell="C1" sqref="C1"/>
      <selection pane="bottomLeft" activeCell="A7" sqref="A7"/>
      <selection pane="bottomRight" activeCell="BS7" sqref="BS7"/>
    </sheetView>
  </sheetViews>
  <sheetFormatPr defaultRowHeight="11.25"/>
  <cols>
    <col min="1" max="1" width="19.5" customWidth="1"/>
    <col min="2" max="2" width="10.5" customWidth="1"/>
    <col min="3" max="3" width="8.5" hidden="1" customWidth="1"/>
    <col min="4" max="4" width="8.33203125" hidden="1" customWidth="1"/>
    <col min="5" max="7" width="7.33203125" hidden="1" customWidth="1"/>
    <col min="8" max="8" width="6.5" hidden="1" customWidth="1"/>
    <col min="9" max="60" width="7.33203125" hidden="1" customWidth="1"/>
    <col min="61" max="70" width="6.83203125" hidden="1" customWidth="1"/>
    <col min="71" max="71" width="5.83203125" customWidth="1"/>
    <col min="72" max="88" width="5.83203125" bestFit="1" customWidth="1"/>
    <col min="89" max="89" width="5.83203125" customWidth="1"/>
    <col min="90" max="96" width="6.33203125" customWidth="1"/>
    <col min="97" max="107" width="11.1640625" bestFit="1" customWidth="1"/>
    <col min="108" max="108" width="10.83203125" customWidth="1"/>
    <col min="109" max="109" width="11.1640625" bestFit="1" customWidth="1"/>
  </cols>
  <sheetData>
    <row r="1" spans="1:109" ht="12.75">
      <c r="A1" s="1" t="s">
        <v>57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row>
    <row r="2" spans="1:109" ht="12.75">
      <c r="A2" s="11" t="s">
        <v>37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row>
    <row r="3" spans="1:109" ht="12.75">
      <c r="A3" s="5" t="s">
        <v>56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11"/>
      <c r="AR3" s="11"/>
      <c r="AS3" s="11"/>
      <c r="AT3" s="11"/>
      <c r="AU3" s="11"/>
      <c r="AV3" s="11"/>
      <c r="AW3" s="11"/>
      <c r="AX3" s="11"/>
      <c r="AY3" s="11"/>
      <c r="AZ3" s="11"/>
      <c r="BA3" s="11"/>
      <c r="BB3" s="11"/>
      <c r="BC3" s="11"/>
      <c r="BD3" s="11"/>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row>
    <row r="4" spans="1:109" ht="12.75">
      <c r="A4" s="11" t="s">
        <v>44</v>
      </c>
      <c r="B4" s="11"/>
      <c r="C4" s="11"/>
      <c r="D4" s="11"/>
      <c r="E4" s="11"/>
      <c r="F4" s="11"/>
      <c r="G4" s="11"/>
      <c r="H4" s="11"/>
      <c r="I4" s="11"/>
      <c r="J4" s="11"/>
      <c r="K4" s="11"/>
      <c r="L4" s="11"/>
      <c r="M4" s="11"/>
      <c r="N4" s="11"/>
      <c r="O4" s="11"/>
      <c r="P4" s="11"/>
      <c r="Q4" s="1" t="s">
        <v>107</v>
      </c>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7" t="s">
        <v>20</v>
      </c>
      <c r="CT4" s="7" t="s">
        <v>20</v>
      </c>
      <c r="CU4" s="7" t="s">
        <v>20</v>
      </c>
      <c r="CV4" s="7" t="s">
        <v>20</v>
      </c>
      <c r="CW4" s="7" t="s">
        <v>20</v>
      </c>
    </row>
    <row r="5" spans="1:109" ht="12.75">
      <c r="A5" s="1" t="s">
        <v>87</v>
      </c>
      <c r="B5" s="11"/>
      <c r="C5" s="11"/>
      <c r="D5" s="11"/>
      <c r="E5" s="11"/>
      <c r="F5" s="11"/>
      <c r="G5" s="11"/>
      <c r="H5" s="11"/>
      <c r="I5" s="11"/>
      <c r="J5" s="11"/>
      <c r="K5" s="11"/>
      <c r="L5" s="11"/>
      <c r="M5" s="11"/>
      <c r="N5" s="11"/>
      <c r="O5" s="11"/>
      <c r="P5" s="11"/>
      <c r="Q5" s="1" t="s">
        <v>106</v>
      </c>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7" t="s">
        <v>1</v>
      </c>
      <c r="CT5" s="7" t="s">
        <v>1</v>
      </c>
      <c r="CU5" s="7" t="s">
        <v>1</v>
      </c>
      <c r="CV5" s="7" t="s">
        <v>1</v>
      </c>
      <c r="CW5" s="7" t="s">
        <v>1</v>
      </c>
      <c r="CX5" s="7" t="s">
        <v>1</v>
      </c>
      <c r="CY5" s="7" t="s">
        <v>1</v>
      </c>
      <c r="CZ5" s="7" t="s">
        <v>1</v>
      </c>
      <c r="DA5" s="7" t="s">
        <v>1</v>
      </c>
      <c r="DB5" s="7" t="s">
        <v>1</v>
      </c>
      <c r="DC5" s="7" t="s">
        <v>1</v>
      </c>
      <c r="DD5" s="7" t="s">
        <v>1</v>
      </c>
      <c r="DE5" s="7" t="s">
        <v>1</v>
      </c>
    </row>
    <row r="6" spans="1:109" ht="12.75">
      <c r="A6" s="5"/>
      <c r="B6" s="5"/>
      <c r="C6" s="5">
        <v>1932</v>
      </c>
      <c r="D6" s="5">
        <v>1933</v>
      </c>
      <c r="E6" s="5">
        <v>1934</v>
      </c>
      <c r="F6" s="5">
        <v>1935</v>
      </c>
      <c r="G6" s="5">
        <v>1936</v>
      </c>
      <c r="H6" s="5">
        <v>1937</v>
      </c>
      <c r="I6" s="5">
        <v>1938</v>
      </c>
      <c r="J6" s="5">
        <v>1939</v>
      </c>
      <c r="K6" s="5">
        <v>1940</v>
      </c>
      <c r="L6" s="5">
        <v>1941</v>
      </c>
      <c r="M6" s="5">
        <v>1942</v>
      </c>
      <c r="N6" s="5">
        <v>1943</v>
      </c>
      <c r="O6" s="5">
        <v>1944</v>
      </c>
      <c r="P6" s="5">
        <v>1945</v>
      </c>
      <c r="Q6" s="5">
        <v>1946</v>
      </c>
      <c r="R6" s="5">
        <v>1947</v>
      </c>
      <c r="S6" s="5">
        <v>1948</v>
      </c>
      <c r="T6" s="5">
        <v>1949</v>
      </c>
      <c r="U6" s="5">
        <v>1950</v>
      </c>
      <c r="V6" s="5">
        <v>1951</v>
      </c>
      <c r="W6" s="5">
        <v>1952</v>
      </c>
      <c r="X6" s="5">
        <v>1953</v>
      </c>
      <c r="Y6" s="5">
        <v>1954</v>
      </c>
      <c r="Z6" s="5">
        <v>1955</v>
      </c>
      <c r="AA6" s="5">
        <v>1956</v>
      </c>
      <c r="AB6" s="5">
        <v>1957</v>
      </c>
      <c r="AC6" s="5">
        <v>1958</v>
      </c>
      <c r="AD6" s="5">
        <v>1959</v>
      </c>
      <c r="AE6" s="5">
        <v>1960</v>
      </c>
      <c r="AF6" s="5">
        <v>1961</v>
      </c>
      <c r="AG6" s="5">
        <v>1962</v>
      </c>
      <c r="AH6" s="5">
        <v>1963</v>
      </c>
      <c r="AI6" s="5">
        <v>1964</v>
      </c>
      <c r="AJ6" s="5">
        <v>1965</v>
      </c>
      <c r="AK6" s="5">
        <v>1966</v>
      </c>
      <c r="AL6" s="5">
        <v>1967</v>
      </c>
      <c r="AM6" s="5">
        <v>1968</v>
      </c>
      <c r="AN6" s="5">
        <v>1969</v>
      </c>
      <c r="AO6" s="5">
        <v>1970</v>
      </c>
      <c r="AP6" s="5">
        <v>1971</v>
      </c>
      <c r="AQ6" s="5">
        <v>1972</v>
      </c>
      <c r="AR6" s="5">
        <v>1973</v>
      </c>
      <c r="AS6" s="5">
        <v>1974</v>
      </c>
      <c r="AT6" s="5">
        <v>1975</v>
      </c>
      <c r="AU6" s="5">
        <v>1976</v>
      </c>
      <c r="AV6" s="5">
        <v>1977</v>
      </c>
      <c r="AW6" s="5">
        <v>1978</v>
      </c>
      <c r="AX6" s="5">
        <v>1979</v>
      </c>
      <c r="AY6" s="5">
        <v>1980</v>
      </c>
      <c r="AZ6" s="5">
        <v>1981</v>
      </c>
      <c r="BA6" s="5">
        <v>1982</v>
      </c>
      <c r="BB6" s="5">
        <v>1983</v>
      </c>
      <c r="BC6" s="5">
        <v>1984</v>
      </c>
      <c r="BD6" s="5">
        <v>1985</v>
      </c>
      <c r="BE6" s="5">
        <v>1986</v>
      </c>
      <c r="BF6" s="5">
        <v>1987</v>
      </c>
      <c r="BG6" s="5">
        <v>1988</v>
      </c>
      <c r="BH6" s="5">
        <v>1989</v>
      </c>
      <c r="BI6" s="5">
        <v>1990</v>
      </c>
      <c r="BJ6" s="5">
        <v>1991</v>
      </c>
      <c r="BK6" s="5">
        <v>1992</v>
      </c>
      <c r="BL6" s="5">
        <v>1993</v>
      </c>
      <c r="BM6" s="5">
        <v>1994</v>
      </c>
      <c r="BN6" s="5">
        <v>1995</v>
      </c>
      <c r="BO6" s="5">
        <v>1996</v>
      </c>
      <c r="BP6" s="5">
        <v>1997</v>
      </c>
      <c r="BQ6" s="5">
        <v>1998</v>
      </c>
      <c r="BR6" s="5">
        <v>1999</v>
      </c>
      <c r="BS6" s="5">
        <v>2000</v>
      </c>
      <c r="BT6" s="5">
        <v>2001</v>
      </c>
      <c r="BU6" s="5">
        <v>2002</v>
      </c>
      <c r="BV6" s="5">
        <v>2003</v>
      </c>
      <c r="BW6" s="5">
        <v>2004</v>
      </c>
      <c r="BX6" s="5">
        <v>2005</v>
      </c>
      <c r="BY6" s="5">
        <v>2006</v>
      </c>
      <c r="BZ6" s="5">
        <v>2007</v>
      </c>
      <c r="CA6" s="5">
        <v>2008</v>
      </c>
      <c r="CB6" s="5">
        <v>2009</v>
      </c>
      <c r="CC6" s="5">
        <v>2010</v>
      </c>
      <c r="CD6" s="5">
        <v>2011</v>
      </c>
      <c r="CE6" s="5">
        <v>2012</v>
      </c>
      <c r="CF6" s="5">
        <v>2013</v>
      </c>
      <c r="CG6" s="5">
        <v>2014</v>
      </c>
      <c r="CH6" s="5">
        <v>2015</v>
      </c>
      <c r="CI6" s="5">
        <v>2016</v>
      </c>
      <c r="CJ6" s="5">
        <v>2017</v>
      </c>
      <c r="CK6" s="5">
        <v>2018</v>
      </c>
      <c r="CL6" s="5">
        <v>2019</v>
      </c>
      <c r="CM6" s="5">
        <v>2020</v>
      </c>
      <c r="CN6" s="5">
        <v>2021</v>
      </c>
      <c r="CO6" s="5">
        <v>2022</v>
      </c>
      <c r="CP6" s="5">
        <v>2023</v>
      </c>
      <c r="CQ6" s="5">
        <v>2024</v>
      </c>
      <c r="CR6" s="5"/>
      <c r="CS6" s="18" t="s">
        <v>357</v>
      </c>
      <c r="CT6" s="18" t="s">
        <v>75</v>
      </c>
      <c r="CU6" s="18" t="s">
        <v>360</v>
      </c>
      <c r="CV6" s="18" t="s">
        <v>146</v>
      </c>
      <c r="CW6" s="18" t="s">
        <v>366</v>
      </c>
      <c r="CX6" s="18" t="s">
        <v>152</v>
      </c>
      <c r="CY6" s="18" t="s">
        <v>153</v>
      </c>
      <c r="CZ6" s="18" t="s">
        <v>154</v>
      </c>
      <c r="DA6" s="18" t="s">
        <v>155</v>
      </c>
      <c r="DB6" s="18" t="s">
        <v>156</v>
      </c>
      <c r="DC6" s="18" t="s">
        <v>169</v>
      </c>
      <c r="DD6" s="18" t="s">
        <v>159</v>
      </c>
      <c r="DE6" s="18" t="s">
        <v>367</v>
      </c>
    </row>
    <row r="7" spans="1:109" ht="12.75">
      <c r="A7" s="5" t="s">
        <v>2</v>
      </c>
      <c r="B7" s="5"/>
      <c r="C7" s="5"/>
      <c r="D7" s="5">
        <v>0</v>
      </c>
      <c r="E7" s="5">
        <v>0</v>
      </c>
      <c r="F7" s="5">
        <v>0</v>
      </c>
      <c r="G7" s="5">
        <v>0</v>
      </c>
      <c r="H7" s="5">
        <v>0</v>
      </c>
      <c r="I7" s="5">
        <v>0</v>
      </c>
      <c r="J7" s="5">
        <v>0</v>
      </c>
      <c r="K7" s="5">
        <v>0</v>
      </c>
      <c r="L7" s="5">
        <v>0</v>
      </c>
      <c r="M7" s="5">
        <v>0</v>
      </c>
      <c r="N7" s="5">
        <v>0</v>
      </c>
      <c r="O7" s="5">
        <v>6</v>
      </c>
      <c r="P7" s="5">
        <v>0</v>
      </c>
      <c r="Q7" s="5"/>
      <c r="R7" s="5"/>
      <c r="S7" s="5">
        <v>0</v>
      </c>
      <c r="T7" s="5">
        <v>1</v>
      </c>
      <c r="U7" s="5">
        <v>0</v>
      </c>
      <c r="V7" s="5">
        <v>0</v>
      </c>
      <c r="W7" s="5">
        <v>1</v>
      </c>
      <c r="X7" s="5">
        <v>0</v>
      </c>
      <c r="Y7" s="5">
        <v>0</v>
      </c>
      <c r="Z7" s="5">
        <v>0</v>
      </c>
      <c r="AA7" s="5">
        <v>0</v>
      </c>
      <c r="AB7" s="5">
        <v>0</v>
      </c>
      <c r="AC7" s="5">
        <v>1</v>
      </c>
      <c r="AD7" s="5">
        <v>1</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5">
        <v>0</v>
      </c>
      <c r="CL7" s="5">
        <v>0</v>
      </c>
      <c r="CM7" s="5">
        <v>0</v>
      </c>
      <c r="CN7" s="5">
        <v>0</v>
      </c>
      <c r="CO7" s="5">
        <v>0</v>
      </c>
      <c r="CP7" s="5">
        <v>0</v>
      </c>
      <c r="CQ7" s="5">
        <v>0</v>
      </c>
      <c r="CR7" s="5"/>
      <c r="CS7" s="24">
        <f>AVERAGE(BE7:CP7)</f>
        <v>0</v>
      </c>
      <c r="CT7" s="24">
        <f t="shared" ref="CT7:CT18" si="0">AVERAGE(C7:BD7)</f>
        <v>0.19607843137254902</v>
      </c>
      <c r="CU7" s="46">
        <f>AVERAGE(C7:CP7)</f>
        <v>0.11235955056179775</v>
      </c>
      <c r="CV7" s="46">
        <f>AVERAGE(AY7:BR7)</f>
        <v>0</v>
      </c>
      <c r="CW7" s="46">
        <f>AVERAGE(BS7:CP7)</f>
        <v>0</v>
      </c>
      <c r="CX7" s="46">
        <f>AVERAGE(BE7:BI7)</f>
        <v>0</v>
      </c>
      <c r="CY7" s="46">
        <f>AVERAGE(BJ7:BN7)</f>
        <v>0</v>
      </c>
      <c r="CZ7" s="46">
        <f>AVERAGE(BO7:BS7)</f>
        <v>0</v>
      </c>
      <c r="DA7" s="46">
        <f>AVERAGE(BT7:BX7)</f>
        <v>0</v>
      </c>
      <c r="DB7" s="46">
        <f>AVERAGE(BY7:CC7)</f>
        <v>0</v>
      </c>
      <c r="DC7" s="46">
        <f>AVERAGE(CD7:CH7)</f>
        <v>0</v>
      </c>
      <c r="DD7" s="46">
        <f t="shared" ref="DD7:DD18" si="1">AVERAGE(BE7:BS7)</f>
        <v>0</v>
      </c>
      <c r="DE7" s="46">
        <f>AVERAGE(BT7:CP7)</f>
        <v>0</v>
      </c>
    </row>
    <row r="8" spans="1:109" ht="12.75">
      <c r="A8" s="5" t="s">
        <v>3</v>
      </c>
      <c r="B8" s="5"/>
      <c r="C8" s="5"/>
      <c r="D8" s="5">
        <v>0</v>
      </c>
      <c r="E8" s="5">
        <v>0</v>
      </c>
      <c r="F8" s="5">
        <v>0</v>
      </c>
      <c r="G8" s="5">
        <v>0</v>
      </c>
      <c r="H8" s="5">
        <v>3</v>
      </c>
      <c r="I8" s="5">
        <v>0</v>
      </c>
      <c r="J8" s="5">
        <v>0</v>
      </c>
      <c r="K8" s="5">
        <v>0</v>
      </c>
      <c r="L8" s="5">
        <v>0</v>
      </c>
      <c r="M8" s="5">
        <v>0</v>
      </c>
      <c r="N8" s="5">
        <v>1</v>
      </c>
      <c r="O8" s="5">
        <v>0</v>
      </c>
      <c r="P8" s="5">
        <v>0</v>
      </c>
      <c r="Q8" s="5"/>
      <c r="R8" s="5"/>
      <c r="S8" s="5">
        <v>1</v>
      </c>
      <c r="T8" s="5">
        <v>0</v>
      </c>
      <c r="U8" s="5">
        <v>0</v>
      </c>
      <c r="V8" s="5">
        <v>0</v>
      </c>
      <c r="W8" s="5">
        <v>0</v>
      </c>
      <c r="X8" s="5">
        <v>0</v>
      </c>
      <c r="Y8" s="5">
        <v>0</v>
      </c>
      <c r="Z8" s="5">
        <v>0</v>
      </c>
      <c r="AA8" s="5">
        <v>0</v>
      </c>
      <c r="AB8" s="5">
        <v>0</v>
      </c>
      <c r="AC8" s="5">
        <v>0</v>
      </c>
      <c r="AD8" s="5">
        <v>1</v>
      </c>
      <c r="AE8" s="5">
        <v>0</v>
      </c>
      <c r="AF8" s="5">
        <v>0</v>
      </c>
      <c r="AG8" s="5">
        <v>0</v>
      </c>
      <c r="AH8" s="5">
        <v>0</v>
      </c>
      <c r="AI8" s="5">
        <v>0</v>
      </c>
      <c r="AJ8" s="5">
        <v>0</v>
      </c>
      <c r="AK8" s="5">
        <v>0</v>
      </c>
      <c r="AL8" s="5">
        <v>0</v>
      </c>
      <c r="AM8" s="5">
        <v>0</v>
      </c>
      <c r="AN8" s="5">
        <v>0</v>
      </c>
      <c r="AO8" s="5">
        <v>0</v>
      </c>
      <c r="AP8" s="5">
        <v>0</v>
      </c>
      <c r="AQ8" s="5">
        <v>0</v>
      </c>
      <c r="AR8" s="5">
        <v>0</v>
      </c>
      <c r="AS8" s="5">
        <v>0</v>
      </c>
      <c r="AT8" s="5">
        <v>0</v>
      </c>
      <c r="AU8" s="5">
        <v>0</v>
      </c>
      <c r="AV8" s="5">
        <v>0</v>
      </c>
      <c r="AW8" s="5">
        <v>0</v>
      </c>
      <c r="AX8" s="5">
        <v>0</v>
      </c>
      <c r="AY8" s="5">
        <v>0</v>
      </c>
      <c r="AZ8" s="5">
        <v>0</v>
      </c>
      <c r="BA8" s="5">
        <v>0</v>
      </c>
      <c r="BB8" s="5">
        <v>0</v>
      </c>
      <c r="BC8" s="5">
        <v>0</v>
      </c>
      <c r="BD8" s="5">
        <v>0</v>
      </c>
      <c r="BE8" s="5">
        <v>0</v>
      </c>
      <c r="BF8" s="5">
        <v>0</v>
      </c>
      <c r="BG8" s="5">
        <v>0</v>
      </c>
      <c r="BH8" s="5">
        <v>0</v>
      </c>
      <c r="BI8" s="5">
        <v>0</v>
      </c>
      <c r="BJ8" s="5">
        <v>0</v>
      </c>
      <c r="BK8" s="5">
        <v>1</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c r="CS8" s="24">
        <f t="shared" ref="CS8:CS18" si="2">AVERAGE(BE8:CP8)</f>
        <v>2.6315789473684209E-2</v>
      </c>
      <c r="CT8" s="24">
        <f t="shared" si="0"/>
        <v>0.11764705882352941</v>
      </c>
      <c r="CU8" s="46">
        <f t="shared" ref="CU8:CU18" si="3">AVERAGE(C8:CP8)</f>
        <v>7.8651685393258425E-2</v>
      </c>
      <c r="CV8" s="46">
        <f t="shared" ref="CV8:CV19" si="4">AVERAGE(AY8:BR8)</f>
        <v>0.05</v>
      </c>
      <c r="CW8" s="46">
        <f t="shared" ref="CW8:CW18" si="5">AVERAGE(BS8:CP8)</f>
        <v>0</v>
      </c>
      <c r="CX8" s="46">
        <f t="shared" ref="CX8:CX18" si="6">AVERAGE(BE8:BI8)</f>
        <v>0</v>
      </c>
      <c r="CY8" s="46">
        <f t="shared" ref="CY8:CY18" si="7">AVERAGE(BJ8:BN8)</f>
        <v>0.2</v>
      </c>
      <c r="CZ8" s="46">
        <f t="shared" ref="CZ8:CZ18" si="8">AVERAGE(BO8:BS8)</f>
        <v>0</v>
      </c>
      <c r="DA8" s="46">
        <f t="shared" ref="DA8:DA18" si="9">AVERAGE(BT8:BX8)</f>
        <v>0</v>
      </c>
      <c r="DB8" s="46">
        <f t="shared" ref="DB8:DB18" si="10">AVERAGE(BY8:CC8)</f>
        <v>0</v>
      </c>
      <c r="DC8" s="46">
        <f t="shared" ref="DC8:DC18" si="11">AVERAGE(CD8:CH8)</f>
        <v>0</v>
      </c>
      <c r="DD8" s="46">
        <f t="shared" si="1"/>
        <v>6.6666666666666666E-2</v>
      </c>
      <c r="DE8" s="46">
        <f t="shared" ref="DE8:DE18" si="12">AVERAGE(BT8:CP8)</f>
        <v>0</v>
      </c>
    </row>
    <row r="9" spans="1:109" ht="12.75">
      <c r="A9" s="5" t="s">
        <v>4</v>
      </c>
      <c r="B9" s="5"/>
      <c r="C9" s="5"/>
      <c r="D9" s="5">
        <v>0</v>
      </c>
      <c r="E9" s="5">
        <v>1</v>
      </c>
      <c r="F9" s="5">
        <v>0</v>
      </c>
      <c r="G9" s="5">
        <v>4</v>
      </c>
      <c r="H9" s="5">
        <v>1</v>
      </c>
      <c r="I9" s="5">
        <v>0</v>
      </c>
      <c r="J9" s="5">
        <v>1</v>
      </c>
      <c r="K9" s="5">
        <v>1</v>
      </c>
      <c r="L9" s="5">
        <v>0</v>
      </c>
      <c r="M9" s="5">
        <v>2</v>
      </c>
      <c r="N9" s="5">
        <v>7</v>
      </c>
      <c r="O9" s="5">
        <v>1</v>
      </c>
      <c r="P9" s="5">
        <v>4</v>
      </c>
      <c r="Q9" s="5"/>
      <c r="R9" s="5">
        <v>0</v>
      </c>
      <c r="S9" s="5">
        <v>0</v>
      </c>
      <c r="T9" s="5">
        <v>6</v>
      </c>
      <c r="U9" s="5">
        <v>1</v>
      </c>
      <c r="V9" s="5">
        <v>1</v>
      </c>
      <c r="W9" s="5">
        <v>2</v>
      </c>
      <c r="X9" s="5">
        <v>1</v>
      </c>
      <c r="Y9" s="5">
        <v>1</v>
      </c>
      <c r="Z9" s="5">
        <v>2</v>
      </c>
      <c r="AA9" s="5">
        <v>3</v>
      </c>
      <c r="AB9" s="5">
        <v>0</v>
      </c>
      <c r="AC9" s="5">
        <v>0</v>
      </c>
      <c r="AD9" s="5">
        <v>0</v>
      </c>
      <c r="AE9" s="5">
        <v>4</v>
      </c>
      <c r="AF9" s="5">
        <v>0</v>
      </c>
      <c r="AG9" s="5">
        <v>1</v>
      </c>
      <c r="AH9" s="5">
        <v>0</v>
      </c>
      <c r="AI9" s="5">
        <v>0</v>
      </c>
      <c r="AJ9" s="5">
        <v>1</v>
      </c>
      <c r="AK9" s="5">
        <v>0</v>
      </c>
      <c r="AL9" s="5">
        <v>0</v>
      </c>
      <c r="AM9" s="5">
        <v>0</v>
      </c>
      <c r="AN9" s="5">
        <v>0</v>
      </c>
      <c r="AO9" s="5">
        <v>0</v>
      </c>
      <c r="AP9" s="5">
        <v>0</v>
      </c>
      <c r="AQ9" s="5">
        <v>0</v>
      </c>
      <c r="AR9" s="5">
        <v>0</v>
      </c>
      <c r="AS9" s="5">
        <v>1</v>
      </c>
      <c r="AT9" s="5">
        <v>0</v>
      </c>
      <c r="AU9" s="5">
        <v>0</v>
      </c>
      <c r="AV9" s="5">
        <v>0</v>
      </c>
      <c r="AW9" s="5">
        <v>0</v>
      </c>
      <c r="AX9" s="5">
        <v>0</v>
      </c>
      <c r="AY9" s="5">
        <v>1</v>
      </c>
      <c r="AZ9" s="5">
        <v>0</v>
      </c>
      <c r="BA9" s="5">
        <v>0</v>
      </c>
      <c r="BB9" s="5">
        <v>0</v>
      </c>
      <c r="BC9" s="5">
        <v>0</v>
      </c>
      <c r="BD9" s="5">
        <v>0</v>
      </c>
      <c r="BE9" s="5">
        <v>0</v>
      </c>
      <c r="BF9" s="5">
        <v>0</v>
      </c>
      <c r="BG9" s="5">
        <v>0</v>
      </c>
      <c r="BH9" s="5">
        <v>0</v>
      </c>
      <c r="BI9" s="5">
        <v>0</v>
      </c>
      <c r="BJ9" s="5">
        <v>0</v>
      </c>
      <c r="BK9" s="5">
        <v>1</v>
      </c>
      <c r="BL9" s="5">
        <v>1</v>
      </c>
      <c r="BM9" s="5">
        <v>2</v>
      </c>
      <c r="BN9" s="5">
        <v>0</v>
      </c>
      <c r="BO9" s="5">
        <v>0</v>
      </c>
      <c r="BP9" s="5">
        <v>0</v>
      </c>
      <c r="BQ9" s="5">
        <v>0</v>
      </c>
      <c r="BR9" s="5">
        <v>0</v>
      </c>
      <c r="BS9" s="5">
        <v>0</v>
      </c>
      <c r="BT9" s="5">
        <v>0</v>
      </c>
      <c r="BU9" s="5">
        <v>0</v>
      </c>
      <c r="BV9" s="5">
        <v>0</v>
      </c>
      <c r="BW9" s="5">
        <v>1</v>
      </c>
      <c r="BX9" s="5">
        <v>0</v>
      </c>
      <c r="BY9" s="5">
        <v>0</v>
      </c>
      <c r="BZ9" s="5">
        <v>0</v>
      </c>
      <c r="CA9" s="5">
        <v>0</v>
      </c>
      <c r="CB9" s="5">
        <v>0</v>
      </c>
      <c r="CC9" s="5">
        <v>0</v>
      </c>
      <c r="CD9" s="5">
        <v>0</v>
      </c>
      <c r="CE9" s="5">
        <v>0</v>
      </c>
      <c r="CF9" s="5">
        <v>0</v>
      </c>
      <c r="CG9" s="5">
        <v>1</v>
      </c>
      <c r="CH9" s="5">
        <v>0</v>
      </c>
      <c r="CI9" s="5">
        <v>0</v>
      </c>
      <c r="CJ9" s="5">
        <v>0</v>
      </c>
      <c r="CK9" s="5">
        <v>0</v>
      </c>
      <c r="CL9" s="5">
        <v>0</v>
      </c>
      <c r="CM9" s="5">
        <v>0</v>
      </c>
      <c r="CN9" s="5">
        <v>0</v>
      </c>
      <c r="CO9" s="5">
        <v>0</v>
      </c>
      <c r="CP9" s="5">
        <v>0</v>
      </c>
      <c r="CQ9" s="5">
        <v>0</v>
      </c>
      <c r="CR9" s="5"/>
      <c r="CS9" s="24">
        <f t="shared" si="2"/>
        <v>0.15789473684210525</v>
      </c>
      <c r="CT9" s="24">
        <f t="shared" si="0"/>
        <v>0.90384615384615385</v>
      </c>
      <c r="CU9" s="46">
        <f t="shared" si="3"/>
        <v>0.58888888888888891</v>
      </c>
      <c r="CV9" s="46">
        <f t="shared" si="4"/>
        <v>0.25</v>
      </c>
      <c r="CW9" s="46">
        <f t="shared" si="5"/>
        <v>8.3333333333333329E-2</v>
      </c>
      <c r="CX9" s="46">
        <f t="shared" si="6"/>
        <v>0</v>
      </c>
      <c r="CY9" s="46">
        <f t="shared" si="7"/>
        <v>0.8</v>
      </c>
      <c r="CZ9" s="46">
        <f t="shared" si="8"/>
        <v>0</v>
      </c>
      <c r="DA9" s="46">
        <f t="shared" si="9"/>
        <v>0.2</v>
      </c>
      <c r="DB9" s="46">
        <f t="shared" si="10"/>
        <v>0</v>
      </c>
      <c r="DC9" s="46">
        <f t="shared" si="11"/>
        <v>0.2</v>
      </c>
      <c r="DD9" s="46">
        <f t="shared" si="1"/>
        <v>0.26666666666666666</v>
      </c>
      <c r="DE9" s="46">
        <f t="shared" si="12"/>
        <v>8.6956521739130432E-2</v>
      </c>
    </row>
    <row r="10" spans="1:109" ht="12.75">
      <c r="A10" s="5" t="s">
        <v>5</v>
      </c>
      <c r="B10" s="5"/>
      <c r="C10" s="5">
        <v>3</v>
      </c>
      <c r="D10" s="5">
        <v>4</v>
      </c>
      <c r="E10" s="5">
        <v>0</v>
      </c>
      <c r="F10" s="5">
        <v>0</v>
      </c>
      <c r="G10" s="5">
        <v>3</v>
      </c>
      <c r="H10" s="5">
        <v>14</v>
      </c>
      <c r="I10" s="5">
        <v>0</v>
      </c>
      <c r="J10" s="5">
        <v>3</v>
      </c>
      <c r="K10" s="5">
        <v>8</v>
      </c>
      <c r="L10" s="5">
        <v>9</v>
      </c>
      <c r="M10" s="5">
        <v>11</v>
      </c>
      <c r="N10" s="5">
        <v>12</v>
      </c>
      <c r="O10" s="5">
        <v>1</v>
      </c>
      <c r="P10" s="5">
        <v>14</v>
      </c>
      <c r="Q10" s="5"/>
      <c r="R10" s="5">
        <v>2</v>
      </c>
      <c r="S10" s="5">
        <v>3</v>
      </c>
      <c r="T10" s="5">
        <v>9</v>
      </c>
      <c r="U10" s="5">
        <v>8</v>
      </c>
      <c r="V10" s="5">
        <v>6</v>
      </c>
      <c r="W10" s="5">
        <v>4</v>
      </c>
      <c r="X10" s="5">
        <v>8</v>
      </c>
      <c r="Y10" s="5">
        <v>10</v>
      </c>
      <c r="Z10" s="5">
        <v>4</v>
      </c>
      <c r="AA10" s="5">
        <v>1</v>
      </c>
      <c r="AB10" s="5">
        <v>2</v>
      </c>
      <c r="AC10" s="5">
        <v>12</v>
      </c>
      <c r="AD10" s="5">
        <v>5</v>
      </c>
      <c r="AE10" s="5">
        <v>4</v>
      </c>
      <c r="AF10" s="5">
        <v>5</v>
      </c>
      <c r="AG10" s="5">
        <v>2</v>
      </c>
      <c r="AH10" s="5">
        <v>2</v>
      </c>
      <c r="AI10" s="5">
        <v>6</v>
      </c>
      <c r="AJ10" s="5">
        <v>1</v>
      </c>
      <c r="AK10" s="5">
        <v>0</v>
      </c>
      <c r="AL10" s="5">
        <v>1</v>
      </c>
      <c r="AM10" s="5">
        <v>2</v>
      </c>
      <c r="AN10" s="5">
        <v>4</v>
      </c>
      <c r="AO10" s="5">
        <v>0</v>
      </c>
      <c r="AP10" s="5">
        <v>0</v>
      </c>
      <c r="AQ10" s="5">
        <v>3</v>
      </c>
      <c r="AR10" s="5">
        <v>0</v>
      </c>
      <c r="AS10" s="5">
        <v>2</v>
      </c>
      <c r="AT10" s="5">
        <v>0</v>
      </c>
      <c r="AU10" s="5">
        <v>0</v>
      </c>
      <c r="AV10" s="5">
        <v>3</v>
      </c>
      <c r="AW10" s="5">
        <v>0</v>
      </c>
      <c r="AX10" s="5">
        <v>1</v>
      </c>
      <c r="AY10" s="5">
        <v>0</v>
      </c>
      <c r="AZ10" s="5">
        <v>0</v>
      </c>
      <c r="BA10" s="5">
        <v>0</v>
      </c>
      <c r="BB10" s="5">
        <v>0</v>
      </c>
      <c r="BC10" s="5">
        <v>1</v>
      </c>
      <c r="BD10" s="5">
        <v>0</v>
      </c>
      <c r="BE10" s="5">
        <v>0</v>
      </c>
      <c r="BF10" s="5">
        <v>2</v>
      </c>
      <c r="BG10" s="5">
        <v>3</v>
      </c>
      <c r="BH10" s="5">
        <v>0</v>
      </c>
      <c r="BI10" s="5">
        <v>1</v>
      </c>
      <c r="BJ10" s="5">
        <v>2</v>
      </c>
      <c r="BK10" s="5">
        <v>5</v>
      </c>
      <c r="BL10" s="5">
        <v>2</v>
      </c>
      <c r="BM10" s="5">
        <v>1</v>
      </c>
      <c r="BN10" s="5">
        <v>1</v>
      </c>
      <c r="BO10" s="5">
        <v>0</v>
      </c>
      <c r="BP10" s="5">
        <v>5</v>
      </c>
      <c r="BQ10" s="5">
        <v>0</v>
      </c>
      <c r="BR10" s="5">
        <v>1</v>
      </c>
      <c r="BS10" s="5">
        <v>0</v>
      </c>
      <c r="BT10" s="5">
        <v>0</v>
      </c>
      <c r="BU10" s="5">
        <v>3</v>
      </c>
      <c r="BV10" s="5">
        <v>0</v>
      </c>
      <c r="BW10" s="5">
        <v>1</v>
      </c>
      <c r="BX10" s="5">
        <v>4</v>
      </c>
      <c r="BY10" s="5">
        <v>0</v>
      </c>
      <c r="BZ10" s="5">
        <v>0</v>
      </c>
      <c r="CA10" s="5">
        <v>1</v>
      </c>
      <c r="CB10" s="5">
        <v>1</v>
      </c>
      <c r="CC10" s="5">
        <v>0</v>
      </c>
      <c r="CD10" s="5">
        <v>1</v>
      </c>
      <c r="CE10" s="5">
        <v>0</v>
      </c>
      <c r="CF10" s="5">
        <v>0</v>
      </c>
      <c r="CG10" s="5">
        <v>0</v>
      </c>
      <c r="CH10" s="5">
        <v>1</v>
      </c>
      <c r="CI10" s="5">
        <v>1</v>
      </c>
      <c r="CJ10" s="5">
        <v>0</v>
      </c>
      <c r="CK10" s="5">
        <v>2</v>
      </c>
      <c r="CL10" s="5">
        <v>0</v>
      </c>
      <c r="CM10" s="5">
        <v>2</v>
      </c>
      <c r="CN10" s="5">
        <v>0</v>
      </c>
      <c r="CO10" s="5">
        <v>0</v>
      </c>
      <c r="CP10" s="5">
        <v>0</v>
      </c>
      <c r="CQ10" s="5"/>
      <c r="CR10" s="5"/>
      <c r="CS10" s="24">
        <f t="shared" si="2"/>
        <v>1.0526315789473684</v>
      </c>
      <c r="CT10" s="24">
        <f t="shared" si="0"/>
        <v>3.641509433962264</v>
      </c>
      <c r="CU10" s="46">
        <f t="shared" si="3"/>
        <v>2.5604395604395602</v>
      </c>
      <c r="CV10" s="46">
        <f t="shared" si="4"/>
        <v>1.2</v>
      </c>
      <c r="CW10" s="46">
        <f t="shared" si="5"/>
        <v>0.70833333333333337</v>
      </c>
      <c r="CX10" s="46">
        <f t="shared" si="6"/>
        <v>1.2</v>
      </c>
      <c r="CY10" s="46">
        <f t="shared" si="7"/>
        <v>2.2000000000000002</v>
      </c>
      <c r="CZ10" s="46">
        <f t="shared" si="8"/>
        <v>1.2</v>
      </c>
      <c r="DA10" s="46">
        <f t="shared" si="9"/>
        <v>1.6</v>
      </c>
      <c r="DB10" s="46">
        <f t="shared" si="10"/>
        <v>0.4</v>
      </c>
      <c r="DC10" s="46">
        <f t="shared" si="11"/>
        <v>0.4</v>
      </c>
      <c r="DD10" s="46">
        <f t="shared" si="1"/>
        <v>1.5333333333333334</v>
      </c>
      <c r="DE10" s="46">
        <f t="shared" si="12"/>
        <v>0.73913043478260865</v>
      </c>
    </row>
    <row r="11" spans="1:109" ht="12.75">
      <c r="A11" s="5" t="s">
        <v>6</v>
      </c>
      <c r="B11" s="5"/>
      <c r="C11" s="5">
        <v>14</v>
      </c>
      <c r="D11" s="5">
        <v>10</v>
      </c>
      <c r="E11" s="5">
        <v>14</v>
      </c>
      <c r="F11" s="5">
        <v>16</v>
      </c>
      <c r="G11" s="5">
        <v>20</v>
      </c>
      <c r="H11" s="5">
        <v>18</v>
      </c>
      <c r="I11" s="5">
        <v>18</v>
      </c>
      <c r="J11" s="5">
        <v>9</v>
      </c>
      <c r="K11" s="5">
        <v>16</v>
      </c>
      <c r="L11" s="5">
        <v>15</v>
      </c>
      <c r="M11" s="5">
        <v>9</v>
      </c>
      <c r="N11" s="5">
        <v>24</v>
      </c>
      <c r="O11" s="5">
        <v>23</v>
      </c>
      <c r="P11" s="5">
        <v>20</v>
      </c>
      <c r="Q11" s="37">
        <v>18</v>
      </c>
      <c r="R11" s="5">
        <v>14</v>
      </c>
      <c r="S11" s="5">
        <v>9</v>
      </c>
      <c r="T11" s="5">
        <v>12</v>
      </c>
      <c r="U11" s="5">
        <v>9</v>
      </c>
      <c r="V11" s="5">
        <v>19</v>
      </c>
      <c r="W11" s="5">
        <v>13</v>
      </c>
      <c r="X11" s="5">
        <v>13</v>
      </c>
      <c r="Y11" s="5">
        <v>14</v>
      </c>
      <c r="Z11" s="5">
        <v>11</v>
      </c>
      <c r="AA11" s="5">
        <v>7</v>
      </c>
      <c r="AB11" s="5">
        <v>8</v>
      </c>
      <c r="AC11" s="5">
        <v>9</v>
      </c>
      <c r="AD11" s="5">
        <v>17</v>
      </c>
      <c r="AE11" s="5">
        <v>11</v>
      </c>
      <c r="AF11" s="5">
        <v>12</v>
      </c>
      <c r="AG11" s="5">
        <v>5</v>
      </c>
      <c r="AH11" s="5">
        <v>14</v>
      </c>
      <c r="AI11" s="5">
        <v>12</v>
      </c>
      <c r="AJ11" s="5">
        <v>10</v>
      </c>
      <c r="AK11" s="5">
        <v>20</v>
      </c>
      <c r="AL11" s="5">
        <v>9</v>
      </c>
      <c r="AM11" s="5">
        <v>7</v>
      </c>
      <c r="AN11" s="5">
        <v>5</v>
      </c>
      <c r="AO11" s="5">
        <v>19</v>
      </c>
      <c r="AP11" s="5">
        <v>6</v>
      </c>
      <c r="AQ11" s="5">
        <v>4</v>
      </c>
      <c r="AR11" s="5">
        <v>4</v>
      </c>
      <c r="AS11" s="5">
        <v>9</v>
      </c>
      <c r="AT11" s="5">
        <v>2</v>
      </c>
      <c r="AU11" s="5">
        <v>8</v>
      </c>
      <c r="AV11" s="5">
        <v>10</v>
      </c>
      <c r="AW11" s="5">
        <v>5</v>
      </c>
      <c r="AX11" s="5">
        <v>9</v>
      </c>
      <c r="AY11" s="5">
        <v>0</v>
      </c>
      <c r="AZ11" s="5">
        <v>6</v>
      </c>
      <c r="BA11" s="5">
        <v>7</v>
      </c>
      <c r="BB11" s="5">
        <v>6</v>
      </c>
      <c r="BC11" s="5">
        <v>7</v>
      </c>
      <c r="BD11" s="5">
        <v>4</v>
      </c>
      <c r="BE11" s="5">
        <v>4</v>
      </c>
      <c r="BF11" s="5">
        <v>3</v>
      </c>
      <c r="BG11" s="5">
        <v>13</v>
      </c>
      <c r="BH11" s="5">
        <v>10</v>
      </c>
      <c r="BI11" s="5">
        <v>9</v>
      </c>
      <c r="BJ11" s="5">
        <v>7</v>
      </c>
      <c r="BK11" s="5">
        <v>14</v>
      </c>
      <c r="BL11" s="5">
        <v>6</v>
      </c>
      <c r="BM11" s="5">
        <v>5</v>
      </c>
      <c r="BN11" s="5">
        <v>5</v>
      </c>
      <c r="BO11" s="5">
        <v>4</v>
      </c>
      <c r="BP11" s="5">
        <v>0</v>
      </c>
      <c r="BQ11" s="5">
        <v>4</v>
      </c>
      <c r="BR11" s="5">
        <v>3</v>
      </c>
      <c r="BS11" s="5">
        <v>1</v>
      </c>
      <c r="BT11" s="5">
        <v>7</v>
      </c>
      <c r="BU11" s="5">
        <v>5</v>
      </c>
      <c r="BV11" s="5">
        <v>2</v>
      </c>
      <c r="BW11" s="5">
        <v>3</v>
      </c>
      <c r="BX11" s="5">
        <v>4</v>
      </c>
      <c r="BY11" s="5">
        <v>4</v>
      </c>
      <c r="BZ11" s="5">
        <v>0</v>
      </c>
      <c r="CA11" s="5">
        <v>14</v>
      </c>
      <c r="CB11" s="5">
        <v>10</v>
      </c>
      <c r="CC11" s="5">
        <v>3</v>
      </c>
      <c r="CD11" s="5">
        <v>2</v>
      </c>
      <c r="CE11" s="5">
        <v>11</v>
      </c>
      <c r="CF11" s="5">
        <v>7</v>
      </c>
      <c r="CG11" s="5">
        <v>2</v>
      </c>
      <c r="CH11" s="5">
        <v>8</v>
      </c>
      <c r="CI11" s="5">
        <v>2</v>
      </c>
      <c r="CJ11" s="5">
        <v>5</v>
      </c>
      <c r="CK11" s="5">
        <v>5</v>
      </c>
      <c r="CL11" s="5">
        <v>2</v>
      </c>
      <c r="CM11" s="5">
        <v>6</v>
      </c>
      <c r="CN11" s="5">
        <v>9</v>
      </c>
      <c r="CO11" s="5">
        <v>2</v>
      </c>
      <c r="CP11" s="5">
        <v>1</v>
      </c>
      <c r="CQ11" s="5"/>
      <c r="CR11" s="5"/>
      <c r="CS11" s="24">
        <f t="shared" si="2"/>
        <v>5.3157894736842106</v>
      </c>
      <c r="CT11" s="24">
        <f t="shared" si="0"/>
        <v>11.296296296296296</v>
      </c>
      <c r="CU11" s="46">
        <f t="shared" si="3"/>
        <v>8.8260869565217384</v>
      </c>
      <c r="CV11" s="46">
        <f t="shared" si="4"/>
        <v>5.85</v>
      </c>
      <c r="CW11" s="46">
        <f t="shared" si="5"/>
        <v>4.791666666666667</v>
      </c>
      <c r="CX11" s="46">
        <f t="shared" si="6"/>
        <v>7.8</v>
      </c>
      <c r="CY11" s="46">
        <f t="shared" si="7"/>
        <v>7.4</v>
      </c>
      <c r="CZ11" s="46">
        <f t="shared" si="8"/>
        <v>2.4</v>
      </c>
      <c r="DA11" s="46">
        <f t="shared" si="9"/>
        <v>4.2</v>
      </c>
      <c r="DB11" s="46">
        <f t="shared" si="10"/>
        <v>6.2</v>
      </c>
      <c r="DC11" s="46">
        <f t="shared" si="11"/>
        <v>6</v>
      </c>
      <c r="DD11" s="46">
        <f t="shared" si="1"/>
        <v>5.8666666666666663</v>
      </c>
      <c r="DE11" s="46">
        <f t="shared" si="12"/>
        <v>4.9565217391304346</v>
      </c>
    </row>
    <row r="12" spans="1:109" ht="12.75">
      <c r="A12" s="5" t="s">
        <v>7</v>
      </c>
      <c r="B12" s="5"/>
      <c r="C12" s="5">
        <v>18</v>
      </c>
      <c r="D12" s="5">
        <v>22</v>
      </c>
      <c r="E12" s="5">
        <v>15</v>
      </c>
      <c r="F12" s="5">
        <v>19</v>
      </c>
      <c r="G12" s="5">
        <v>22</v>
      </c>
      <c r="H12" s="5">
        <v>23</v>
      </c>
      <c r="I12" s="5">
        <v>18</v>
      </c>
      <c r="J12" s="5">
        <v>10</v>
      </c>
      <c r="K12" s="5">
        <v>22</v>
      </c>
      <c r="L12" s="5">
        <v>25</v>
      </c>
      <c r="M12" s="5">
        <v>22</v>
      </c>
      <c r="N12" s="5">
        <v>17</v>
      </c>
      <c r="O12" s="5">
        <v>26</v>
      </c>
      <c r="P12" s="5">
        <v>27</v>
      </c>
      <c r="Q12" s="37">
        <v>21</v>
      </c>
      <c r="R12" s="5">
        <v>16</v>
      </c>
      <c r="S12" s="5">
        <v>17</v>
      </c>
      <c r="T12" s="5">
        <v>17</v>
      </c>
      <c r="U12" s="5">
        <v>17</v>
      </c>
      <c r="V12" s="5">
        <v>25</v>
      </c>
      <c r="W12" s="5">
        <v>13</v>
      </c>
      <c r="X12" s="5">
        <v>14</v>
      </c>
      <c r="Y12" s="5">
        <v>17</v>
      </c>
      <c r="Z12" s="5">
        <v>20</v>
      </c>
      <c r="AA12" s="5">
        <v>14</v>
      </c>
      <c r="AB12" s="5">
        <v>16</v>
      </c>
      <c r="AC12" s="5">
        <v>21</v>
      </c>
      <c r="AD12" s="5">
        <v>22</v>
      </c>
      <c r="AE12" s="5">
        <v>14</v>
      </c>
      <c r="AF12" s="5">
        <v>24</v>
      </c>
      <c r="AG12" s="5">
        <v>14</v>
      </c>
      <c r="AH12" s="5">
        <v>18</v>
      </c>
      <c r="AI12" s="5">
        <v>17</v>
      </c>
      <c r="AJ12" s="5">
        <v>17</v>
      </c>
      <c r="AK12" s="5">
        <v>17</v>
      </c>
      <c r="AL12" s="5">
        <v>22</v>
      </c>
      <c r="AM12" s="5">
        <v>10</v>
      </c>
      <c r="AN12" s="5">
        <v>24</v>
      </c>
      <c r="AO12" s="5">
        <v>17</v>
      </c>
      <c r="AP12" s="5">
        <v>10</v>
      </c>
      <c r="AQ12" s="5">
        <v>24</v>
      </c>
      <c r="AR12" s="5">
        <v>17</v>
      </c>
      <c r="AS12" s="5">
        <v>12</v>
      </c>
      <c r="AT12" s="5">
        <v>19</v>
      </c>
      <c r="AU12" s="5">
        <v>18</v>
      </c>
      <c r="AV12" s="5">
        <v>16</v>
      </c>
      <c r="AW12" s="5">
        <v>16</v>
      </c>
      <c r="AX12" s="5">
        <v>16</v>
      </c>
      <c r="AY12" s="5">
        <v>12</v>
      </c>
      <c r="AZ12" s="5">
        <v>11</v>
      </c>
      <c r="BA12" s="5">
        <v>18</v>
      </c>
      <c r="BB12" s="5">
        <v>14</v>
      </c>
      <c r="BC12" s="5">
        <v>13</v>
      </c>
      <c r="BD12" s="5">
        <v>8</v>
      </c>
      <c r="BE12" s="5">
        <v>12</v>
      </c>
      <c r="BF12" s="5">
        <v>10</v>
      </c>
      <c r="BG12" s="5">
        <v>12</v>
      </c>
      <c r="BH12" s="5">
        <v>10</v>
      </c>
      <c r="BI12" s="5">
        <v>17</v>
      </c>
      <c r="BJ12" s="5">
        <v>23</v>
      </c>
      <c r="BK12" s="5">
        <v>21</v>
      </c>
      <c r="BL12" s="5">
        <v>6</v>
      </c>
      <c r="BM12" s="5">
        <v>13</v>
      </c>
      <c r="BN12" s="5">
        <v>12</v>
      </c>
      <c r="BO12" s="5">
        <v>14</v>
      </c>
      <c r="BP12" s="5">
        <v>16</v>
      </c>
      <c r="BQ12" s="5">
        <v>11</v>
      </c>
      <c r="BR12" s="5">
        <v>10</v>
      </c>
      <c r="BS12" s="5">
        <v>12</v>
      </c>
      <c r="BT12" s="5">
        <v>14</v>
      </c>
      <c r="BU12" s="5">
        <v>4</v>
      </c>
      <c r="BV12" s="5">
        <v>10</v>
      </c>
      <c r="BW12" s="5">
        <v>6</v>
      </c>
      <c r="BX12" s="5">
        <v>12</v>
      </c>
      <c r="BY12" s="5">
        <v>17</v>
      </c>
      <c r="BZ12" s="5">
        <v>13</v>
      </c>
      <c r="CA12" s="5">
        <v>13</v>
      </c>
      <c r="CB12" s="5">
        <v>19</v>
      </c>
      <c r="CC12" s="5">
        <v>8</v>
      </c>
      <c r="CD12" s="5">
        <v>8</v>
      </c>
      <c r="CE12" s="5">
        <v>15</v>
      </c>
      <c r="CF12" s="5">
        <v>11</v>
      </c>
      <c r="CG12" s="5">
        <v>2</v>
      </c>
      <c r="CH12" s="5">
        <v>13</v>
      </c>
      <c r="CI12" s="5">
        <v>10</v>
      </c>
      <c r="CJ12" s="5">
        <v>10</v>
      </c>
      <c r="CK12" s="5">
        <v>13</v>
      </c>
      <c r="CL12" s="5">
        <v>15</v>
      </c>
      <c r="CM12" s="5">
        <v>3</v>
      </c>
      <c r="CN12" s="5">
        <v>7</v>
      </c>
      <c r="CO12" s="5">
        <v>7</v>
      </c>
      <c r="CP12" s="5">
        <v>4</v>
      </c>
      <c r="CQ12" s="5"/>
      <c r="CR12" s="5"/>
      <c r="CS12" s="24">
        <f t="shared" si="2"/>
        <v>11.394736842105264</v>
      </c>
      <c r="CT12" s="24">
        <f t="shared" si="0"/>
        <v>17.666666666666668</v>
      </c>
      <c r="CU12" s="46">
        <f t="shared" si="3"/>
        <v>15.076086956521738</v>
      </c>
      <c r="CV12" s="46">
        <f t="shared" si="4"/>
        <v>13.15</v>
      </c>
      <c r="CW12" s="46">
        <f t="shared" si="5"/>
        <v>10.25</v>
      </c>
      <c r="CX12" s="46">
        <f t="shared" si="6"/>
        <v>12.2</v>
      </c>
      <c r="CY12" s="46">
        <f t="shared" si="7"/>
        <v>15</v>
      </c>
      <c r="CZ12" s="46">
        <f t="shared" si="8"/>
        <v>12.6</v>
      </c>
      <c r="DA12" s="46">
        <f t="shared" si="9"/>
        <v>9.1999999999999993</v>
      </c>
      <c r="DB12" s="46">
        <f t="shared" si="10"/>
        <v>14</v>
      </c>
      <c r="DC12" s="46">
        <f t="shared" si="11"/>
        <v>9.8000000000000007</v>
      </c>
      <c r="DD12" s="46">
        <f t="shared" si="1"/>
        <v>13.266666666666667</v>
      </c>
      <c r="DE12" s="46">
        <f t="shared" si="12"/>
        <v>10.173913043478262</v>
      </c>
    </row>
    <row r="13" spans="1:109" ht="12.75">
      <c r="A13" s="5" t="s">
        <v>8</v>
      </c>
      <c r="B13" s="5"/>
      <c r="C13" s="5">
        <v>26</v>
      </c>
      <c r="D13" s="5">
        <v>18</v>
      </c>
      <c r="E13" s="5">
        <v>22</v>
      </c>
      <c r="F13" s="5">
        <v>19</v>
      </c>
      <c r="G13" s="5">
        <v>22</v>
      </c>
      <c r="H13" s="5">
        <v>29</v>
      </c>
      <c r="I13" s="5">
        <v>22</v>
      </c>
      <c r="J13" s="5">
        <v>24</v>
      </c>
      <c r="K13" s="5">
        <v>22</v>
      </c>
      <c r="L13" s="5">
        <v>20</v>
      </c>
      <c r="M13" s="5">
        <v>18</v>
      </c>
      <c r="N13" s="5">
        <v>23</v>
      </c>
      <c r="O13" s="5">
        <v>18</v>
      </c>
      <c r="P13" s="5">
        <v>27</v>
      </c>
      <c r="Q13" s="37">
        <v>20</v>
      </c>
      <c r="R13" s="5">
        <v>24</v>
      </c>
      <c r="S13" s="5">
        <v>10</v>
      </c>
      <c r="T13" s="5">
        <v>15</v>
      </c>
      <c r="U13" s="5">
        <v>22</v>
      </c>
      <c r="V13" s="5">
        <v>21</v>
      </c>
      <c r="W13" s="5">
        <v>26</v>
      </c>
      <c r="X13" s="5">
        <v>21</v>
      </c>
      <c r="Y13" s="5">
        <v>19</v>
      </c>
      <c r="Z13" s="5">
        <v>18</v>
      </c>
      <c r="AA13" s="5">
        <v>18</v>
      </c>
      <c r="AB13" s="5">
        <v>21</v>
      </c>
      <c r="AC13" s="5">
        <v>22</v>
      </c>
      <c r="AD13" s="5">
        <v>21</v>
      </c>
      <c r="AE13" s="5">
        <v>20</v>
      </c>
      <c r="AF13" s="5">
        <v>19</v>
      </c>
      <c r="AG13" s="5">
        <v>10</v>
      </c>
      <c r="AH13" s="5">
        <v>17</v>
      </c>
      <c r="AI13" s="5">
        <v>13</v>
      </c>
      <c r="AJ13" s="5">
        <v>21</v>
      </c>
      <c r="AK13" s="5">
        <v>18</v>
      </c>
      <c r="AL13" s="5">
        <v>22</v>
      </c>
      <c r="AM13" s="5">
        <v>20</v>
      </c>
      <c r="AN13" s="5">
        <v>26</v>
      </c>
      <c r="AO13" s="5">
        <v>14</v>
      </c>
      <c r="AP13" s="5">
        <v>18</v>
      </c>
      <c r="AQ13" s="5">
        <v>14</v>
      </c>
      <c r="AR13" s="5">
        <v>20</v>
      </c>
      <c r="AS13" s="5">
        <v>14</v>
      </c>
      <c r="AT13" s="5">
        <v>23</v>
      </c>
      <c r="AU13" s="5">
        <v>17</v>
      </c>
      <c r="AV13" s="5">
        <v>16</v>
      </c>
      <c r="AW13" s="5">
        <v>10</v>
      </c>
      <c r="AX13" s="5">
        <v>16</v>
      </c>
      <c r="AY13" s="5">
        <v>17</v>
      </c>
      <c r="AZ13" s="5">
        <v>18</v>
      </c>
      <c r="BA13" s="5">
        <v>17</v>
      </c>
      <c r="BB13" s="5">
        <v>19</v>
      </c>
      <c r="BC13" s="5">
        <v>12</v>
      </c>
      <c r="BD13" s="5">
        <v>15</v>
      </c>
      <c r="BE13" s="5">
        <v>24</v>
      </c>
      <c r="BF13" s="5">
        <v>14</v>
      </c>
      <c r="BG13" s="5">
        <v>15</v>
      </c>
      <c r="BH13" s="5">
        <v>20</v>
      </c>
      <c r="BI13" s="5">
        <v>14</v>
      </c>
      <c r="BJ13" s="5">
        <v>19</v>
      </c>
      <c r="BK13" s="5">
        <v>17</v>
      </c>
      <c r="BL13" s="5">
        <v>18</v>
      </c>
      <c r="BM13" s="5">
        <v>13</v>
      </c>
      <c r="BN13" s="5">
        <v>19</v>
      </c>
      <c r="BO13" s="5">
        <v>13</v>
      </c>
      <c r="BP13" s="5">
        <v>21</v>
      </c>
      <c r="BQ13" s="5">
        <v>7</v>
      </c>
      <c r="BR13" s="5">
        <v>10</v>
      </c>
      <c r="BS13" s="5">
        <v>8</v>
      </c>
      <c r="BT13" s="5">
        <v>18</v>
      </c>
      <c r="BU13" s="5">
        <v>8</v>
      </c>
      <c r="BV13" s="5">
        <v>18</v>
      </c>
      <c r="BW13" s="5">
        <v>18</v>
      </c>
      <c r="BX13" s="5">
        <v>10</v>
      </c>
      <c r="BY13" s="5">
        <v>15</v>
      </c>
      <c r="BZ13" s="5">
        <v>9</v>
      </c>
      <c r="CA13" s="5">
        <v>12</v>
      </c>
      <c r="CB13" s="5">
        <v>15</v>
      </c>
      <c r="CC13" s="5">
        <v>17</v>
      </c>
      <c r="CD13" s="5">
        <v>18</v>
      </c>
      <c r="CE13" s="5">
        <v>14</v>
      </c>
      <c r="CF13" s="5">
        <v>18</v>
      </c>
      <c r="CG13" s="5">
        <v>16</v>
      </c>
      <c r="CH13" s="5">
        <v>19</v>
      </c>
      <c r="CI13" s="5">
        <v>12</v>
      </c>
      <c r="CJ13" s="5">
        <v>13</v>
      </c>
      <c r="CK13" s="5">
        <v>17</v>
      </c>
      <c r="CL13" s="5">
        <v>8</v>
      </c>
      <c r="CM13" s="5">
        <v>14</v>
      </c>
      <c r="CN13" s="5">
        <v>14</v>
      </c>
      <c r="CO13" s="5">
        <v>10</v>
      </c>
      <c r="CP13" s="5">
        <v>16</v>
      </c>
      <c r="CQ13" s="5"/>
      <c r="CR13" s="5"/>
      <c r="CS13" s="24">
        <f t="shared" si="2"/>
        <v>14.763157894736842</v>
      </c>
      <c r="CT13" s="24">
        <f t="shared" si="0"/>
        <v>19.148148148148149</v>
      </c>
      <c r="CU13" s="46">
        <f t="shared" si="3"/>
        <v>17.336956521739129</v>
      </c>
      <c r="CV13" s="46">
        <f t="shared" si="4"/>
        <v>16.100000000000001</v>
      </c>
      <c r="CW13" s="46">
        <f t="shared" si="5"/>
        <v>14.041666666666666</v>
      </c>
      <c r="CX13" s="46">
        <f t="shared" si="6"/>
        <v>17.399999999999999</v>
      </c>
      <c r="CY13" s="46">
        <f t="shared" si="7"/>
        <v>17.2</v>
      </c>
      <c r="CZ13" s="46">
        <f t="shared" si="8"/>
        <v>11.8</v>
      </c>
      <c r="DA13" s="46">
        <f t="shared" si="9"/>
        <v>14.4</v>
      </c>
      <c r="DB13" s="46">
        <f t="shared" si="10"/>
        <v>13.6</v>
      </c>
      <c r="DC13" s="46">
        <f t="shared" si="11"/>
        <v>17</v>
      </c>
      <c r="DD13" s="46">
        <f t="shared" si="1"/>
        <v>15.466666666666667</v>
      </c>
      <c r="DE13" s="46">
        <f t="shared" si="12"/>
        <v>14.304347826086957</v>
      </c>
    </row>
    <row r="14" spans="1:109" ht="12.75">
      <c r="A14" s="5" t="s">
        <v>9</v>
      </c>
      <c r="B14" s="5"/>
      <c r="C14" s="5">
        <v>23</v>
      </c>
      <c r="D14" s="5">
        <v>15</v>
      </c>
      <c r="E14" s="5">
        <v>10</v>
      </c>
      <c r="F14" s="5">
        <v>18</v>
      </c>
      <c r="G14" s="5">
        <v>17</v>
      </c>
      <c r="H14" s="5">
        <v>20</v>
      </c>
      <c r="I14" s="5">
        <v>20</v>
      </c>
      <c r="J14" s="5">
        <v>14</v>
      </c>
      <c r="K14" s="5">
        <v>16</v>
      </c>
      <c r="L14" s="5">
        <v>22</v>
      </c>
      <c r="M14" s="5">
        <v>20</v>
      </c>
      <c r="N14" s="5">
        <v>26</v>
      </c>
      <c r="O14" s="5">
        <v>17</v>
      </c>
      <c r="P14" s="5">
        <v>17</v>
      </c>
      <c r="Q14" s="37">
        <v>17</v>
      </c>
      <c r="R14" s="5">
        <v>17</v>
      </c>
      <c r="S14" s="5">
        <v>12</v>
      </c>
      <c r="T14" s="5">
        <v>15</v>
      </c>
      <c r="U14" s="5">
        <v>20</v>
      </c>
      <c r="V14" s="5">
        <v>20</v>
      </c>
      <c r="W14" s="5">
        <v>15</v>
      </c>
      <c r="X14" s="5">
        <v>11</v>
      </c>
      <c r="Y14" s="5">
        <v>19</v>
      </c>
      <c r="Z14" s="5">
        <v>8</v>
      </c>
      <c r="AA14" s="5">
        <v>21</v>
      </c>
      <c r="AB14" s="5">
        <v>14</v>
      </c>
      <c r="AC14" s="5">
        <v>15</v>
      </c>
      <c r="AD14" s="5">
        <v>22</v>
      </c>
      <c r="AE14" s="5">
        <v>18</v>
      </c>
      <c r="AF14" s="5">
        <v>19</v>
      </c>
      <c r="AG14" s="5">
        <v>13</v>
      </c>
      <c r="AH14" s="5">
        <v>19</v>
      </c>
      <c r="AI14" s="5">
        <v>14</v>
      </c>
      <c r="AJ14" s="5">
        <v>14</v>
      </c>
      <c r="AK14" s="5">
        <v>18</v>
      </c>
      <c r="AL14" s="5">
        <v>10</v>
      </c>
      <c r="AM14" s="5">
        <v>14</v>
      </c>
      <c r="AN14" s="5">
        <v>16</v>
      </c>
      <c r="AO14" s="5">
        <v>15</v>
      </c>
      <c r="AP14" s="5">
        <v>12</v>
      </c>
      <c r="AQ14" s="5">
        <v>20</v>
      </c>
      <c r="AR14" s="5">
        <v>12</v>
      </c>
      <c r="AS14" s="5">
        <v>11</v>
      </c>
      <c r="AT14" s="5">
        <v>10</v>
      </c>
      <c r="AU14" s="5">
        <v>10</v>
      </c>
      <c r="AV14" s="5">
        <v>10</v>
      </c>
      <c r="AW14" s="5">
        <v>10</v>
      </c>
      <c r="AX14" s="5">
        <v>12</v>
      </c>
      <c r="AY14" s="5">
        <v>12</v>
      </c>
      <c r="AZ14" s="5">
        <v>16</v>
      </c>
      <c r="BA14" s="5">
        <v>19</v>
      </c>
      <c r="BB14" s="5">
        <v>12</v>
      </c>
      <c r="BC14" s="5">
        <v>14</v>
      </c>
      <c r="BD14" s="5">
        <v>19</v>
      </c>
      <c r="BE14" s="5">
        <v>16</v>
      </c>
      <c r="BF14" s="5">
        <v>9</v>
      </c>
      <c r="BG14" s="5">
        <v>15</v>
      </c>
      <c r="BH14" s="5">
        <v>9</v>
      </c>
      <c r="BI14" s="5">
        <v>10</v>
      </c>
      <c r="BJ14" s="5">
        <v>8</v>
      </c>
      <c r="BK14" s="5">
        <v>16</v>
      </c>
      <c r="BL14" s="5">
        <v>12</v>
      </c>
      <c r="BM14" s="5">
        <v>8</v>
      </c>
      <c r="BN14" s="5">
        <v>12</v>
      </c>
      <c r="BO14" s="5">
        <v>15</v>
      </c>
      <c r="BP14" s="5">
        <v>13</v>
      </c>
      <c r="BQ14" s="5">
        <v>12</v>
      </c>
      <c r="BR14" s="5">
        <v>7</v>
      </c>
      <c r="BS14" s="5">
        <v>12</v>
      </c>
      <c r="BT14" s="5">
        <v>8</v>
      </c>
      <c r="BU14" s="5">
        <v>13</v>
      </c>
      <c r="BV14" s="5">
        <v>6</v>
      </c>
      <c r="BW14" s="5">
        <v>13</v>
      </c>
      <c r="BX14" s="5">
        <v>6</v>
      </c>
      <c r="BY14" s="5">
        <v>15</v>
      </c>
      <c r="BZ14" s="5">
        <v>10</v>
      </c>
      <c r="CA14" s="5">
        <v>9</v>
      </c>
      <c r="CB14" s="5">
        <v>4</v>
      </c>
      <c r="CC14" s="5">
        <v>5</v>
      </c>
      <c r="CD14" s="5">
        <v>17</v>
      </c>
      <c r="CE14" s="5">
        <v>6</v>
      </c>
      <c r="CF14" s="5">
        <v>6</v>
      </c>
      <c r="CG14" s="5">
        <v>13</v>
      </c>
      <c r="CH14" s="5">
        <v>9</v>
      </c>
      <c r="CI14" s="5">
        <v>10</v>
      </c>
      <c r="CJ14" s="5">
        <v>7</v>
      </c>
      <c r="CK14" s="5">
        <v>6</v>
      </c>
      <c r="CL14" s="5">
        <v>13</v>
      </c>
      <c r="CM14" s="5">
        <v>6</v>
      </c>
      <c r="CN14" s="5">
        <v>11</v>
      </c>
      <c r="CO14" s="5">
        <v>11</v>
      </c>
      <c r="CP14" s="5">
        <v>20</v>
      </c>
      <c r="CQ14" s="5"/>
      <c r="CR14" s="5"/>
      <c r="CS14" s="24">
        <f t="shared" si="2"/>
        <v>10.473684210526315</v>
      </c>
      <c r="CT14" s="24">
        <f t="shared" si="0"/>
        <v>15.74074074074074</v>
      </c>
      <c r="CU14" s="46">
        <f t="shared" si="3"/>
        <v>13.565217391304348</v>
      </c>
      <c r="CV14" s="46">
        <f t="shared" si="4"/>
        <v>12.7</v>
      </c>
      <c r="CW14" s="46">
        <f t="shared" si="5"/>
        <v>9.8333333333333339</v>
      </c>
      <c r="CX14" s="46">
        <f t="shared" si="6"/>
        <v>11.8</v>
      </c>
      <c r="CY14" s="46">
        <f t="shared" si="7"/>
        <v>11.2</v>
      </c>
      <c r="CZ14" s="46">
        <f t="shared" si="8"/>
        <v>11.8</v>
      </c>
      <c r="DA14" s="46">
        <f t="shared" si="9"/>
        <v>9.1999999999999993</v>
      </c>
      <c r="DB14" s="46">
        <f t="shared" si="10"/>
        <v>8.6</v>
      </c>
      <c r="DC14" s="46">
        <f t="shared" si="11"/>
        <v>10.199999999999999</v>
      </c>
      <c r="DD14" s="46">
        <f t="shared" si="1"/>
        <v>11.6</v>
      </c>
      <c r="DE14" s="46">
        <f t="shared" si="12"/>
        <v>9.7391304347826093</v>
      </c>
    </row>
    <row r="15" spans="1:109" ht="12.75">
      <c r="A15" s="5" t="s">
        <v>10</v>
      </c>
      <c r="B15" s="5"/>
      <c r="C15" s="5">
        <v>8</v>
      </c>
      <c r="D15" s="5">
        <v>11</v>
      </c>
      <c r="E15" s="5">
        <v>10</v>
      </c>
      <c r="F15" s="5">
        <v>17</v>
      </c>
      <c r="G15" s="5">
        <v>18</v>
      </c>
      <c r="H15" s="5">
        <v>12</v>
      </c>
      <c r="I15" s="5">
        <v>10</v>
      </c>
      <c r="J15" s="5">
        <v>9</v>
      </c>
      <c r="K15" s="5">
        <v>7</v>
      </c>
      <c r="L15" s="5">
        <v>12</v>
      </c>
      <c r="M15" s="5">
        <v>14</v>
      </c>
      <c r="N15" s="5">
        <v>10</v>
      </c>
      <c r="O15" s="5">
        <v>15</v>
      </c>
      <c r="P15" s="5">
        <v>11</v>
      </c>
      <c r="Q15" s="37">
        <v>12</v>
      </c>
      <c r="R15" s="5">
        <v>18</v>
      </c>
      <c r="S15" s="5">
        <v>12</v>
      </c>
      <c r="T15" s="5">
        <v>14</v>
      </c>
      <c r="U15" s="5">
        <v>11</v>
      </c>
      <c r="V15" s="5">
        <v>21</v>
      </c>
      <c r="W15" s="5">
        <v>14</v>
      </c>
      <c r="X15" s="5">
        <v>8</v>
      </c>
      <c r="Y15" s="5">
        <v>19</v>
      </c>
      <c r="Z15" s="5">
        <v>14</v>
      </c>
      <c r="AA15" s="5">
        <v>15</v>
      </c>
      <c r="AB15" s="5">
        <v>15</v>
      </c>
      <c r="AC15" s="5">
        <v>21</v>
      </c>
      <c r="AD15" s="5">
        <v>12</v>
      </c>
      <c r="AE15" s="5">
        <v>17</v>
      </c>
      <c r="AF15" s="5">
        <v>10</v>
      </c>
      <c r="AG15" s="5">
        <v>11</v>
      </c>
      <c r="AH15" s="5">
        <v>6</v>
      </c>
      <c r="AI15" s="5">
        <v>10</v>
      </c>
      <c r="AJ15" s="5">
        <v>14</v>
      </c>
      <c r="AK15" s="5">
        <v>9</v>
      </c>
      <c r="AL15" s="5">
        <v>9</v>
      </c>
      <c r="AM15" s="5">
        <v>13</v>
      </c>
      <c r="AN15" s="5">
        <v>5</v>
      </c>
      <c r="AO15" s="5">
        <v>4</v>
      </c>
      <c r="AP15" s="5">
        <v>8</v>
      </c>
      <c r="AQ15" s="5">
        <v>4</v>
      </c>
      <c r="AR15" s="5">
        <v>3</v>
      </c>
      <c r="AS15" s="5">
        <v>3</v>
      </c>
      <c r="AT15" s="5">
        <v>7</v>
      </c>
      <c r="AU15" s="5">
        <v>4</v>
      </c>
      <c r="AV15" s="5">
        <v>13</v>
      </c>
      <c r="AW15" s="5">
        <v>5</v>
      </c>
      <c r="AX15" s="5">
        <v>0</v>
      </c>
      <c r="AY15" s="5">
        <v>0</v>
      </c>
      <c r="AZ15" s="5">
        <v>10</v>
      </c>
      <c r="BA15" s="5">
        <v>12</v>
      </c>
      <c r="BB15" s="5">
        <v>6</v>
      </c>
      <c r="BC15" s="5">
        <v>7</v>
      </c>
      <c r="BD15" s="37">
        <v>5.8</v>
      </c>
      <c r="BE15" s="5">
        <v>9</v>
      </c>
      <c r="BF15" s="5">
        <v>2</v>
      </c>
      <c r="BG15" s="5">
        <v>3</v>
      </c>
      <c r="BH15" s="5">
        <v>4</v>
      </c>
      <c r="BI15" s="5">
        <v>10</v>
      </c>
      <c r="BJ15" s="5">
        <v>0</v>
      </c>
      <c r="BK15" s="5">
        <v>6</v>
      </c>
      <c r="BL15" s="5">
        <v>4</v>
      </c>
      <c r="BM15" s="5">
        <v>4</v>
      </c>
      <c r="BN15" s="5">
        <v>6</v>
      </c>
      <c r="BO15" s="5">
        <v>3</v>
      </c>
      <c r="BP15" s="5">
        <v>6</v>
      </c>
      <c r="BQ15" s="5">
        <v>5</v>
      </c>
      <c r="BR15" s="5">
        <v>6</v>
      </c>
      <c r="BS15" s="5">
        <v>3</v>
      </c>
      <c r="BT15" s="5">
        <v>1</v>
      </c>
      <c r="BU15" s="5">
        <v>3</v>
      </c>
      <c r="BV15" s="5">
        <v>1</v>
      </c>
      <c r="BW15" s="5">
        <v>8</v>
      </c>
      <c r="BX15" s="5">
        <v>4</v>
      </c>
      <c r="BY15" s="5">
        <v>3</v>
      </c>
      <c r="BZ15" s="5">
        <v>5</v>
      </c>
      <c r="CA15" s="5">
        <v>0</v>
      </c>
      <c r="CB15" s="5">
        <v>9</v>
      </c>
      <c r="CC15" s="5">
        <v>1</v>
      </c>
      <c r="CD15" s="5">
        <v>9</v>
      </c>
      <c r="CE15" s="5">
        <v>11</v>
      </c>
      <c r="CF15" s="5">
        <v>4</v>
      </c>
      <c r="CG15" s="5">
        <v>2</v>
      </c>
      <c r="CH15" s="5">
        <v>6</v>
      </c>
      <c r="CI15" s="5">
        <v>7</v>
      </c>
      <c r="CJ15" s="5">
        <v>4</v>
      </c>
      <c r="CK15" s="5">
        <v>3</v>
      </c>
      <c r="CL15" s="5">
        <v>4</v>
      </c>
      <c r="CM15" s="5">
        <v>6</v>
      </c>
      <c r="CN15" s="5">
        <v>8</v>
      </c>
      <c r="CO15" s="5">
        <v>6</v>
      </c>
      <c r="CP15" s="5">
        <v>3</v>
      </c>
      <c r="CQ15" s="5"/>
      <c r="CR15" s="5"/>
      <c r="CS15" s="24">
        <f t="shared" si="2"/>
        <v>4.7105263157894735</v>
      </c>
      <c r="CT15" s="24">
        <f t="shared" si="0"/>
        <v>10.477777777777776</v>
      </c>
      <c r="CU15" s="46">
        <f t="shared" si="3"/>
        <v>8.0956521739130434</v>
      </c>
      <c r="CV15" s="46">
        <f t="shared" si="4"/>
        <v>5.4399999999999995</v>
      </c>
      <c r="CW15" s="46">
        <f t="shared" si="5"/>
        <v>4.625</v>
      </c>
      <c r="CX15" s="46">
        <f t="shared" si="6"/>
        <v>5.6</v>
      </c>
      <c r="CY15" s="46">
        <f t="shared" si="7"/>
        <v>4</v>
      </c>
      <c r="CZ15" s="46">
        <f t="shared" si="8"/>
        <v>4.5999999999999996</v>
      </c>
      <c r="DA15" s="46">
        <f t="shared" si="9"/>
        <v>3.4</v>
      </c>
      <c r="DB15" s="46">
        <f t="shared" si="10"/>
        <v>3.6</v>
      </c>
      <c r="DC15" s="46">
        <f t="shared" si="11"/>
        <v>6.4</v>
      </c>
      <c r="DD15" s="46">
        <f t="shared" si="1"/>
        <v>4.7333333333333334</v>
      </c>
      <c r="DE15" s="46">
        <f t="shared" si="12"/>
        <v>4.6956521739130439</v>
      </c>
    </row>
    <row r="16" spans="1:109" ht="12.75">
      <c r="A16" s="5" t="s">
        <v>11</v>
      </c>
      <c r="B16" s="5"/>
      <c r="C16" s="5">
        <v>1</v>
      </c>
      <c r="D16" s="5">
        <v>5</v>
      </c>
      <c r="E16" s="5">
        <v>0</v>
      </c>
      <c r="F16" s="5">
        <v>5</v>
      </c>
      <c r="G16" s="5">
        <v>7</v>
      </c>
      <c r="H16" s="5">
        <v>14</v>
      </c>
      <c r="I16" s="5">
        <v>10</v>
      </c>
      <c r="J16" s="5">
        <v>12</v>
      </c>
      <c r="K16" s="5">
        <v>2</v>
      </c>
      <c r="L16" s="5">
        <v>7</v>
      </c>
      <c r="M16" s="5">
        <v>8</v>
      </c>
      <c r="N16" s="5">
        <v>5</v>
      </c>
      <c r="O16" s="5">
        <v>9</v>
      </c>
      <c r="P16" s="5">
        <v>15</v>
      </c>
      <c r="Q16" s="37">
        <v>7</v>
      </c>
      <c r="R16" s="5">
        <v>3</v>
      </c>
      <c r="S16" s="5">
        <v>6</v>
      </c>
      <c r="T16" s="5">
        <v>7</v>
      </c>
      <c r="U16" s="5">
        <v>7</v>
      </c>
      <c r="V16" s="5">
        <v>6</v>
      </c>
      <c r="W16" s="5">
        <v>5</v>
      </c>
      <c r="X16" s="5">
        <v>5</v>
      </c>
      <c r="Y16" s="5">
        <v>16</v>
      </c>
      <c r="Z16" s="5">
        <v>4</v>
      </c>
      <c r="AA16" s="5">
        <v>5</v>
      </c>
      <c r="AB16" s="5">
        <v>10</v>
      </c>
      <c r="AC16" s="5">
        <v>5</v>
      </c>
      <c r="AD16" s="5">
        <v>11</v>
      </c>
      <c r="AE16" s="5">
        <v>1</v>
      </c>
      <c r="AF16" s="5">
        <v>2</v>
      </c>
      <c r="AG16" s="5">
        <v>1</v>
      </c>
      <c r="AH16" s="5">
        <v>2</v>
      </c>
      <c r="AI16" s="5">
        <v>5</v>
      </c>
      <c r="AJ16" s="5">
        <v>12</v>
      </c>
      <c r="AK16" s="5">
        <v>6</v>
      </c>
      <c r="AL16" s="5">
        <v>2</v>
      </c>
      <c r="AM16" s="5">
        <v>5</v>
      </c>
      <c r="AN16" s="5">
        <v>5</v>
      </c>
      <c r="AO16" s="5">
        <v>1</v>
      </c>
      <c r="AP16" s="5">
        <v>1</v>
      </c>
      <c r="AQ16" s="5">
        <v>2</v>
      </c>
      <c r="AR16" s="5">
        <v>2</v>
      </c>
      <c r="AS16" s="5">
        <v>0</v>
      </c>
      <c r="AT16" s="5">
        <v>1</v>
      </c>
      <c r="AU16" s="5">
        <v>3</v>
      </c>
      <c r="AV16" s="5">
        <v>1</v>
      </c>
      <c r="AW16" s="5">
        <v>4</v>
      </c>
      <c r="AX16" s="5">
        <v>0</v>
      </c>
      <c r="AY16" s="5">
        <v>0</v>
      </c>
      <c r="AZ16" s="5">
        <v>1</v>
      </c>
      <c r="BA16" s="5">
        <v>6</v>
      </c>
      <c r="BB16" s="5">
        <v>0</v>
      </c>
      <c r="BC16" s="5">
        <v>5</v>
      </c>
      <c r="BD16" s="37">
        <v>2.1</v>
      </c>
      <c r="BE16" s="5">
        <v>0</v>
      </c>
      <c r="BF16" s="5">
        <v>5</v>
      </c>
      <c r="BG16" s="5">
        <v>2</v>
      </c>
      <c r="BH16" s="5">
        <v>1</v>
      </c>
      <c r="BI16" s="5">
        <v>2</v>
      </c>
      <c r="BJ16" s="5">
        <v>4</v>
      </c>
      <c r="BK16" s="5">
        <v>2</v>
      </c>
      <c r="BL16" s="5">
        <v>0</v>
      </c>
      <c r="BM16" s="5">
        <v>2</v>
      </c>
      <c r="BN16" s="5">
        <v>1</v>
      </c>
      <c r="BO16" s="5">
        <v>0</v>
      </c>
      <c r="BP16" s="5">
        <v>4</v>
      </c>
      <c r="BQ16" s="5">
        <v>0</v>
      </c>
      <c r="BR16" s="5">
        <v>1</v>
      </c>
      <c r="BS16" s="5">
        <v>1</v>
      </c>
      <c r="BT16" s="5">
        <v>2</v>
      </c>
      <c r="BU16" s="5">
        <v>6</v>
      </c>
      <c r="BV16" s="5">
        <v>5</v>
      </c>
      <c r="BW16" s="5">
        <v>2</v>
      </c>
      <c r="BX16" s="5">
        <v>2</v>
      </c>
      <c r="BY16" s="5">
        <v>2</v>
      </c>
      <c r="BZ16" s="5">
        <v>3</v>
      </c>
      <c r="CA16" s="5">
        <v>1</v>
      </c>
      <c r="CB16" s="5">
        <v>2</v>
      </c>
      <c r="CC16" s="5">
        <v>1</v>
      </c>
      <c r="CD16" s="5">
        <v>2</v>
      </c>
      <c r="CE16" s="5">
        <v>5</v>
      </c>
      <c r="CF16" s="5">
        <v>1</v>
      </c>
      <c r="CG16" s="5">
        <v>2</v>
      </c>
      <c r="CH16" s="5">
        <v>3</v>
      </c>
      <c r="CI16" s="5">
        <v>2</v>
      </c>
      <c r="CJ16" s="5">
        <v>0</v>
      </c>
      <c r="CK16" s="5">
        <v>2</v>
      </c>
      <c r="CL16" s="5">
        <v>5</v>
      </c>
      <c r="CM16" s="5">
        <v>0</v>
      </c>
      <c r="CN16" s="5">
        <v>2</v>
      </c>
      <c r="CO16" s="5">
        <v>3</v>
      </c>
      <c r="CP16" s="5">
        <v>3</v>
      </c>
      <c r="CQ16" s="5"/>
      <c r="CR16" s="5"/>
      <c r="CS16" s="24">
        <f t="shared" si="2"/>
        <v>2.1315789473684212</v>
      </c>
      <c r="CT16" s="24">
        <f t="shared" si="0"/>
        <v>4.9462962962962971</v>
      </c>
      <c r="CU16" s="46">
        <f t="shared" si="3"/>
        <v>3.7836956521739133</v>
      </c>
      <c r="CV16" s="46">
        <f t="shared" si="4"/>
        <v>1.905</v>
      </c>
      <c r="CW16" s="46">
        <f t="shared" si="5"/>
        <v>2.375</v>
      </c>
      <c r="CX16" s="46">
        <f t="shared" si="6"/>
        <v>2</v>
      </c>
      <c r="CY16" s="46">
        <f t="shared" si="7"/>
        <v>1.8</v>
      </c>
      <c r="CZ16" s="46">
        <f t="shared" si="8"/>
        <v>1.2</v>
      </c>
      <c r="DA16" s="46">
        <f t="shared" si="9"/>
        <v>3.4</v>
      </c>
      <c r="DB16" s="46">
        <f t="shared" si="10"/>
        <v>1.8</v>
      </c>
      <c r="DC16" s="46">
        <f t="shared" si="11"/>
        <v>2.6</v>
      </c>
      <c r="DD16" s="46">
        <f t="shared" si="1"/>
        <v>1.6666666666666667</v>
      </c>
      <c r="DE16" s="46">
        <f t="shared" si="12"/>
        <v>2.4347826086956523</v>
      </c>
    </row>
    <row r="17" spans="1:109" ht="12.75">
      <c r="A17" s="5" t="s">
        <v>12</v>
      </c>
      <c r="B17" s="5"/>
      <c r="C17" s="5">
        <v>0</v>
      </c>
      <c r="D17" s="5">
        <v>2</v>
      </c>
      <c r="E17" s="5">
        <v>0</v>
      </c>
      <c r="F17" s="5">
        <v>6</v>
      </c>
      <c r="G17" s="5">
        <v>1</v>
      </c>
      <c r="H17" s="5">
        <v>1</v>
      </c>
      <c r="I17" s="5">
        <v>0</v>
      </c>
      <c r="J17" s="5">
        <v>2</v>
      </c>
      <c r="K17" s="5">
        <v>2</v>
      </c>
      <c r="L17" s="5">
        <v>1</v>
      </c>
      <c r="M17" s="5">
        <v>3</v>
      </c>
      <c r="N17" s="5">
        <v>1</v>
      </c>
      <c r="O17" s="5">
        <v>3</v>
      </c>
      <c r="P17" s="5">
        <v>5</v>
      </c>
      <c r="Q17" s="5"/>
      <c r="R17" s="5">
        <v>4</v>
      </c>
      <c r="S17" s="5">
        <v>0</v>
      </c>
      <c r="T17" s="5">
        <v>5</v>
      </c>
      <c r="U17" s="5">
        <v>2</v>
      </c>
      <c r="V17" s="5">
        <v>1</v>
      </c>
      <c r="W17" s="5">
        <v>1</v>
      </c>
      <c r="X17" s="5">
        <v>0</v>
      </c>
      <c r="Y17" s="5">
        <v>1</v>
      </c>
      <c r="Z17" s="5">
        <v>0</v>
      </c>
      <c r="AA17" s="5">
        <v>0</v>
      </c>
      <c r="AB17" s="5">
        <v>5</v>
      </c>
      <c r="AC17" s="5">
        <v>3</v>
      </c>
      <c r="AD17" s="5">
        <v>1</v>
      </c>
      <c r="AE17" s="5">
        <v>0</v>
      </c>
      <c r="AF17" s="5">
        <v>3</v>
      </c>
      <c r="AG17" s="5">
        <v>0</v>
      </c>
      <c r="AH17" s="5">
        <v>2</v>
      </c>
      <c r="AI17" s="5">
        <v>1</v>
      </c>
      <c r="AJ17" s="5">
        <v>2</v>
      </c>
      <c r="AK17" s="5">
        <v>2</v>
      </c>
      <c r="AL17" s="5">
        <v>0</v>
      </c>
      <c r="AM17" s="5">
        <v>0</v>
      </c>
      <c r="AN17" s="5">
        <v>1</v>
      </c>
      <c r="AO17" s="5">
        <v>0</v>
      </c>
      <c r="AP17" s="5">
        <v>0</v>
      </c>
      <c r="AQ17" s="5">
        <v>0</v>
      </c>
      <c r="AR17" s="5">
        <v>0</v>
      </c>
      <c r="AS17" s="5">
        <v>0</v>
      </c>
      <c r="AT17" s="5">
        <v>0</v>
      </c>
      <c r="AU17" s="5">
        <v>0</v>
      </c>
      <c r="AV17" s="5">
        <v>2</v>
      </c>
      <c r="AW17" s="5">
        <v>0</v>
      </c>
      <c r="AX17" s="5">
        <v>0</v>
      </c>
      <c r="AY17" s="5">
        <v>1</v>
      </c>
      <c r="AZ17" s="5">
        <v>0</v>
      </c>
      <c r="BA17" s="5">
        <v>0</v>
      </c>
      <c r="BB17" s="5">
        <v>0</v>
      </c>
      <c r="BC17" s="5">
        <v>0</v>
      </c>
      <c r="BD17" s="37">
        <v>0.05</v>
      </c>
      <c r="BE17" s="5">
        <v>0</v>
      </c>
      <c r="BF17" s="5">
        <v>0</v>
      </c>
      <c r="BG17" s="5">
        <v>0</v>
      </c>
      <c r="BH17" s="5">
        <v>0</v>
      </c>
      <c r="BI17" s="5">
        <v>0</v>
      </c>
      <c r="BJ17" s="5">
        <v>0</v>
      </c>
      <c r="BK17" s="5">
        <v>0</v>
      </c>
      <c r="BL17" s="5">
        <v>1</v>
      </c>
      <c r="BM17" s="5">
        <v>0</v>
      </c>
      <c r="BN17" s="5">
        <v>1</v>
      </c>
      <c r="BO17" s="5">
        <v>0</v>
      </c>
      <c r="BP17" s="5">
        <v>1</v>
      </c>
      <c r="BQ17" s="5">
        <v>0</v>
      </c>
      <c r="BR17" s="5">
        <v>0</v>
      </c>
      <c r="BS17" s="5">
        <v>1</v>
      </c>
      <c r="BT17" s="5">
        <v>0</v>
      </c>
      <c r="BU17" s="5">
        <v>2</v>
      </c>
      <c r="BV17" s="5">
        <v>1</v>
      </c>
      <c r="BW17" s="5">
        <v>0</v>
      </c>
      <c r="BX17" s="5">
        <v>0</v>
      </c>
      <c r="BY17" s="5">
        <v>1</v>
      </c>
      <c r="BZ17" s="5">
        <v>0</v>
      </c>
      <c r="CA17" s="5">
        <v>0</v>
      </c>
      <c r="CB17" s="5">
        <v>0</v>
      </c>
      <c r="CC17" s="5">
        <v>0</v>
      </c>
      <c r="CD17" s="5">
        <v>1</v>
      </c>
      <c r="CE17" s="5">
        <v>2</v>
      </c>
      <c r="CF17" s="5">
        <v>0</v>
      </c>
      <c r="CG17" s="5">
        <v>1</v>
      </c>
      <c r="CH17" s="5">
        <v>3</v>
      </c>
      <c r="CI17" s="5">
        <v>1</v>
      </c>
      <c r="CJ17" s="5">
        <v>0</v>
      </c>
      <c r="CK17" s="1">
        <v>1</v>
      </c>
      <c r="CL17" s="1">
        <v>0</v>
      </c>
      <c r="CM17" s="1">
        <v>0</v>
      </c>
      <c r="CN17" s="1">
        <v>0</v>
      </c>
      <c r="CO17" s="1">
        <v>0</v>
      </c>
      <c r="CP17" s="1">
        <v>0</v>
      </c>
      <c r="CQ17" s="1"/>
      <c r="CR17" s="1"/>
      <c r="CS17" s="24">
        <f t="shared" si="2"/>
        <v>0.44736842105263158</v>
      </c>
      <c r="CT17" s="24">
        <f t="shared" si="0"/>
        <v>1.2084905660377359</v>
      </c>
      <c r="CU17" s="46">
        <f t="shared" si="3"/>
        <v>0.8906593406593406</v>
      </c>
      <c r="CV17" s="46">
        <f t="shared" si="4"/>
        <v>0.20249999999999999</v>
      </c>
      <c r="CW17" s="46">
        <f t="shared" si="5"/>
        <v>0.58333333333333337</v>
      </c>
      <c r="CX17" s="46">
        <f t="shared" si="6"/>
        <v>0</v>
      </c>
      <c r="CY17" s="46">
        <f t="shared" si="7"/>
        <v>0.4</v>
      </c>
      <c r="CZ17" s="46">
        <f t="shared" si="8"/>
        <v>0.4</v>
      </c>
      <c r="DA17" s="46">
        <f t="shared" si="9"/>
        <v>0.6</v>
      </c>
      <c r="DB17" s="46">
        <f t="shared" si="10"/>
        <v>0.2</v>
      </c>
      <c r="DC17" s="46">
        <f t="shared" si="11"/>
        <v>1.4</v>
      </c>
      <c r="DD17" s="46">
        <f t="shared" si="1"/>
        <v>0.26666666666666666</v>
      </c>
      <c r="DE17" s="46">
        <f t="shared" si="12"/>
        <v>0.56521739130434778</v>
      </c>
    </row>
    <row r="18" spans="1:109" ht="12.75">
      <c r="A18" s="5" t="s">
        <v>13</v>
      </c>
      <c r="B18" s="5"/>
      <c r="C18" s="5">
        <v>0</v>
      </c>
      <c r="D18" s="5">
        <v>0</v>
      </c>
      <c r="E18" s="5">
        <v>0</v>
      </c>
      <c r="F18" s="5">
        <v>0</v>
      </c>
      <c r="G18" s="5">
        <v>0</v>
      </c>
      <c r="H18" s="5">
        <v>0</v>
      </c>
      <c r="I18" s="5">
        <v>0</v>
      </c>
      <c r="J18" s="5">
        <v>0</v>
      </c>
      <c r="K18" s="5">
        <v>0</v>
      </c>
      <c r="L18" s="5">
        <v>1</v>
      </c>
      <c r="M18" s="5">
        <v>2</v>
      </c>
      <c r="N18" s="5">
        <v>2</v>
      </c>
      <c r="O18" s="5">
        <v>7</v>
      </c>
      <c r="P18" s="5">
        <v>7</v>
      </c>
      <c r="Q18" s="5"/>
      <c r="R18" s="5">
        <v>0</v>
      </c>
      <c r="S18" s="5">
        <v>0</v>
      </c>
      <c r="T18" s="5">
        <v>0</v>
      </c>
      <c r="U18" s="5">
        <v>0</v>
      </c>
      <c r="V18" s="5">
        <v>2</v>
      </c>
      <c r="W18" s="5">
        <v>0</v>
      </c>
      <c r="X18" s="5">
        <v>0</v>
      </c>
      <c r="Y18" s="5">
        <v>0</v>
      </c>
      <c r="Z18" s="5">
        <v>2</v>
      </c>
      <c r="AA18" s="5">
        <v>0</v>
      </c>
      <c r="AB18" s="5">
        <v>5</v>
      </c>
      <c r="AC18" s="5">
        <v>0</v>
      </c>
      <c r="AD18" s="5">
        <v>0</v>
      </c>
      <c r="AE18" s="5">
        <v>3</v>
      </c>
      <c r="AF18" s="5">
        <v>0</v>
      </c>
      <c r="AG18" s="5">
        <v>0</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c r="AY18" s="5">
        <v>0</v>
      </c>
      <c r="AZ18" s="5">
        <v>0</v>
      </c>
      <c r="BA18" s="5">
        <v>0</v>
      </c>
      <c r="BB18" s="5">
        <v>0</v>
      </c>
      <c r="BC18" s="5">
        <v>0</v>
      </c>
      <c r="BD18" s="37">
        <v>0</v>
      </c>
      <c r="BE18" s="5">
        <v>0</v>
      </c>
      <c r="BF18" s="5">
        <v>0</v>
      </c>
      <c r="BG18" s="5">
        <v>0</v>
      </c>
      <c r="BH18" s="5">
        <v>3</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v>0</v>
      </c>
      <c r="CK18" s="5">
        <v>0</v>
      </c>
      <c r="CL18" s="5">
        <v>0</v>
      </c>
      <c r="CM18" s="5">
        <v>0</v>
      </c>
      <c r="CN18" s="5">
        <v>0</v>
      </c>
      <c r="CO18" s="5">
        <v>0</v>
      </c>
      <c r="CP18" s="5">
        <v>0</v>
      </c>
      <c r="CQ18" s="5"/>
      <c r="CR18" s="5"/>
      <c r="CS18" s="24">
        <f t="shared" si="2"/>
        <v>7.8947368421052627E-2</v>
      </c>
      <c r="CT18" s="24">
        <f t="shared" si="0"/>
        <v>0.59615384615384615</v>
      </c>
      <c r="CU18" s="46">
        <f t="shared" si="3"/>
        <v>0.37777777777777777</v>
      </c>
      <c r="CV18" s="46">
        <f t="shared" si="4"/>
        <v>0.15</v>
      </c>
      <c r="CW18" s="46">
        <f t="shared" si="5"/>
        <v>0</v>
      </c>
      <c r="CX18" s="46">
        <f t="shared" si="6"/>
        <v>0.6</v>
      </c>
      <c r="CY18" s="46">
        <f t="shared" si="7"/>
        <v>0</v>
      </c>
      <c r="CZ18" s="46">
        <f t="shared" si="8"/>
        <v>0</v>
      </c>
      <c r="DA18" s="46">
        <f t="shared" si="9"/>
        <v>0</v>
      </c>
      <c r="DB18" s="46">
        <f t="shared" si="10"/>
        <v>0</v>
      </c>
      <c r="DC18" s="46">
        <f t="shared" si="11"/>
        <v>0</v>
      </c>
      <c r="DD18" s="46">
        <f t="shared" si="1"/>
        <v>0.2</v>
      </c>
      <c r="DE18" s="46">
        <f t="shared" si="12"/>
        <v>0</v>
      </c>
    </row>
    <row r="19" spans="1:109" ht="12.75">
      <c r="A19" s="5" t="s">
        <v>14</v>
      </c>
      <c r="B19" s="5"/>
      <c r="C19" s="5">
        <f t="shared" ref="C19:AP19" si="13">SUM(C7:C18)</f>
        <v>93</v>
      </c>
      <c r="D19" s="5">
        <f t="shared" si="13"/>
        <v>87</v>
      </c>
      <c r="E19" s="5">
        <f t="shared" si="13"/>
        <v>72</v>
      </c>
      <c r="F19" s="5">
        <f t="shared" si="13"/>
        <v>100</v>
      </c>
      <c r="G19" s="5">
        <f t="shared" si="13"/>
        <v>114</v>
      </c>
      <c r="H19" s="5">
        <f t="shared" si="13"/>
        <v>135</v>
      </c>
      <c r="I19" s="5">
        <f t="shared" si="13"/>
        <v>98</v>
      </c>
      <c r="J19" s="5">
        <f t="shared" si="13"/>
        <v>84</v>
      </c>
      <c r="K19" s="5">
        <f t="shared" si="13"/>
        <v>96</v>
      </c>
      <c r="L19" s="5">
        <f t="shared" si="13"/>
        <v>112</v>
      </c>
      <c r="M19" s="5">
        <f t="shared" si="13"/>
        <v>109</v>
      </c>
      <c r="N19" s="5">
        <f t="shared" si="13"/>
        <v>128</v>
      </c>
      <c r="O19" s="5">
        <f t="shared" si="13"/>
        <v>126</v>
      </c>
      <c r="P19" s="5">
        <f t="shared" si="13"/>
        <v>147</v>
      </c>
      <c r="Q19" s="5">
        <v>121</v>
      </c>
      <c r="R19" s="5">
        <f t="shared" si="13"/>
        <v>98</v>
      </c>
      <c r="S19" s="5">
        <f t="shared" si="13"/>
        <v>70</v>
      </c>
      <c r="T19" s="5">
        <f t="shared" si="13"/>
        <v>101</v>
      </c>
      <c r="U19" s="5">
        <f t="shared" si="13"/>
        <v>97</v>
      </c>
      <c r="V19" s="5">
        <f t="shared" si="13"/>
        <v>122</v>
      </c>
      <c r="W19" s="5">
        <f t="shared" si="13"/>
        <v>94</v>
      </c>
      <c r="X19" s="5">
        <f t="shared" si="13"/>
        <v>81</v>
      </c>
      <c r="Y19" s="5">
        <f t="shared" si="13"/>
        <v>116</v>
      </c>
      <c r="Z19" s="5">
        <f t="shared" si="13"/>
        <v>83</v>
      </c>
      <c r="AA19" s="5">
        <f t="shared" si="13"/>
        <v>84</v>
      </c>
      <c r="AB19" s="5">
        <f t="shared" si="13"/>
        <v>96</v>
      </c>
      <c r="AC19" s="5">
        <f t="shared" si="13"/>
        <v>109</v>
      </c>
      <c r="AD19" s="5">
        <f t="shared" si="13"/>
        <v>113</v>
      </c>
      <c r="AE19" s="5">
        <f t="shared" si="13"/>
        <v>92</v>
      </c>
      <c r="AF19" s="5">
        <f t="shared" si="13"/>
        <v>94</v>
      </c>
      <c r="AG19" s="5">
        <f t="shared" si="13"/>
        <v>57</v>
      </c>
      <c r="AH19" s="5">
        <f t="shared" si="13"/>
        <v>80</v>
      </c>
      <c r="AI19" s="5">
        <f t="shared" si="13"/>
        <v>78</v>
      </c>
      <c r="AJ19" s="5">
        <f t="shared" si="13"/>
        <v>92</v>
      </c>
      <c r="AK19" s="5">
        <f t="shared" si="13"/>
        <v>90</v>
      </c>
      <c r="AL19" s="5">
        <f t="shared" si="13"/>
        <v>75</v>
      </c>
      <c r="AM19" s="5">
        <f t="shared" si="13"/>
        <v>71</v>
      </c>
      <c r="AN19" s="5">
        <f t="shared" si="13"/>
        <v>86</v>
      </c>
      <c r="AO19" s="5">
        <f t="shared" si="13"/>
        <v>70</v>
      </c>
      <c r="AP19" s="5">
        <f t="shared" si="13"/>
        <v>55</v>
      </c>
      <c r="AQ19" s="5">
        <f>SUM(AQ7:AQ18)</f>
        <v>71</v>
      </c>
      <c r="AR19" s="5">
        <f t="shared" ref="AR19:AW19" si="14">SUM(AR7:AR18)</f>
        <v>58</v>
      </c>
      <c r="AS19" s="5">
        <f t="shared" si="14"/>
        <v>52</v>
      </c>
      <c r="AT19" s="5">
        <f t="shared" si="14"/>
        <v>62</v>
      </c>
      <c r="AU19" s="5">
        <f t="shared" si="14"/>
        <v>60</v>
      </c>
      <c r="AV19" s="5">
        <f t="shared" si="14"/>
        <v>71</v>
      </c>
      <c r="AW19" s="5">
        <f t="shared" si="14"/>
        <v>50</v>
      </c>
      <c r="AX19" s="5">
        <f t="shared" ref="AX19:BE19" si="15">SUM(AX7:AX18)</f>
        <v>54</v>
      </c>
      <c r="AY19" s="5">
        <f t="shared" si="15"/>
        <v>43</v>
      </c>
      <c r="AZ19" s="5">
        <f t="shared" si="15"/>
        <v>62</v>
      </c>
      <c r="BA19" s="5">
        <f t="shared" si="15"/>
        <v>79</v>
      </c>
      <c r="BB19" s="5">
        <f t="shared" si="15"/>
        <v>57</v>
      </c>
      <c r="BC19" s="5">
        <f t="shared" si="15"/>
        <v>59</v>
      </c>
      <c r="BD19" s="5">
        <f t="shared" si="15"/>
        <v>53.949999999999996</v>
      </c>
      <c r="BE19" s="5">
        <f t="shared" si="15"/>
        <v>65</v>
      </c>
      <c r="BF19" s="5">
        <f t="shared" ref="BF19:CP19" si="16">SUM(BF7:BF18)</f>
        <v>45</v>
      </c>
      <c r="BG19" s="5">
        <f t="shared" si="16"/>
        <v>63</v>
      </c>
      <c r="BH19" s="5">
        <f t="shared" si="16"/>
        <v>57</v>
      </c>
      <c r="BI19" s="5">
        <f t="shared" si="16"/>
        <v>63</v>
      </c>
      <c r="BJ19" s="5">
        <f t="shared" si="16"/>
        <v>63</v>
      </c>
      <c r="BK19" s="5">
        <f t="shared" si="16"/>
        <v>83</v>
      </c>
      <c r="BL19" s="5">
        <f t="shared" si="16"/>
        <v>50</v>
      </c>
      <c r="BM19" s="5">
        <f t="shared" si="16"/>
        <v>48</v>
      </c>
      <c r="BN19" s="5">
        <f t="shared" si="16"/>
        <v>57</v>
      </c>
      <c r="BO19" s="5">
        <f t="shared" si="16"/>
        <v>49</v>
      </c>
      <c r="BP19" s="5">
        <f t="shared" si="16"/>
        <v>66</v>
      </c>
      <c r="BQ19" s="5">
        <f t="shared" si="16"/>
        <v>39</v>
      </c>
      <c r="BR19" s="5">
        <f t="shared" si="16"/>
        <v>38</v>
      </c>
      <c r="BS19" s="5">
        <f t="shared" si="16"/>
        <v>38</v>
      </c>
      <c r="BT19" s="5">
        <f t="shared" si="16"/>
        <v>50</v>
      </c>
      <c r="BU19" s="5">
        <f t="shared" si="16"/>
        <v>44</v>
      </c>
      <c r="BV19" s="5">
        <f t="shared" si="16"/>
        <v>43</v>
      </c>
      <c r="BW19" s="5">
        <f t="shared" si="16"/>
        <v>52</v>
      </c>
      <c r="BX19" s="5">
        <f t="shared" si="16"/>
        <v>42</v>
      </c>
      <c r="BY19" s="5">
        <f t="shared" si="16"/>
        <v>57</v>
      </c>
      <c r="BZ19" s="5">
        <f t="shared" si="16"/>
        <v>40</v>
      </c>
      <c r="CA19" s="5">
        <f t="shared" si="16"/>
        <v>50</v>
      </c>
      <c r="CB19" s="5">
        <f t="shared" si="16"/>
        <v>60</v>
      </c>
      <c r="CC19" s="5">
        <f t="shared" si="16"/>
        <v>35</v>
      </c>
      <c r="CD19" s="5">
        <f t="shared" si="16"/>
        <v>58</v>
      </c>
      <c r="CE19" s="5">
        <f t="shared" si="16"/>
        <v>64</v>
      </c>
      <c r="CF19" s="5">
        <f t="shared" si="16"/>
        <v>47</v>
      </c>
      <c r="CG19" s="5">
        <f t="shared" si="16"/>
        <v>39</v>
      </c>
      <c r="CH19" s="5">
        <f t="shared" si="16"/>
        <v>62</v>
      </c>
      <c r="CI19" s="5">
        <f t="shared" si="16"/>
        <v>45</v>
      </c>
      <c r="CJ19" s="5">
        <f t="shared" si="16"/>
        <v>39</v>
      </c>
      <c r="CK19" s="5">
        <f t="shared" si="16"/>
        <v>49</v>
      </c>
      <c r="CL19" s="5">
        <f t="shared" si="16"/>
        <v>47</v>
      </c>
      <c r="CM19" s="5">
        <f t="shared" si="16"/>
        <v>37</v>
      </c>
      <c r="CN19" s="5">
        <f t="shared" si="16"/>
        <v>51</v>
      </c>
      <c r="CO19" s="5">
        <f t="shared" si="16"/>
        <v>39</v>
      </c>
      <c r="CP19" s="5">
        <f t="shared" si="16"/>
        <v>47</v>
      </c>
      <c r="CQ19" s="5"/>
      <c r="CR19" s="5"/>
      <c r="CS19" s="24">
        <f>SUM(CS7:CS18)</f>
        <v>50.55263157894737</v>
      </c>
      <c r="CT19" s="24">
        <f>SUM(CT7:CT18)</f>
        <v>85.93965141612199</v>
      </c>
      <c r="CU19" s="24">
        <f>SUM(CU7:CU18)</f>
        <v>71.292472455894526</v>
      </c>
      <c r="CV19" s="46">
        <f t="shared" si="4"/>
        <v>56.997500000000002</v>
      </c>
      <c r="CW19" s="24">
        <f>SUM(CW7:CW18)</f>
        <v>47.291666666666671</v>
      </c>
      <c r="CX19" s="46">
        <f>SUM(CX7:CX18)</f>
        <v>58.599999999999994</v>
      </c>
      <c r="CY19" s="46">
        <f t="shared" ref="CY19:DB19" si="17">SUM(CY7:CY18)</f>
        <v>60.199999999999996</v>
      </c>
      <c r="CZ19" s="46">
        <f t="shared" si="17"/>
        <v>46</v>
      </c>
      <c r="DA19" s="46">
        <f t="shared" si="17"/>
        <v>46.199999999999996</v>
      </c>
      <c r="DB19" s="46">
        <f t="shared" si="17"/>
        <v>48.400000000000006</v>
      </c>
      <c r="DC19" s="24">
        <f>SUM(DC7:DC18)</f>
        <v>53.999999999999993</v>
      </c>
      <c r="DD19" s="24">
        <f>SUM(DD7:DD18)</f>
        <v>54.933333333333337</v>
      </c>
      <c r="DE19" s="24">
        <f>SUM(DE7:DE18)</f>
        <v>47.695652173913054</v>
      </c>
    </row>
    <row r="20" spans="1:109" ht="12.75">
      <c r="A20" s="1" t="s">
        <v>111</v>
      </c>
      <c r="B20" s="1" t="s">
        <v>6</v>
      </c>
      <c r="D20" s="5"/>
      <c r="E20" s="5"/>
      <c r="F20" s="5"/>
      <c r="G20" s="5"/>
      <c r="H20" s="36">
        <f>(SUM(D11:L11)+(C11+M11)/2)/10</f>
        <v>14.75</v>
      </c>
      <c r="I20" s="36">
        <f>(SUM(E11:M11)+(D11+N11)/2)/10</f>
        <v>15.2</v>
      </c>
      <c r="J20" s="36">
        <f t="shared" ref="J20:BU20" si="18">(SUM(F11:N11)+(E11+O11)/2)/10</f>
        <v>16.350000000000001</v>
      </c>
      <c r="K20" s="36">
        <f t="shared" si="18"/>
        <v>17</v>
      </c>
      <c r="L20" s="36">
        <f t="shared" si="18"/>
        <v>17.100000000000001</v>
      </c>
      <c r="M20" s="36">
        <f t="shared" si="18"/>
        <v>16.8</v>
      </c>
      <c r="N20" s="36">
        <f t="shared" si="18"/>
        <v>16.149999999999999</v>
      </c>
      <c r="O20" s="36">
        <f t="shared" si="18"/>
        <v>15.85</v>
      </c>
      <c r="P20" s="36">
        <f t="shared" si="18"/>
        <v>15.65</v>
      </c>
      <c r="Q20" s="36">
        <f t="shared" si="18"/>
        <v>15.5</v>
      </c>
      <c r="R20" s="36">
        <f t="shared" si="18"/>
        <v>15.9</v>
      </c>
      <c r="S20" s="36">
        <f t="shared" si="18"/>
        <v>15.55</v>
      </c>
      <c r="T20" s="36">
        <f t="shared" si="18"/>
        <v>14.55</v>
      </c>
      <c r="U20" s="36">
        <f t="shared" si="18"/>
        <v>13.65</v>
      </c>
      <c r="V20" s="36">
        <f t="shared" si="18"/>
        <v>12.65</v>
      </c>
      <c r="W20" s="36">
        <f t="shared" si="18"/>
        <v>11.8</v>
      </c>
      <c r="X20" s="36">
        <f t="shared" si="18"/>
        <v>11.5</v>
      </c>
      <c r="Y20" s="36">
        <f t="shared" si="18"/>
        <v>11.75</v>
      </c>
      <c r="Z20" s="36">
        <f t="shared" si="18"/>
        <v>12.1</v>
      </c>
      <c r="AA20" s="36">
        <f t="shared" si="18"/>
        <v>11.85</v>
      </c>
      <c r="AB20" s="36">
        <f t="shared" si="18"/>
        <v>11.1</v>
      </c>
      <c r="AC20" s="36">
        <f t="shared" si="18"/>
        <v>10.75</v>
      </c>
      <c r="AD20" s="36">
        <f t="shared" si="18"/>
        <v>10.7</v>
      </c>
      <c r="AE20" s="36">
        <f t="shared" si="18"/>
        <v>10.55</v>
      </c>
      <c r="AF20" s="36">
        <f t="shared" si="18"/>
        <v>11.15</v>
      </c>
      <c r="AG20" s="36">
        <f t="shared" si="18"/>
        <v>11.85</v>
      </c>
      <c r="AH20" s="36">
        <f t="shared" si="18"/>
        <v>11.8</v>
      </c>
      <c r="AI20" s="36">
        <f t="shared" si="18"/>
        <v>11.1</v>
      </c>
      <c r="AJ20" s="36">
        <f t="shared" si="18"/>
        <v>10.9</v>
      </c>
      <c r="AK20" s="36">
        <f t="shared" si="18"/>
        <v>11</v>
      </c>
      <c r="AL20" s="36">
        <f t="shared" si="18"/>
        <v>10.65</v>
      </c>
      <c r="AM20" s="36">
        <f t="shared" si="18"/>
        <v>10.1</v>
      </c>
      <c r="AN20" s="36">
        <f t="shared" si="18"/>
        <v>9.4499999999999993</v>
      </c>
      <c r="AO20" s="36">
        <f t="shared" si="18"/>
        <v>8.9</v>
      </c>
      <c r="AP20" s="36">
        <f t="shared" si="18"/>
        <v>7.9</v>
      </c>
      <c r="AQ20" s="36">
        <f t="shared" si="18"/>
        <v>7.35</v>
      </c>
      <c r="AR20" s="36">
        <f t="shared" si="18"/>
        <v>7.3</v>
      </c>
      <c r="AS20" s="36">
        <f t="shared" si="18"/>
        <v>7.4</v>
      </c>
      <c r="AT20" s="36">
        <f t="shared" si="18"/>
        <v>6.65</v>
      </c>
      <c r="AU20" s="36">
        <f t="shared" si="18"/>
        <v>5.7</v>
      </c>
      <c r="AV20" s="36">
        <f t="shared" si="18"/>
        <v>5.85</v>
      </c>
      <c r="AW20" s="36">
        <f t="shared" si="18"/>
        <v>6.1</v>
      </c>
      <c r="AX20" s="36">
        <f t="shared" si="18"/>
        <v>6.1</v>
      </c>
      <c r="AY20" s="36">
        <f t="shared" si="18"/>
        <v>6.1</v>
      </c>
      <c r="AZ20" s="36">
        <f t="shared" si="18"/>
        <v>6</v>
      </c>
      <c r="BA20" s="36">
        <f t="shared" si="18"/>
        <v>5.45</v>
      </c>
      <c r="BB20" s="36">
        <f t="shared" si="18"/>
        <v>5.5</v>
      </c>
      <c r="BC20" s="36">
        <f t="shared" si="18"/>
        <v>5.95</v>
      </c>
      <c r="BD20" s="36">
        <f t="shared" si="18"/>
        <v>6.45</v>
      </c>
      <c r="BE20" s="36">
        <f t="shared" si="18"/>
        <v>6.95</v>
      </c>
      <c r="BF20" s="36">
        <f t="shared" si="18"/>
        <v>7.35</v>
      </c>
      <c r="BG20" s="36">
        <f t="shared" si="18"/>
        <v>7.7</v>
      </c>
      <c r="BH20" s="36">
        <f t="shared" si="18"/>
        <v>7.6</v>
      </c>
      <c r="BI20" s="36">
        <f t="shared" si="18"/>
        <v>7.55</v>
      </c>
      <c r="BJ20" s="36">
        <f t="shared" si="18"/>
        <v>7.6</v>
      </c>
      <c r="BK20" s="36">
        <f t="shared" si="18"/>
        <v>7.45</v>
      </c>
      <c r="BL20" s="36">
        <f t="shared" si="18"/>
        <v>6.85</v>
      </c>
      <c r="BM20" s="36">
        <f t="shared" si="18"/>
        <v>6.05</v>
      </c>
      <c r="BN20" s="36">
        <f t="shared" si="18"/>
        <v>5.3</v>
      </c>
      <c r="BO20" s="36">
        <f t="shared" si="18"/>
        <v>4.9000000000000004</v>
      </c>
      <c r="BP20" s="36">
        <f t="shared" si="18"/>
        <v>4.45</v>
      </c>
      <c r="BQ20" s="36">
        <f t="shared" si="18"/>
        <v>3.8</v>
      </c>
      <c r="BR20" s="36">
        <f t="shared" si="18"/>
        <v>3.5</v>
      </c>
      <c r="BS20" s="36">
        <f t="shared" si="18"/>
        <v>3.35</v>
      </c>
      <c r="BT20" s="36">
        <f t="shared" si="18"/>
        <v>3.3</v>
      </c>
      <c r="BU20" s="36">
        <f t="shared" si="18"/>
        <v>3.3</v>
      </c>
      <c r="BV20" s="36">
        <f t="shared" ref="BV20:CK20" si="19">(SUM(BR11:BZ11)+(BQ11+CA11)/2)/10</f>
        <v>3.8</v>
      </c>
      <c r="BW20" s="36">
        <f t="shared" si="19"/>
        <v>4.6500000000000004</v>
      </c>
      <c r="BX20" s="36">
        <f t="shared" si="19"/>
        <v>5.0999999999999996</v>
      </c>
      <c r="BY20" s="36">
        <f t="shared" si="19"/>
        <v>4.95</v>
      </c>
      <c r="BZ20" s="36">
        <f t="shared" si="19"/>
        <v>5</v>
      </c>
      <c r="CA20" s="36">
        <f t="shared" si="19"/>
        <v>5.55</v>
      </c>
      <c r="CB20" s="36">
        <f t="shared" si="19"/>
        <v>5.75</v>
      </c>
      <c r="CC20" s="36">
        <f t="shared" si="19"/>
        <v>5.9</v>
      </c>
      <c r="CD20" s="36">
        <f t="shared" si="19"/>
        <v>6</v>
      </c>
      <c r="CE20" s="36">
        <f t="shared" si="19"/>
        <v>6.15</v>
      </c>
      <c r="CF20" s="36">
        <f t="shared" si="19"/>
        <v>5.95</v>
      </c>
      <c r="CG20" s="36">
        <f t="shared" si="19"/>
        <v>5.0999999999999996</v>
      </c>
      <c r="CH20" s="36">
        <f t="shared" si="19"/>
        <v>4.8499999999999996</v>
      </c>
      <c r="CI20" s="36">
        <f t="shared" si="19"/>
        <v>5.35</v>
      </c>
      <c r="CJ20" s="36">
        <f t="shared" si="19"/>
        <v>5.25</v>
      </c>
      <c r="CK20" s="36">
        <f t="shared" si="19"/>
        <v>4.5</v>
      </c>
      <c r="CL20" s="36"/>
      <c r="CM20" s="36"/>
      <c r="CN20" s="36"/>
      <c r="CO20" s="36"/>
      <c r="CP20" s="36"/>
      <c r="CQ20" s="36"/>
      <c r="CR20" s="36"/>
      <c r="CS20" s="24"/>
      <c r="CT20" s="6"/>
      <c r="CU20" s="26"/>
      <c r="CW20" s="17"/>
      <c r="CX20" s="46"/>
      <c r="CY20" s="46"/>
      <c r="CZ20" s="46"/>
      <c r="DA20" s="46"/>
      <c r="DB20" s="46"/>
      <c r="DC20" s="46"/>
      <c r="DD20" s="46"/>
      <c r="DE20" s="46"/>
    </row>
    <row r="21" spans="1:109" ht="12.75">
      <c r="A21" s="1" t="s">
        <v>129</v>
      </c>
      <c r="B21" s="1" t="s">
        <v>6</v>
      </c>
      <c r="C21" s="38">
        <f>TREND($C$11:$CO$11,$C$6:$CO$6,C6,TRUE)</f>
        <v>15.430960344003779</v>
      </c>
      <c r="D21" s="38">
        <f>TREND($C$11:$CP$11,$C$6:$CP$6,D6,TRUE)</f>
        <v>15.311483747668888</v>
      </c>
      <c r="E21" s="38">
        <f t="shared" ref="E21:BP21" si="20">TREND($C$11:$CP$11,$C$6:$CP$6,E6,TRUE)</f>
        <v>15.165744493935222</v>
      </c>
      <c r="F21" s="38">
        <f t="shared" si="20"/>
        <v>15.020005240201613</v>
      </c>
      <c r="G21" s="38">
        <f t="shared" si="20"/>
        <v>14.874265986467947</v>
      </c>
      <c r="H21" s="38">
        <f t="shared" si="20"/>
        <v>14.728526732734281</v>
      </c>
      <c r="I21" s="38">
        <f t="shared" si="20"/>
        <v>14.582787479000672</v>
      </c>
      <c r="J21" s="38">
        <f t="shared" si="20"/>
        <v>14.437048225267006</v>
      </c>
      <c r="K21" s="38">
        <f t="shared" si="20"/>
        <v>14.291308971533397</v>
      </c>
      <c r="L21" s="38">
        <f t="shared" si="20"/>
        <v>14.145569717799731</v>
      </c>
      <c r="M21" s="38">
        <f t="shared" si="20"/>
        <v>13.999830464066065</v>
      </c>
      <c r="N21" s="38">
        <f t="shared" si="20"/>
        <v>13.854091210332456</v>
      </c>
      <c r="O21" s="38">
        <f t="shared" si="20"/>
        <v>13.70835195659879</v>
      </c>
      <c r="P21" s="38">
        <f t="shared" si="20"/>
        <v>13.562612702865181</v>
      </c>
      <c r="Q21" s="38">
        <f t="shared" si="20"/>
        <v>13.416873449131515</v>
      </c>
      <c r="R21" s="38">
        <f t="shared" si="20"/>
        <v>13.271134195397849</v>
      </c>
      <c r="S21" s="38">
        <f t="shared" si="20"/>
        <v>13.12539494166424</v>
      </c>
      <c r="T21" s="38">
        <f t="shared" si="20"/>
        <v>12.979655687930574</v>
      </c>
      <c r="U21" s="38">
        <f t="shared" si="20"/>
        <v>12.833916434196965</v>
      </c>
      <c r="V21" s="38">
        <f t="shared" si="20"/>
        <v>12.688177180463299</v>
      </c>
      <c r="W21" s="38">
        <f t="shared" si="20"/>
        <v>12.542437926729633</v>
      </c>
      <c r="X21" s="38">
        <f t="shared" si="20"/>
        <v>12.396698672996024</v>
      </c>
      <c r="Y21" s="38">
        <f t="shared" si="20"/>
        <v>12.250959419262358</v>
      </c>
      <c r="Z21" s="38">
        <f t="shared" si="20"/>
        <v>12.105220165528749</v>
      </c>
      <c r="AA21" s="38">
        <f t="shared" si="20"/>
        <v>11.959480911795083</v>
      </c>
      <c r="AB21" s="38">
        <f t="shared" si="20"/>
        <v>11.813741658061417</v>
      </c>
      <c r="AC21" s="38">
        <f t="shared" si="20"/>
        <v>11.668002404327808</v>
      </c>
      <c r="AD21" s="38">
        <f t="shared" si="20"/>
        <v>11.522263150594142</v>
      </c>
      <c r="AE21" s="38">
        <f t="shared" si="20"/>
        <v>11.376523896860476</v>
      </c>
      <c r="AF21" s="38">
        <f t="shared" si="20"/>
        <v>11.230784643126867</v>
      </c>
      <c r="AG21" s="38">
        <f t="shared" si="20"/>
        <v>11.085045389393201</v>
      </c>
      <c r="AH21" s="38">
        <f t="shared" si="20"/>
        <v>10.939306135659592</v>
      </c>
      <c r="AI21" s="38">
        <f t="shared" si="20"/>
        <v>10.793566881925926</v>
      </c>
      <c r="AJ21" s="38">
        <f t="shared" si="20"/>
        <v>10.64782762819226</v>
      </c>
      <c r="AK21" s="38">
        <f t="shared" si="20"/>
        <v>10.502088374458651</v>
      </c>
      <c r="AL21" s="38">
        <f t="shared" si="20"/>
        <v>10.356349120724985</v>
      </c>
      <c r="AM21" s="38">
        <f t="shared" si="20"/>
        <v>10.210609866991376</v>
      </c>
      <c r="AN21" s="38">
        <f t="shared" si="20"/>
        <v>10.06487061325771</v>
      </c>
      <c r="AO21" s="38">
        <f t="shared" si="20"/>
        <v>9.9191313595240445</v>
      </c>
      <c r="AP21" s="38">
        <f t="shared" si="20"/>
        <v>9.7733921057904354</v>
      </c>
      <c r="AQ21" s="38">
        <f t="shared" si="20"/>
        <v>9.6276528520567695</v>
      </c>
      <c r="AR21" s="38">
        <f t="shared" si="20"/>
        <v>9.4819135983231604</v>
      </c>
      <c r="AS21" s="38">
        <f t="shared" si="20"/>
        <v>9.3361743445894945</v>
      </c>
      <c r="AT21" s="38">
        <f t="shared" si="20"/>
        <v>9.1904350908558285</v>
      </c>
      <c r="AU21" s="38">
        <f t="shared" si="20"/>
        <v>9.0446958371222195</v>
      </c>
      <c r="AV21" s="38">
        <f t="shared" si="20"/>
        <v>8.8989565833885536</v>
      </c>
      <c r="AW21" s="38">
        <f t="shared" si="20"/>
        <v>8.7532173296549445</v>
      </c>
      <c r="AX21" s="38">
        <f t="shared" si="20"/>
        <v>8.6074780759212786</v>
      </c>
      <c r="AY21" s="38">
        <f t="shared" si="20"/>
        <v>8.4617388221876126</v>
      </c>
      <c r="AZ21" s="38">
        <f t="shared" si="20"/>
        <v>8.3159995684540036</v>
      </c>
      <c r="BA21" s="38">
        <f t="shared" si="20"/>
        <v>8.1702603147203376</v>
      </c>
      <c r="BB21" s="38">
        <f t="shared" si="20"/>
        <v>8.0245210609867286</v>
      </c>
      <c r="BC21" s="38">
        <f t="shared" si="20"/>
        <v>7.8787818072530627</v>
      </c>
      <c r="BD21" s="38">
        <f t="shared" si="20"/>
        <v>7.7330425535193967</v>
      </c>
      <c r="BE21" s="38">
        <f t="shared" si="20"/>
        <v>7.5873032997857877</v>
      </c>
      <c r="BF21" s="38">
        <f t="shared" si="20"/>
        <v>7.4415640460521217</v>
      </c>
      <c r="BG21" s="38">
        <f t="shared" si="20"/>
        <v>7.2958247923184558</v>
      </c>
      <c r="BH21" s="38">
        <f t="shared" si="20"/>
        <v>7.1500855385848467</v>
      </c>
      <c r="BI21" s="38">
        <f t="shared" si="20"/>
        <v>7.0043462848511808</v>
      </c>
      <c r="BJ21" s="38">
        <f t="shared" si="20"/>
        <v>6.8586070311175718</v>
      </c>
      <c r="BK21" s="38">
        <f t="shared" si="20"/>
        <v>6.7128677773839058</v>
      </c>
      <c r="BL21" s="38">
        <f t="shared" si="20"/>
        <v>6.5671285236502399</v>
      </c>
      <c r="BM21" s="38">
        <f t="shared" si="20"/>
        <v>6.4213892699166308</v>
      </c>
      <c r="BN21" s="38">
        <f t="shared" si="20"/>
        <v>6.2756500161829649</v>
      </c>
      <c r="BO21" s="38">
        <f t="shared" si="20"/>
        <v>6.1299107624493558</v>
      </c>
      <c r="BP21" s="38">
        <f t="shared" si="20"/>
        <v>5.9841715087156899</v>
      </c>
      <c r="BQ21" s="38">
        <f t="shared" ref="BQ21:CP21" si="21">TREND($C$11:$CP$11,$C$6:$CP$6,BQ6,TRUE)</f>
        <v>5.838432254982024</v>
      </c>
      <c r="BR21" s="38">
        <f t="shared" si="21"/>
        <v>5.6926930012484149</v>
      </c>
      <c r="BS21" s="38">
        <f t="shared" si="21"/>
        <v>5.546953747514749</v>
      </c>
      <c r="BT21" s="38">
        <f t="shared" si="21"/>
        <v>5.4012144937811399</v>
      </c>
      <c r="BU21" s="38">
        <f t="shared" si="21"/>
        <v>5.255475240047474</v>
      </c>
      <c r="BV21" s="38">
        <f t="shared" si="21"/>
        <v>5.1097359863138081</v>
      </c>
      <c r="BW21" s="38">
        <f t="shared" si="21"/>
        <v>4.963996732580199</v>
      </c>
      <c r="BX21" s="38">
        <f t="shared" si="21"/>
        <v>4.8182574788465331</v>
      </c>
      <c r="BY21" s="38">
        <f t="shared" si="21"/>
        <v>4.672518225112924</v>
      </c>
      <c r="BZ21" s="38">
        <f t="shared" si="21"/>
        <v>4.5267789713792581</v>
      </c>
      <c r="CA21" s="38">
        <f t="shared" si="21"/>
        <v>4.3810397176455922</v>
      </c>
      <c r="CB21" s="38">
        <f t="shared" si="21"/>
        <v>4.2353004639119831</v>
      </c>
      <c r="CC21" s="38">
        <f t="shared" si="21"/>
        <v>4.0895612101783172</v>
      </c>
      <c r="CD21" s="38">
        <f t="shared" si="21"/>
        <v>3.9438219564446513</v>
      </c>
      <c r="CE21" s="38">
        <f t="shared" si="21"/>
        <v>3.7980827027110422</v>
      </c>
      <c r="CF21" s="38">
        <f t="shared" si="21"/>
        <v>3.6523434489773763</v>
      </c>
      <c r="CG21" s="38">
        <f t="shared" si="21"/>
        <v>3.5066041952437672</v>
      </c>
      <c r="CH21" s="38">
        <f t="shared" si="21"/>
        <v>3.3608649415101013</v>
      </c>
      <c r="CI21" s="38">
        <f t="shared" si="21"/>
        <v>3.2151256877764354</v>
      </c>
      <c r="CJ21" s="38">
        <f t="shared" si="21"/>
        <v>3.0693864340428263</v>
      </c>
      <c r="CK21" s="38">
        <f t="shared" si="21"/>
        <v>2.9236471803091604</v>
      </c>
      <c r="CL21" s="38">
        <f t="shared" si="21"/>
        <v>2.7779079265755513</v>
      </c>
      <c r="CM21" s="38">
        <f t="shared" si="21"/>
        <v>2.6321686728418854</v>
      </c>
      <c r="CN21" s="38">
        <f t="shared" si="21"/>
        <v>2.4864294191082195</v>
      </c>
      <c r="CO21" s="38">
        <f t="shared" si="21"/>
        <v>2.3406901653746104</v>
      </c>
      <c r="CP21" s="38">
        <f t="shared" si="21"/>
        <v>2.1949509116409445</v>
      </c>
      <c r="CQ21" s="38"/>
      <c r="CR21" s="38"/>
      <c r="CS21" s="24"/>
      <c r="CT21" s="6"/>
      <c r="CU21" s="26"/>
      <c r="CW21" s="17"/>
      <c r="CX21" s="39"/>
      <c r="CZ21" s="25"/>
      <c r="DA21" s="25"/>
      <c r="DB21" s="25"/>
    </row>
    <row r="22" spans="1:109" ht="12.75">
      <c r="A22" s="1" t="s">
        <v>111</v>
      </c>
      <c r="B22" s="1" t="s">
        <v>7</v>
      </c>
      <c r="C22" s="5"/>
      <c r="D22" s="5"/>
      <c r="E22" s="5"/>
      <c r="F22" s="5"/>
      <c r="G22" s="5"/>
      <c r="H22" s="36">
        <f>(SUM(D12:L12)+(C12+M12)/2)/10</f>
        <v>19.600000000000001</v>
      </c>
      <c r="I22" s="36">
        <f t="shared" ref="I22:BT22" si="22">(SUM(E12:M12)+(D12+N12)/2)/10</f>
        <v>19.55</v>
      </c>
      <c r="J22" s="36">
        <f t="shared" si="22"/>
        <v>19.850000000000001</v>
      </c>
      <c r="K22" s="36">
        <f t="shared" si="22"/>
        <v>20.8</v>
      </c>
      <c r="L22" s="36">
        <f t="shared" si="22"/>
        <v>21.15</v>
      </c>
      <c r="M22" s="36">
        <f t="shared" si="22"/>
        <v>20.75</v>
      </c>
      <c r="N22" s="36">
        <f t="shared" si="22"/>
        <v>20.350000000000001</v>
      </c>
      <c r="O22" s="36">
        <f t="shared" si="22"/>
        <v>20.65</v>
      </c>
      <c r="P22" s="36">
        <f t="shared" si="22"/>
        <v>20.75</v>
      </c>
      <c r="Q22" s="36">
        <f t="shared" si="22"/>
        <v>20.5</v>
      </c>
      <c r="R22" s="36">
        <f t="shared" si="22"/>
        <v>20.05</v>
      </c>
      <c r="S22" s="36">
        <f t="shared" si="22"/>
        <v>19.45</v>
      </c>
      <c r="T22" s="36">
        <f t="shared" si="22"/>
        <v>18.850000000000001</v>
      </c>
      <c r="U22" s="36">
        <f t="shared" si="22"/>
        <v>18.05</v>
      </c>
      <c r="V22" s="36">
        <f t="shared" si="22"/>
        <v>17.350000000000001</v>
      </c>
      <c r="W22" s="36">
        <f t="shared" si="22"/>
        <v>17</v>
      </c>
      <c r="X22" s="36">
        <f t="shared" si="22"/>
        <v>17.2</v>
      </c>
      <c r="Y22" s="36">
        <f t="shared" si="22"/>
        <v>17.649999999999999</v>
      </c>
      <c r="Z22" s="36">
        <f t="shared" si="22"/>
        <v>17.75</v>
      </c>
      <c r="AA22" s="36">
        <f t="shared" si="22"/>
        <v>17.55</v>
      </c>
      <c r="AB22" s="36">
        <f t="shared" si="22"/>
        <v>17.55</v>
      </c>
      <c r="AC22" s="36">
        <f t="shared" si="22"/>
        <v>17.8</v>
      </c>
      <c r="AD22" s="36">
        <f t="shared" si="22"/>
        <v>18</v>
      </c>
      <c r="AE22" s="36">
        <f t="shared" si="22"/>
        <v>17.850000000000001</v>
      </c>
      <c r="AF22" s="36">
        <f t="shared" si="22"/>
        <v>17.850000000000001</v>
      </c>
      <c r="AG22" s="36">
        <f t="shared" si="22"/>
        <v>18.3</v>
      </c>
      <c r="AH22" s="36">
        <f t="shared" si="22"/>
        <v>18.05</v>
      </c>
      <c r="AI22" s="36">
        <f t="shared" si="22"/>
        <v>17.600000000000001</v>
      </c>
      <c r="AJ22" s="36">
        <f t="shared" si="22"/>
        <v>17.850000000000001</v>
      </c>
      <c r="AK22" s="36">
        <f t="shared" si="22"/>
        <v>17.3</v>
      </c>
      <c r="AL22" s="36">
        <f t="shared" si="22"/>
        <v>17.100000000000001</v>
      </c>
      <c r="AM22" s="36">
        <f t="shared" si="22"/>
        <v>17.55</v>
      </c>
      <c r="AN22" s="36">
        <f t="shared" si="22"/>
        <v>17.25</v>
      </c>
      <c r="AO22" s="36">
        <f t="shared" si="22"/>
        <v>17.100000000000001</v>
      </c>
      <c r="AP22" s="36">
        <f t="shared" si="22"/>
        <v>17.25</v>
      </c>
      <c r="AQ22" s="36">
        <f t="shared" si="22"/>
        <v>17</v>
      </c>
      <c r="AR22" s="36">
        <f t="shared" si="22"/>
        <v>17</v>
      </c>
      <c r="AS22" s="36">
        <f t="shared" si="22"/>
        <v>16.899999999999999</v>
      </c>
      <c r="AT22" s="36">
        <f t="shared" si="22"/>
        <v>16.25</v>
      </c>
      <c r="AU22" s="36">
        <f t="shared" si="22"/>
        <v>16.05</v>
      </c>
      <c r="AV22" s="36">
        <f t="shared" si="22"/>
        <v>15.8</v>
      </c>
      <c r="AW22" s="36">
        <f t="shared" si="22"/>
        <v>15.35</v>
      </c>
      <c r="AX22" s="36">
        <f t="shared" si="22"/>
        <v>15.25</v>
      </c>
      <c r="AY22" s="36">
        <f t="shared" si="22"/>
        <v>14.75</v>
      </c>
      <c r="AZ22" s="36">
        <f t="shared" si="22"/>
        <v>13.9</v>
      </c>
      <c r="BA22" s="36">
        <f t="shared" si="22"/>
        <v>13.3</v>
      </c>
      <c r="BB22" s="36">
        <f t="shared" si="22"/>
        <v>12.8</v>
      </c>
      <c r="BC22" s="36">
        <f t="shared" si="22"/>
        <v>12.3</v>
      </c>
      <c r="BD22" s="36">
        <f t="shared" si="22"/>
        <v>12.25</v>
      </c>
      <c r="BE22" s="36">
        <f t="shared" si="22"/>
        <v>13.1</v>
      </c>
      <c r="BF22" s="36">
        <f t="shared" si="22"/>
        <v>13.85</v>
      </c>
      <c r="BG22" s="36">
        <f t="shared" si="22"/>
        <v>13.6</v>
      </c>
      <c r="BH22" s="36">
        <f t="shared" si="22"/>
        <v>13.2</v>
      </c>
      <c r="BI22" s="36">
        <f t="shared" si="22"/>
        <v>13.4</v>
      </c>
      <c r="BJ22" s="36">
        <f t="shared" si="22"/>
        <v>13.7</v>
      </c>
      <c r="BK22" s="36">
        <f t="shared" si="22"/>
        <v>14.1</v>
      </c>
      <c r="BL22" s="36">
        <f t="shared" si="22"/>
        <v>14.35</v>
      </c>
      <c r="BM22" s="36">
        <f t="shared" si="22"/>
        <v>14.3</v>
      </c>
      <c r="BN22" s="36">
        <f t="shared" si="22"/>
        <v>14.05</v>
      </c>
      <c r="BO22" s="36">
        <f t="shared" si="22"/>
        <v>13.35</v>
      </c>
      <c r="BP22" s="36">
        <f t="shared" si="22"/>
        <v>12.05</v>
      </c>
      <c r="BQ22" s="36">
        <f t="shared" si="22"/>
        <v>11.4</v>
      </c>
      <c r="BR22" s="36">
        <f t="shared" si="22"/>
        <v>11.25</v>
      </c>
      <c r="BS22" s="36">
        <f t="shared" si="22"/>
        <v>10.9</v>
      </c>
      <c r="BT22" s="36">
        <f t="shared" si="22"/>
        <v>11.05</v>
      </c>
      <c r="BU22" s="36">
        <f t="shared" ref="BU22:CB22" si="23">(SUM(BQ12:BY12)+(BP12+BZ12)/2)/10</f>
        <v>11.05</v>
      </c>
      <c r="BV22" s="36">
        <f t="shared" si="23"/>
        <v>11</v>
      </c>
      <c r="BW22" s="36">
        <f t="shared" si="23"/>
        <v>11.55</v>
      </c>
      <c r="BX22" s="36">
        <f t="shared" si="23"/>
        <v>11.8</v>
      </c>
      <c r="BY22" s="36">
        <f t="shared" si="23"/>
        <v>11.3</v>
      </c>
      <c r="BZ22" s="36">
        <f t="shared" si="23"/>
        <v>11.55</v>
      </c>
      <c r="CA22" s="36">
        <f t="shared" si="23"/>
        <v>12.15</v>
      </c>
      <c r="CB22" s="36">
        <f t="shared" si="23"/>
        <v>12</v>
      </c>
      <c r="CC22" s="36">
        <f t="shared" ref="CC22:CK22" si="24">(SUM(BY12:CG12)+(BX12+CH12)/2)/10</f>
        <v>11.85</v>
      </c>
      <c r="CD22" s="36">
        <f t="shared" si="24"/>
        <v>11.55</v>
      </c>
      <c r="CE22" s="36">
        <f t="shared" si="24"/>
        <v>11.05</v>
      </c>
      <c r="CF22" s="36">
        <f t="shared" si="24"/>
        <v>10.9</v>
      </c>
      <c r="CG22" s="36">
        <f t="shared" si="24"/>
        <v>10.7</v>
      </c>
      <c r="CH22" s="36">
        <f t="shared" si="24"/>
        <v>10.25</v>
      </c>
      <c r="CI22" s="36">
        <f t="shared" si="24"/>
        <v>9.9499999999999993</v>
      </c>
      <c r="CJ22" s="36">
        <f t="shared" si="24"/>
        <v>9.5</v>
      </c>
      <c r="CK22" s="36">
        <f t="shared" si="24"/>
        <v>8.75</v>
      </c>
      <c r="CL22" s="36"/>
      <c r="CM22" s="36"/>
      <c r="CN22" s="36"/>
      <c r="CO22" s="36"/>
      <c r="CP22" s="36"/>
      <c r="CQ22" s="36"/>
      <c r="CR22" s="36"/>
      <c r="CS22" s="24"/>
      <c r="CT22" s="6"/>
      <c r="CU22" s="26"/>
      <c r="CW22" s="17"/>
      <c r="CX22" s="39"/>
      <c r="CZ22" s="25"/>
      <c r="DA22" s="25"/>
      <c r="DB22" s="25"/>
    </row>
    <row r="23" spans="1:109" ht="12.75">
      <c r="A23" s="1" t="s">
        <v>129</v>
      </c>
      <c r="B23" s="1" t="s">
        <v>7</v>
      </c>
      <c r="C23" s="38">
        <f>TREND($C$12:$CP$12,$C$6:$CP$6,C6,TRUE)</f>
        <v>21.209677419354819</v>
      </c>
      <c r="D23" s="38">
        <f t="shared" ref="D23:BO23" si="25">TREND($C$12:$CP$12,$C$6:$CP$6,D6,TRUE)</f>
        <v>21.074873233358517</v>
      </c>
      <c r="E23" s="38">
        <f t="shared" si="25"/>
        <v>20.940069047362158</v>
      </c>
      <c r="F23" s="38">
        <f t="shared" si="25"/>
        <v>20.805264861365856</v>
      </c>
      <c r="G23" s="38">
        <f t="shared" si="25"/>
        <v>20.670460675369497</v>
      </c>
      <c r="H23" s="38">
        <f t="shared" si="25"/>
        <v>20.535656489373196</v>
      </c>
      <c r="I23" s="38">
        <f t="shared" si="25"/>
        <v>20.400852303376837</v>
      </c>
      <c r="J23" s="38">
        <f t="shared" si="25"/>
        <v>20.266048117380535</v>
      </c>
      <c r="K23" s="38">
        <f t="shared" si="25"/>
        <v>20.131243931384176</v>
      </c>
      <c r="L23" s="38">
        <f t="shared" si="25"/>
        <v>19.996439745387818</v>
      </c>
      <c r="M23" s="38">
        <f t="shared" si="25"/>
        <v>19.861635559391516</v>
      </c>
      <c r="N23" s="38">
        <f t="shared" si="25"/>
        <v>19.726831373395157</v>
      </c>
      <c r="O23" s="38">
        <f t="shared" si="25"/>
        <v>19.592027187398855</v>
      </c>
      <c r="P23" s="38">
        <f t="shared" si="25"/>
        <v>19.457223001402497</v>
      </c>
      <c r="Q23" s="38">
        <f t="shared" si="25"/>
        <v>19.322418815406195</v>
      </c>
      <c r="R23" s="38">
        <f t="shared" si="25"/>
        <v>19.187614629409836</v>
      </c>
      <c r="S23" s="38">
        <f t="shared" si="25"/>
        <v>19.052810443413534</v>
      </c>
      <c r="T23" s="38">
        <f t="shared" si="25"/>
        <v>18.918006257417176</v>
      </c>
      <c r="U23" s="38">
        <f t="shared" si="25"/>
        <v>18.783202071420874</v>
      </c>
      <c r="V23" s="38">
        <f t="shared" si="25"/>
        <v>18.648397885424515</v>
      </c>
      <c r="W23" s="38">
        <f t="shared" si="25"/>
        <v>18.513593699428213</v>
      </c>
      <c r="X23" s="38">
        <f t="shared" si="25"/>
        <v>18.378789513431855</v>
      </c>
      <c r="Y23" s="38">
        <f t="shared" si="25"/>
        <v>18.243985327435553</v>
      </c>
      <c r="Z23" s="38">
        <f t="shared" si="25"/>
        <v>18.109181141439194</v>
      </c>
      <c r="AA23" s="38">
        <f t="shared" si="25"/>
        <v>17.974376955442892</v>
      </c>
      <c r="AB23" s="38">
        <f t="shared" si="25"/>
        <v>17.839572769446534</v>
      </c>
      <c r="AC23" s="38">
        <f t="shared" si="25"/>
        <v>17.704768583450232</v>
      </c>
      <c r="AD23" s="38">
        <f t="shared" si="25"/>
        <v>17.569964397453873</v>
      </c>
      <c r="AE23" s="38">
        <f t="shared" si="25"/>
        <v>17.435160211457514</v>
      </c>
      <c r="AF23" s="38">
        <f t="shared" si="25"/>
        <v>17.300356025461213</v>
      </c>
      <c r="AG23" s="38">
        <f t="shared" si="25"/>
        <v>17.165551839464854</v>
      </c>
      <c r="AH23" s="38">
        <f t="shared" si="25"/>
        <v>17.030747653468552</v>
      </c>
      <c r="AI23" s="38">
        <f t="shared" si="25"/>
        <v>16.895943467472193</v>
      </c>
      <c r="AJ23" s="38">
        <f t="shared" si="25"/>
        <v>16.761139281475891</v>
      </c>
      <c r="AK23" s="38">
        <f t="shared" si="25"/>
        <v>16.626335095479533</v>
      </c>
      <c r="AL23" s="38">
        <f t="shared" si="25"/>
        <v>16.491530909483231</v>
      </c>
      <c r="AM23" s="38">
        <f t="shared" si="25"/>
        <v>16.356726723486872</v>
      </c>
      <c r="AN23" s="38">
        <f t="shared" si="25"/>
        <v>16.22192253749057</v>
      </c>
      <c r="AO23" s="38">
        <f t="shared" si="25"/>
        <v>16.087118351494212</v>
      </c>
      <c r="AP23" s="38">
        <f t="shared" si="25"/>
        <v>15.95231416549791</v>
      </c>
      <c r="AQ23" s="38">
        <f t="shared" si="25"/>
        <v>15.817509979501551</v>
      </c>
      <c r="AR23" s="38">
        <f t="shared" si="25"/>
        <v>15.682705793505249</v>
      </c>
      <c r="AS23" s="38">
        <f t="shared" si="25"/>
        <v>15.547901607508891</v>
      </c>
      <c r="AT23" s="38">
        <f t="shared" si="25"/>
        <v>15.413097421512589</v>
      </c>
      <c r="AU23" s="38">
        <f t="shared" si="25"/>
        <v>15.27829323551623</v>
      </c>
      <c r="AV23" s="38">
        <f t="shared" si="25"/>
        <v>15.143489049519872</v>
      </c>
      <c r="AW23" s="38">
        <f t="shared" si="25"/>
        <v>15.00868486352357</v>
      </c>
      <c r="AX23" s="38">
        <f t="shared" si="25"/>
        <v>14.873880677527211</v>
      </c>
      <c r="AY23" s="38">
        <f t="shared" si="25"/>
        <v>14.739076491530909</v>
      </c>
      <c r="AZ23" s="38">
        <f t="shared" si="25"/>
        <v>14.60427230553455</v>
      </c>
      <c r="BA23" s="38">
        <f t="shared" si="25"/>
        <v>14.469468119538249</v>
      </c>
      <c r="BB23" s="38">
        <f t="shared" si="25"/>
        <v>14.33466393354189</v>
      </c>
      <c r="BC23" s="38">
        <f t="shared" si="25"/>
        <v>14.199859747545588</v>
      </c>
      <c r="BD23" s="38">
        <f t="shared" si="25"/>
        <v>14.065055561549229</v>
      </c>
      <c r="BE23" s="38">
        <f t="shared" si="25"/>
        <v>13.930251375552928</v>
      </c>
      <c r="BF23" s="38">
        <f t="shared" si="25"/>
        <v>13.795447189556569</v>
      </c>
      <c r="BG23" s="38">
        <f t="shared" si="25"/>
        <v>13.660643003560267</v>
      </c>
      <c r="BH23" s="38">
        <f t="shared" si="25"/>
        <v>13.525838817563908</v>
      </c>
      <c r="BI23" s="38">
        <f t="shared" si="25"/>
        <v>13.391034631567607</v>
      </c>
      <c r="BJ23" s="38">
        <f t="shared" si="25"/>
        <v>13.256230445571248</v>
      </c>
      <c r="BK23" s="38">
        <f t="shared" si="25"/>
        <v>13.121426259574946</v>
      </c>
      <c r="BL23" s="38">
        <f t="shared" si="25"/>
        <v>12.986622073578587</v>
      </c>
      <c r="BM23" s="38">
        <f t="shared" si="25"/>
        <v>12.851817887582285</v>
      </c>
      <c r="BN23" s="38">
        <f t="shared" si="25"/>
        <v>12.717013701585927</v>
      </c>
      <c r="BO23" s="38">
        <f t="shared" si="25"/>
        <v>12.582209515589568</v>
      </c>
      <c r="BP23" s="38">
        <f t="shared" ref="BP23:CP23" si="26">TREND($C$12:$CP$12,$C$6:$CP$6,BP6,TRUE)</f>
        <v>12.447405329593266</v>
      </c>
      <c r="BQ23" s="38">
        <f t="shared" si="26"/>
        <v>12.312601143596908</v>
      </c>
      <c r="BR23" s="38">
        <f t="shared" si="26"/>
        <v>12.177796957600606</v>
      </c>
      <c r="BS23" s="38">
        <f t="shared" si="26"/>
        <v>12.042992771604247</v>
      </c>
      <c r="BT23" s="38">
        <f t="shared" si="26"/>
        <v>11.908188585607945</v>
      </c>
      <c r="BU23" s="38">
        <f t="shared" si="26"/>
        <v>11.773384399611587</v>
      </c>
      <c r="BV23" s="38">
        <f t="shared" si="26"/>
        <v>11.638580213615285</v>
      </c>
      <c r="BW23" s="38">
        <f t="shared" si="26"/>
        <v>11.503776027618926</v>
      </c>
      <c r="BX23" s="38">
        <f t="shared" si="26"/>
        <v>11.368971841622624</v>
      </c>
      <c r="BY23" s="38">
        <f t="shared" si="26"/>
        <v>11.234167655626266</v>
      </c>
      <c r="BZ23" s="38">
        <f t="shared" si="26"/>
        <v>11.099363469629964</v>
      </c>
      <c r="CA23" s="38">
        <f t="shared" si="26"/>
        <v>10.964559283633605</v>
      </c>
      <c r="CB23" s="38">
        <f t="shared" si="26"/>
        <v>10.829755097637303</v>
      </c>
      <c r="CC23" s="38">
        <f t="shared" si="26"/>
        <v>10.694950911640944</v>
      </c>
      <c r="CD23" s="38">
        <f t="shared" si="26"/>
        <v>10.560146725644643</v>
      </c>
      <c r="CE23" s="38">
        <f t="shared" si="26"/>
        <v>10.425342539648284</v>
      </c>
      <c r="CF23" s="38">
        <f t="shared" si="26"/>
        <v>10.290538353651925</v>
      </c>
      <c r="CG23" s="38">
        <f t="shared" si="26"/>
        <v>10.155734167655623</v>
      </c>
      <c r="CH23" s="38">
        <f t="shared" si="26"/>
        <v>10.020929981659265</v>
      </c>
      <c r="CI23" s="38">
        <f t="shared" si="26"/>
        <v>9.8861257956629629</v>
      </c>
      <c r="CJ23" s="38">
        <f t="shared" si="26"/>
        <v>9.7513216096666042</v>
      </c>
      <c r="CK23" s="38">
        <f t="shared" si="26"/>
        <v>9.6165174236703024</v>
      </c>
      <c r="CL23" s="38">
        <f t="shared" si="26"/>
        <v>9.4817132376739437</v>
      </c>
      <c r="CM23" s="38">
        <f t="shared" si="26"/>
        <v>9.3469090516776419</v>
      </c>
      <c r="CN23" s="38">
        <f t="shared" si="26"/>
        <v>9.2121048656812832</v>
      </c>
      <c r="CO23" s="38">
        <f t="shared" si="26"/>
        <v>9.0773006796849813</v>
      </c>
      <c r="CP23" s="38">
        <f t="shared" si="26"/>
        <v>8.9424964936886226</v>
      </c>
      <c r="CQ23" s="38"/>
      <c r="CR23" s="38"/>
      <c r="CS23" s="24"/>
      <c r="CT23" s="6"/>
      <c r="CU23" s="26"/>
      <c r="CW23" s="17"/>
      <c r="CX23" s="39"/>
      <c r="CZ23" s="25"/>
      <c r="DA23" s="26"/>
      <c r="DB23" s="26"/>
    </row>
    <row r="24" spans="1:109" ht="12.75">
      <c r="A24" s="1" t="s">
        <v>111</v>
      </c>
      <c r="B24" s="1" t="s">
        <v>8</v>
      </c>
      <c r="C24" s="5"/>
      <c r="D24" s="5"/>
      <c r="E24" s="5"/>
      <c r="F24" s="5"/>
      <c r="G24" s="5"/>
      <c r="H24" s="36">
        <f>(SUM(D13:L13)+(C13+M13)/2)/10</f>
        <v>22</v>
      </c>
      <c r="I24" s="36">
        <f t="shared" ref="I24:BT24" si="27">(SUM(E13:M13)+(D13+N13)/2)/10</f>
        <v>21.85</v>
      </c>
      <c r="J24" s="36">
        <f t="shared" si="27"/>
        <v>21.9</v>
      </c>
      <c r="K24" s="36">
        <f t="shared" si="27"/>
        <v>22.1</v>
      </c>
      <c r="L24" s="36">
        <f t="shared" si="27"/>
        <v>22.4</v>
      </c>
      <c r="M24" s="36">
        <f t="shared" si="27"/>
        <v>22.05</v>
      </c>
      <c r="N24" s="36">
        <f t="shared" si="27"/>
        <v>21.2</v>
      </c>
      <c r="O24" s="36">
        <f t="shared" si="27"/>
        <v>20.149999999999999</v>
      </c>
      <c r="P24" s="36">
        <f t="shared" si="27"/>
        <v>19.7</v>
      </c>
      <c r="Q24" s="36">
        <f t="shared" si="27"/>
        <v>19.75</v>
      </c>
      <c r="R24" s="36">
        <f t="shared" si="27"/>
        <v>20.2</v>
      </c>
      <c r="S24" s="36">
        <f t="shared" si="27"/>
        <v>20.5</v>
      </c>
      <c r="T24" s="36">
        <f t="shared" si="27"/>
        <v>20.45</v>
      </c>
      <c r="U24" s="36">
        <f t="shared" si="27"/>
        <v>20.05</v>
      </c>
      <c r="V24" s="36">
        <f t="shared" si="27"/>
        <v>19.5</v>
      </c>
      <c r="W24" s="36">
        <f t="shared" si="27"/>
        <v>19.25</v>
      </c>
      <c r="X24" s="36">
        <f t="shared" si="27"/>
        <v>19.7</v>
      </c>
      <c r="Y24" s="36">
        <f t="shared" si="27"/>
        <v>20.6</v>
      </c>
      <c r="Z24" s="36">
        <f t="shared" si="27"/>
        <v>20.8</v>
      </c>
      <c r="AA24" s="36">
        <f t="shared" si="27"/>
        <v>20.6</v>
      </c>
      <c r="AB24" s="36">
        <f t="shared" si="27"/>
        <v>19.7</v>
      </c>
      <c r="AC24" s="36">
        <f t="shared" si="27"/>
        <v>18.7</v>
      </c>
      <c r="AD24" s="36">
        <f t="shared" si="27"/>
        <v>18.2</v>
      </c>
      <c r="AE24" s="36">
        <f t="shared" si="27"/>
        <v>18.05</v>
      </c>
      <c r="AF24" s="36">
        <f t="shared" si="27"/>
        <v>18.2</v>
      </c>
      <c r="AG24" s="36">
        <f t="shared" si="27"/>
        <v>18.25</v>
      </c>
      <c r="AH24" s="36">
        <f t="shared" si="27"/>
        <v>18.2</v>
      </c>
      <c r="AI24" s="36">
        <f t="shared" si="27"/>
        <v>18.350000000000001</v>
      </c>
      <c r="AJ24" s="36">
        <f t="shared" si="27"/>
        <v>18.3</v>
      </c>
      <c r="AK24" s="36">
        <f t="shared" si="27"/>
        <v>17.95</v>
      </c>
      <c r="AL24" s="36">
        <f t="shared" si="27"/>
        <v>18.100000000000001</v>
      </c>
      <c r="AM24" s="36">
        <f t="shared" si="27"/>
        <v>18.45</v>
      </c>
      <c r="AN24" s="36">
        <f t="shared" si="27"/>
        <v>18.649999999999999</v>
      </c>
      <c r="AO24" s="36">
        <f t="shared" si="27"/>
        <v>18.8</v>
      </c>
      <c r="AP24" s="36">
        <f t="shared" si="27"/>
        <v>18.850000000000001</v>
      </c>
      <c r="AQ24" s="36">
        <f t="shared" si="27"/>
        <v>18.5</v>
      </c>
      <c r="AR24" s="36">
        <f t="shared" si="27"/>
        <v>17.7</v>
      </c>
      <c r="AS24" s="36">
        <f t="shared" si="27"/>
        <v>16.7</v>
      </c>
      <c r="AT24" s="36">
        <f t="shared" si="27"/>
        <v>16.350000000000001</v>
      </c>
      <c r="AU24" s="36">
        <f t="shared" si="27"/>
        <v>16.5</v>
      </c>
      <c r="AV24" s="36">
        <f t="shared" si="27"/>
        <v>16.649999999999999</v>
      </c>
      <c r="AW24" s="36">
        <f t="shared" si="27"/>
        <v>16.75</v>
      </c>
      <c r="AX24" s="36">
        <f t="shared" si="27"/>
        <v>16.600000000000001</v>
      </c>
      <c r="AY24" s="36">
        <f t="shared" si="27"/>
        <v>16.100000000000001</v>
      </c>
      <c r="AZ24" s="36">
        <f t="shared" si="27"/>
        <v>16.05</v>
      </c>
      <c r="BA24" s="36">
        <f t="shared" si="27"/>
        <v>16.3</v>
      </c>
      <c r="BB24" s="36">
        <f t="shared" si="27"/>
        <v>16.45</v>
      </c>
      <c r="BC24" s="36">
        <f t="shared" si="27"/>
        <v>16.899999999999999</v>
      </c>
      <c r="BD24" s="36">
        <f t="shared" si="27"/>
        <v>16.95</v>
      </c>
      <c r="BE24" s="36">
        <f t="shared" si="27"/>
        <v>16.850000000000001</v>
      </c>
      <c r="BF24" s="36">
        <f t="shared" si="27"/>
        <v>16.899999999999999</v>
      </c>
      <c r="BG24" s="36">
        <f t="shared" si="27"/>
        <v>16.850000000000001</v>
      </c>
      <c r="BH24" s="36">
        <f t="shared" si="27"/>
        <v>16.850000000000001</v>
      </c>
      <c r="BI24" s="36">
        <f t="shared" si="27"/>
        <v>17.100000000000001</v>
      </c>
      <c r="BJ24" s="36">
        <f t="shared" si="27"/>
        <v>16.75</v>
      </c>
      <c r="BK24" s="36">
        <f t="shared" si="27"/>
        <v>16.55</v>
      </c>
      <c r="BL24" s="36">
        <f t="shared" si="27"/>
        <v>16.5</v>
      </c>
      <c r="BM24" s="36">
        <f t="shared" si="27"/>
        <v>15.6</v>
      </c>
      <c r="BN24" s="36">
        <f t="shared" si="27"/>
        <v>14.8</v>
      </c>
      <c r="BO24" s="36">
        <f t="shared" si="27"/>
        <v>14.45</v>
      </c>
      <c r="BP24" s="36">
        <f t="shared" si="27"/>
        <v>13.95</v>
      </c>
      <c r="BQ24" s="36">
        <f t="shared" si="27"/>
        <v>13.5</v>
      </c>
      <c r="BR24" s="36">
        <f t="shared" si="27"/>
        <v>13.75</v>
      </c>
      <c r="BS24" s="36">
        <f t="shared" si="27"/>
        <v>13.55</v>
      </c>
      <c r="BT24" s="36">
        <f t="shared" si="27"/>
        <v>13.2</v>
      </c>
      <c r="BU24" s="36">
        <f t="shared" ref="BU24:CK24" si="28">(SUM(BQ13:BY13)+(BP13+BZ13)/2)/10</f>
        <v>12.7</v>
      </c>
      <c r="BV24" s="36">
        <f t="shared" si="28"/>
        <v>12.35</v>
      </c>
      <c r="BW24" s="36">
        <f t="shared" si="28"/>
        <v>12.85</v>
      </c>
      <c r="BX24" s="36">
        <f t="shared" si="28"/>
        <v>13.55</v>
      </c>
      <c r="BY24" s="36">
        <f t="shared" si="28"/>
        <v>14</v>
      </c>
      <c r="BZ24" s="36">
        <f t="shared" si="28"/>
        <v>14.3</v>
      </c>
      <c r="CA24" s="36">
        <f t="shared" si="28"/>
        <v>14.6</v>
      </c>
      <c r="CB24" s="36">
        <f t="shared" si="28"/>
        <v>14.5</v>
      </c>
      <c r="CC24" s="36">
        <f t="shared" si="28"/>
        <v>14.85</v>
      </c>
      <c r="CD24" s="36">
        <f t="shared" si="28"/>
        <v>15.15</v>
      </c>
      <c r="CE24" s="36">
        <f t="shared" si="28"/>
        <v>15.2</v>
      </c>
      <c r="CF24" s="36">
        <f t="shared" si="28"/>
        <v>15.65</v>
      </c>
      <c r="CG24" s="36">
        <f t="shared" si="28"/>
        <v>15.55</v>
      </c>
      <c r="CH24" s="36">
        <f t="shared" si="28"/>
        <v>15.05</v>
      </c>
      <c r="CI24" s="36">
        <f t="shared" si="28"/>
        <v>14.7</v>
      </c>
      <c r="CJ24" s="36">
        <f t="shared" si="28"/>
        <v>14.3</v>
      </c>
      <c r="CK24" s="36">
        <f t="shared" si="28"/>
        <v>14</v>
      </c>
      <c r="CL24" s="36"/>
      <c r="CM24" s="36"/>
      <c r="CN24" s="36"/>
      <c r="CO24" s="36"/>
      <c r="CP24" s="36"/>
      <c r="CQ24" s="36"/>
      <c r="CR24" s="36"/>
      <c r="CS24" s="4"/>
      <c r="CT24" s="5"/>
      <c r="CX24" s="39"/>
      <c r="CZ24" s="25"/>
      <c r="DA24" s="26"/>
      <c r="DB24" s="26"/>
    </row>
    <row r="25" spans="1:109" ht="12.75">
      <c r="A25" s="1" t="s">
        <v>129</v>
      </c>
      <c r="B25" s="1" t="s">
        <v>8</v>
      </c>
      <c r="C25" s="38">
        <f>TREND($C$13:$CP$13,$C$6:$CP$6,C6,TRUE)</f>
        <v>22.004908835904615</v>
      </c>
      <c r="D25" s="38">
        <f t="shared" ref="D25:BO25" si="29">TREND($C$13:$CP$13,$C$6:$CP$6,D6,TRUE)</f>
        <v>21.902316477351548</v>
      </c>
      <c r="E25" s="38">
        <f t="shared" si="29"/>
        <v>21.799724118798451</v>
      </c>
      <c r="F25" s="38">
        <f t="shared" si="29"/>
        <v>21.697131760245355</v>
      </c>
      <c r="G25" s="38">
        <f t="shared" si="29"/>
        <v>21.594539401692288</v>
      </c>
      <c r="H25" s="38">
        <f t="shared" si="29"/>
        <v>21.491947043139191</v>
      </c>
      <c r="I25" s="38">
        <f t="shared" si="29"/>
        <v>21.389354684586095</v>
      </c>
      <c r="J25" s="38">
        <f t="shared" si="29"/>
        <v>21.286762326032999</v>
      </c>
      <c r="K25" s="38">
        <f t="shared" si="29"/>
        <v>21.184169967479932</v>
      </c>
      <c r="L25" s="38">
        <f t="shared" si="29"/>
        <v>21.081577608926835</v>
      </c>
      <c r="M25" s="38">
        <f t="shared" si="29"/>
        <v>20.978985250373739</v>
      </c>
      <c r="N25" s="38">
        <f t="shared" si="29"/>
        <v>20.876392891820672</v>
      </c>
      <c r="O25" s="38">
        <f t="shared" si="29"/>
        <v>20.773800533267575</v>
      </c>
      <c r="P25" s="38">
        <f t="shared" si="29"/>
        <v>20.671208174714479</v>
      </c>
      <c r="Q25" s="38">
        <f t="shared" si="29"/>
        <v>20.568615816161412</v>
      </c>
      <c r="R25" s="38">
        <f t="shared" si="29"/>
        <v>20.466023457608316</v>
      </c>
      <c r="S25" s="38">
        <f t="shared" si="29"/>
        <v>20.363431099055219</v>
      </c>
      <c r="T25" s="38">
        <f t="shared" si="29"/>
        <v>20.260838740502123</v>
      </c>
      <c r="U25" s="38">
        <f t="shared" si="29"/>
        <v>20.158246381949056</v>
      </c>
      <c r="V25" s="38">
        <f t="shared" si="29"/>
        <v>20.055654023395959</v>
      </c>
      <c r="W25" s="38">
        <f t="shared" si="29"/>
        <v>19.953061664842863</v>
      </c>
      <c r="X25" s="38">
        <f t="shared" si="29"/>
        <v>19.850469306289796</v>
      </c>
      <c r="Y25" s="38">
        <f t="shared" si="29"/>
        <v>19.7478769477367</v>
      </c>
      <c r="Z25" s="38">
        <f t="shared" si="29"/>
        <v>19.645284589183603</v>
      </c>
      <c r="AA25" s="38">
        <f t="shared" si="29"/>
        <v>19.542692230630507</v>
      </c>
      <c r="AB25" s="38">
        <f t="shared" si="29"/>
        <v>19.44009987207744</v>
      </c>
      <c r="AC25" s="38">
        <f t="shared" si="29"/>
        <v>19.337507513524343</v>
      </c>
      <c r="AD25" s="38">
        <f t="shared" si="29"/>
        <v>19.234915154971247</v>
      </c>
      <c r="AE25" s="38">
        <f t="shared" si="29"/>
        <v>19.13232279641818</v>
      </c>
      <c r="AF25" s="38">
        <f t="shared" si="29"/>
        <v>19.029730437865084</v>
      </c>
      <c r="AG25" s="38">
        <f t="shared" si="29"/>
        <v>18.927138079311987</v>
      </c>
      <c r="AH25" s="38">
        <f t="shared" si="29"/>
        <v>18.824545720758891</v>
      </c>
      <c r="AI25" s="38">
        <f t="shared" si="29"/>
        <v>18.721953362205824</v>
      </c>
      <c r="AJ25" s="38">
        <f t="shared" si="29"/>
        <v>18.619361003652728</v>
      </c>
      <c r="AK25" s="38">
        <f t="shared" si="29"/>
        <v>18.516768645099631</v>
      </c>
      <c r="AL25" s="38">
        <f t="shared" si="29"/>
        <v>18.414176286546564</v>
      </c>
      <c r="AM25" s="38">
        <f t="shared" si="29"/>
        <v>18.311583927993468</v>
      </c>
      <c r="AN25" s="38">
        <f t="shared" si="29"/>
        <v>18.208991569440371</v>
      </c>
      <c r="AO25" s="38">
        <f t="shared" si="29"/>
        <v>18.106399210887275</v>
      </c>
      <c r="AP25" s="38">
        <f t="shared" si="29"/>
        <v>18.003806852334208</v>
      </c>
      <c r="AQ25" s="38">
        <f t="shared" si="29"/>
        <v>17.901214493781112</v>
      </c>
      <c r="AR25" s="38">
        <f t="shared" si="29"/>
        <v>17.798622135228015</v>
      </c>
      <c r="AS25" s="38">
        <f t="shared" si="29"/>
        <v>17.696029776674948</v>
      </c>
      <c r="AT25" s="38">
        <f t="shared" si="29"/>
        <v>17.593437418121852</v>
      </c>
      <c r="AU25" s="38">
        <f t="shared" si="29"/>
        <v>17.490845059568755</v>
      </c>
      <c r="AV25" s="38">
        <f t="shared" si="29"/>
        <v>17.388252701015659</v>
      </c>
      <c r="AW25" s="38">
        <f t="shared" si="29"/>
        <v>17.285660342462592</v>
      </c>
      <c r="AX25" s="38">
        <f t="shared" si="29"/>
        <v>17.183067983909496</v>
      </c>
      <c r="AY25" s="38">
        <f t="shared" si="29"/>
        <v>17.080475625356399</v>
      </c>
      <c r="AZ25" s="38">
        <f t="shared" si="29"/>
        <v>16.977883266803332</v>
      </c>
      <c r="BA25" s="38">
        <f t="shared" si="29"/>
        <v>16.875290908250236</v>
      </c>
      <c r="BB25" s="38">
        <f t="shared" si="29"/>
        <v>16.772698549697139</v>
      </c>
      <c r="BC25" s="38">
        <f t="shared" si="29"/>
        <v>16.670106191144072</v>
      </c>
      <c r="BD25" s="38">
        <f t="shared" si="29"/>
        <v>16.567513832590976</v>
      </c>
      <c r="BE25" s="38">
        <f t="shared" si="29"/>
        <v>16.46492147403788</v>
      </c>
      <c r="BF25" s="38">
        <f t="shared" si="29"/>
        <v>16.362329115484783</v>
      </c>
      <c r="BG25" s="38">
        <f t="shared" si="29"/>
        <v>16.259736756931716</v>
      </c>
      <c r="BH25" s="38">
        <f t="shared" si="29"/>
        <v>16.15714439837862</v>
      </c>
      <c r="BI25" s="38">
        <f t="shared" si="29"/>
        <v>16.054552039825523</v>
      </c>
      <c r="BJ25" s="38">
        <f t="shared" si="29"/>
        <v>15.951959681272456</v>
      </c>
      <c r="BK25" s="38">
        <f t="shared" si="29"/>
        <v>15.84936732271936</v>
      </c>
      <c r="BL25" s="38">
        <f t="shared" si="29"/>
        <v>15.746774964166264</v>
      </c>
      <c r="BM25" s="38">
        <f t="shared" si="29"/>
        <v>15.644182605613167</v>
      </c>
      <c r="BN25" s="38">
        <f t="shared" si="29"/>
        <v>15.5415902470601</v>
      </c>
      <c r="BO25" s="38">
        <f t="shared" si="29"/>
        <v>15.438997888507004</v>
      </c>
      <c r="BP25" s="38">
        <f t="shared" ref="BP25:CO25" si="30">TREND($C$13:$CP$13,$C$6:$CP$6,BP6,TRUE)</f>
        <v>15.336405529953907</v>
      </c>
      <c r="BQ25" s="38">
        <f t="shared" si="30"/>
        <v>15.23381317140084</v>
      </c>
      <c r="BR25" s="38">
        <f t="shared" si="30"/>
        <v>15.131220812847744</v>
      </c>
      <c r="BS25" s="38">
        <f t="shared" si="30"/>
        <v>15.028628454294648</v>
      </c>
      <c r="BT25" s="38">
        <f t="shared" si="30"/>
        <v>14.926036095741551</v>
      </c>
      <c r="BU25" s="38">
        <f t="shared" si="30"/>
        <v>14.823443737188484</v>
      </c>
      <c r="BV25" s="38">
        <f t="shared" si="30"/>
        <v>14.720851378635388</v>
      </c>
      <c r="BW25" s="38">
        <f t="shared" si="30"/>
        <v>14.618259020082291</v>
      </c>
      <c r="BX25" s="38">
        <f t="shared" si="30"/>
        <v>14.515666661529224</v>
      </c>
      <c r="BY25" s="38">
        <f t="shared" si="30"/>
        <v>14.413074302976128</v>
      </c>
      <c r="BZ25" s="38">
        <f t="shared" si="30"/>
        <v>14.310481944423032</v>
      </c>
      <c r="CA25" s="38">
        <f t="shared" si="30"/>
        <v>14.207889585869935</v>
      </c>
      <c r="CB25" s="38">
        <f t="shared" si="30"/>
        <v>14.105297227316868</v>
      </c>
      <c r="CC25" s="38">
        <f t="shared" si="30"/>
        <v>14.002704868763772</v>
      </c>
      <c r="CD25" s="38">
        <f t="shared" si="30"/>
        <v>13.900112510210676</v>
      </c>
      <c r="CE25" s="38">
        <f t="shared" si="30"/>
        <v>13.797520151657608</v>
      </c>
      <c r="CF25" s="38">
        <f t="shared" si="30"/>
        <v>13.694927793104512</v>
      </c>
      <c r="CG25" s="38">
        <f t="shared" si="30"/>
        <v>13.592335434551416</v>
      </c>
      <c r="CH25" s="38">
        <f t="shared" si="30"/>
        <v>13.489743075998319</v>
      </c>
      <c r="CI25" s="38">
        <f t="shared" si="30"/>
        <v>13.387150717445252</v>
      </c>
      <c r="CJ25" s="38">
        <f t="shared" si="30"/>
        <v>13.284558358892156</v>
      </c>
      <c r="CK25" s="38">
        <f t="shared" si="30"/>
        <v>13.18196600033906</v>
      </c>
      <c r="CL25" s="38">
        <f t="shared" si="30"/>
        <v>13.079373641785992</v>
      </c>
      <c r="CM25" s="38">
        <f t="shared" si="30"/>
        <v>12.976781283232896</v>
      </c>
      <c r="CN25" s="38">
        <f t="shared" si="30"/>
        <v>12.8741889246798</v>
      </c>
      <c r="CO25" s="38">
        <f t="shared" si="30"/>
        <v>12.771596566126703</v>
      </c>
      <c r="CP25" s="38">
        <f>TREND($C$13:$CP$13,$C$6:$CP$6,CP6,TRUE)</f>
        <v>12.669004207573636</v>
      </c>
      <c r="CQ25" s="38"/>
      <c r="CR25" s="38"/>
      <c r="CS25" s="4"/>
      <c r="CT25" s="5"/>
      <c r="CX25" s="39"/>
      <c r="CZ25" s="25"/>
      <c r="DA25" s="26"/>
      <c r="DB25" s="26"/>
    </row>
    <row r="26" spans="1:109" ht="12.75">
      <c r="A26" s="1" t="s">
        <v>111</v>
      </c>
      <c r="B26" s="1" t="s">
        <v>9</v>
      </c>
      <c r="C26" s="5"/>
      <c r="D26" s="5"/>
      <c r="E26" s="5"/>
      <c r="F26" s="5"/>
      <c r="G26" s="5"/>
      <c r="H26" s="36">
        <f>(SUM(D14:L14)+(C14+M14)/2)/10</f>
        <v>17.350000000000001</v>
      </c>
      <c r="I26" s="36">
        <f t="shared" ref="I26:BT26" si="31">(SUM(E14:M14)+(D14+N14)/2)/10</f>
        <v>17.75</v>
      </c>
      <c r="J26" s="36">
        <f t="shared" si="31"/>
        <v>18.649999999999999</v>
      </c>
      <c r="K26" s="36">
        <f t="shared" si="31"/>
        <v>18.95</v>
      </c>
      <c r="L26" s="36">
        <f t="shared" si="31"/>
        <v>18.899999999999999</v>
      </c>
      <c r="M26" s="36">
        <f t="shared" si="31"/>
        <v>18.75</v>
      </c>
      <c r="N26" s="36">
        <f t="shared" si="31"/>
        <v>18.2</v>
      </c>
      <c r="O26" s="36">
        <f t="shared" si="31"/>
        <v>17.850000000000001</v>
      </c>
      <c r="P26" s="36">
        <f t="shared" si="31"/>
        <v>18.100000000000001</v>
      </c>
      <c r="Q26" s="36">
        <f t="shared" si="31"/>
        <v>18.2</v>
      </c>
      <c r="R26" s="36">
        <f t="shared" si="31"/>
        <v>17.850000000000001</v>
      </c>
      <c r="S26" s="36">
        <f t="shared" si="31"/>
        <v>16.850000000000001</v>
      </c>
      <c r="T26" s="36">
        <f t="shared" si="31"/>
        <v>16.2</v>
      </c>
      <c r="U26" s="36">
        <f t="shared" si="31"/>
        <v>15.85</v>
      </c>
      <c r="V26" s="36">
        <f t="shared" si="31"/>
        <v>15.6</v>
      </c>
      <c r="W26" s="36">
        <f t="shared" si="31"/>
        <v>15.65</v>
      </c>
      <c r="X26" s="36">
        <f t="shared" si="31"/>
        <v>15.65</v>
      </c>
      <c r="Y26" s="36">
        <f t="shared" si="31"/>
        <v>16.149999999999999</v>
      </c>
      <c r="Z26" s="36">
        <f t="shared" si="31"/>
        <v>16.399999999999999</v>
      </c>
      <c r="AA26" s="36">
        <f t="shared" si="31"/>
        <v>16.25</v>
      </c>
      <c r="AB26" s="36">
        <f t="shared" si="31"/>
        <v>16.100000000000001</v>
      </c>
      <c r="AC26" s="36">
        <f t="shared" si="31"/>
        <v>16.399999999999999</v>
      </c>
      <c r="AD26" s="36">
        <f t="shared" si="31"/>
        <v>16.55</v>
      </c>
      <c r="AE26" s="36">
        <f t="shared" si="31"/>
        <v>16.600000000000001</v>
      </c>
      <c r="AF26" s="36">
        <f t="shared" si="31"/>
        <v>16.75</v>
      </c>
      <c r="AG26" s="36">
        <f t="shared" si="31"/>
        <v>16.399999999999999</v>
      </c>
      <c r="AH26" s="36">
        <f t="shared" si="31"/>
        <v>16.149999999999999</v>
      </c>
      <c r="AI26" s="36">
        <f t="shared" si="31"/>
        <v>15.8</v>
      </c>
      <c r="AJ26" s="36">
        <f t="shared" si="31"/>
        <v>15.35</v>
      </c>
      <c r="AK26" s="36">
        <f t="shared" si="31"/>
        <v>14.85</v>
      </c>
      <c r="AL26" s="36">
        <f t="shared" si="31"/>
        <v>14.85</v>
      </c>
      <c r="AM26" s="36">
        <f t="shared" si="31"/>
        <v>14.85</v>
      </c>
      <c r="AN26" s="36">
        <f t="shared" si="31"/>
        <v>14.35</v>
      </c>
      <c r="AO26" s="36">
        <f t="shared" si="31"/>
        <v>14</v>
      </c>
      <c r="AP26" s="36">
        <f t="shared" si="31"/>
        <v>13.4</v>
      </c>
      <c r="AQ26" s="36">
        <f t="shared" si="31"/>
        <v>13</v>
      </c>
      <c r="AR26" s="36">
        <f t="shared" si="31"/>
        <v>12.8</v>
      </c>
      <c r="AS26" s="36">
        <f t="shared" si="31"/>
        <v>12.4</v>
      </c>
      <c r="AT26" s="36">
        <f t="shared" si="31"/>
        <v>12.05</v>
      </c>
      <c r="AU26" s="36">
        <f t="shared" si="31"/>
        <v>12.1</v>
      </c>
      <c r="AV26" s="36">
        <f t="shared" si="31"/>
        <v>12.25</v>
      </c>
      <c r="AW26" s="36">
        <f t="shared" si="31"/>
        <v>12.2</v>
      </c>
      <c r="AX26" s="36">
        <f t="shared" si="31"/>
        <v>12.35</v>
      </c>
      <c r="AY26" s="36">
        <f t="shared" si="31"/>
        <v>12.95</v>
      </c>
      <c r="AZ26" s="36">
        <f t="shared" si="31"/>
        <v>13.7</v>
      </c>
      <c r="BA26" s="36">
        <f t="shared" si="31"/>
        <v>13.95</v>
      </c>
      <c r="BB26" s="36">
        <f t="shared" si="31"/>
        <v>14.15</v>
      </c>
      <c r="BC26" s="36">
        <f t="shared" si="31"/>
        <v>14.25</v>
      </c>
      <c r="BD26" s="36">
        <f t="shared" si="31"/>
        <v>14</v>
      </c>
      <c r="BE26" s="36">
        <f t="shared" si="31"/>
        <v>13.5</v>
      </c>
      <c r="BF26" s="36">
        <f t="shared" si="31"/>
        <v>12.95</v>
      </c>
      <c r="BG26" s="36">
        <f t="shared" si="31"/>
        <v>12.8</v>
      </c>
      <c r="BH26" s="36">
        <f t="shared" si="31"/>
        <v>12.5</v>
      </c>
      <c r="BI26" s="36">
        <f t="shared" si="31"/>
        <v>11.85</v>
      </c>
      <c r="BJ26" s="36">
        <f t="shared" si="31"/>
        <v>11.45</v>
      </c>
      <c r="BK26" s="36">
        <f t="shared" si="31"/>
        <v>11.6</v>
      </c>
      <c r="BL26" s="36">
        <f t="shared" si="31"/>
        <v>11.65</v>
      </c>
      <c r="BM26" s="36">
        <f t="shared" si="31"/>
        <v>11.4</v>
      </c>
      <c r="BN26" s="36">
        <f t="shared" si="31"/>
        <v>11.4</v>
      </c>
      <c r="BO26" s="36">
        <f t="shared" si="31"/>
        <v>11.5</v>
      </c>
      <c r="BP26" s="36">
        <f t="shared" si="31"/>
        <v>11.35</v>
      </c>
      <c r="BQ26" s="36">
        <f t="shared" si="31"/>
        <v>10.9</v>
      </c>
      <c r="BR26" s="36">
        <f t="shared" si="31"/>
        <v>10.85</v>
      </c>
      <c r="BS26" s="36">
        <f t="shared" si="31"/>
        <v>10.8</v>
      </c>
      <c r="BT26" s="36">
        <f t="shared" si="31"/>
        <v>10.5</v>
      </c>
      <c r="BU26" s="36">
        <f t="shared" ref="BU26:CB26" si="32">(SUM(BQ14:BY14)+(BP14+BZ14)/2)/10</f>
        <v>10.35</v>
      </c>
      <c r="BV26" s="36">
        <f t="shared" si="32"/>
        <v>10.050000000000001</v>
      </c>
      <c r="BW26" s="36">
        <f t="shared" si="32"/>
        <v>9.75</v>
      </c>
      <c r="BX26" s="36">
        <f t="shared" si="32"/>
        <v>9.25</v>
      </c>
      <c r="BY26" s="36">
        <f t="shared" si="32"/>
        <v>9.35</v>
      </c>
      <c r="BZ26" s="36">
        <f t="shared" si="32"/>
        <v>9.4499999999999993</v>
      </c>
      <c r="CA26" s="36">
        <f t="shared" si="32"/>
        <v>9.1</v>
      </c>
      <c r="CB26" s="36">
        <f t="shared" si="32"/>
        <v>9.1</v>
      </c>
      <c r="CC26" s="36">
        <f t="shared" ref="CC26:CK26" si="33">(SUM(BY14:CG14)+(BX14+CH14)/2)/10</f>
        <v>9.25</v>
      </c>
      <c r="CD26" s="36">
        <f t="shared" si="33"/>
        <v>9.15</v>
      </c>
      <c r="CE26" s="36">
        <f t="shared" si="33"/>
        <v>8.75</v>
      </c>
      <c r="CF26" s="36">
        <f t="shared" si="33"/>
        <v>8.4499999999999993</v>
      </c>
      <c r="CG26" s="36">
        <f t="shared" si="33"/>
        <v>8.75</v>
      </c>
      <c r="CH26" s="36">
        <f t="shared" si="33"/>
        <v>9.25</v>
      </c>
      <c r="CI26" s="36">
        <f t="shared" si="33"/>
        <v>9</v>
      </c>
      <c r="CJ26" s="36">
        <f t="shared" si="33"/>
        <v>8.9499999999999993</v>
      </c>
      <c r="CK26" s="36">
        <f t="shared" si="33"/>
        <v>9.9</v>
      </c>
      <c r="CL26" s="36"/>
      <c r="CM26" s="36"/>
      <c r="CN26" s="36"/>
      <c r="CO26" s="36"/>
      <c r="CP26" s="36"/>
      <c r="CQ26" s="36"/>
      <c r="CR26" s="36"/>
      <c r="CS26" s="4"/>
      <c r="CT26" s="5"/>
      <c r="CX26" s="39"/>
      <c r="CZ26" s="25"/>
      <c r="DA26" s="26"/>
      <c r="DB26" s="26"/>
    </row>
    <row r="27" spans="1:109" ht="12.75">
      <c r="A27" s="1" t="s">
        <v>111</v>
      </c>
      <c r="B27" s="1" t="s">
        <v>10</v>
      </c>
      <c r="C27" s="5"/>
      <c r="D27" s="5"/>
      <c r="E27" s="5"/>
      <c r="F27" s="5"/>
      <c r="G27" s="5"/>
      <c r="H27" s="36">
        <f>(SUM(D15:L15)+(C15+M15)/2)/10</f>
        <v>11.7</v>
      </c>
      <c r="I27" s="36">
        <f t="shared" ref="I27:BT27" si="34">(SUM(E15:M15)+(D15+N15)/2)/10</f>
        <v>11.95</v>
      </c>
      <c r="J27" s="36">
        <f t="shared" si="34"/>
        <v>12.15</v>
      </c>
      <c r="K27" s="36">
        <f t="shared" si="34"/>
        <v>12.1</v>
      </c>
      <c r="L27" s="36">
        <f t="shared" si="34"/>
        <v>11.5</v>
      </c>
      <c r="M27" s="36">
        <f t="shared" si="34"/>
        <v>11.5</v>
      </c>
      <c r="N27" s="36">
        <f t="shared" si="34"/>
        <v>11.9</v>
      </c>
      <c r="O27" s="36">
        <f t="shared" si="34"/>
        <v>12.25</v>
      </c>
      <c r="P27" s="36">
        <f t="shared" si="34"/>
        <v>12.7</v>
      </c>
      <c r="Q27" s="36">
        <f t="shared" si="34"/>
        <v>13.35</v>
      </c>
      <c r="R27" s="36">
        <f t="shared" si="34"/>
        <v>13.8</v>
      </c>
      <c r="S27" s="36">
        <f t="shared" si="34"/>
        <v>13.7</v>
      </c>
      <c r="T27" s="36">
        <f t="shared" si="34"/>
        <v>13.8</v>
      </c>
      <c r="U27" s="36">
        <f t="shared" si="34"/>
        <v>14.15</v>
      </c>
      <c r="V27" s="36">
        <f t="shared" si="34"/>
        <v>14.45</v>
      </c>
      <c r="W27" s="36">
        <f t="shared" si="34"/>
        <v>14.45</v>
      </c>
      <c r="X27" s="36">
        <f t="shared" si="34"/>
        <v>14.75</v>
      </c>
      <c r="Y27" s="36">
        <f t="shared" si="34"/>
        <v>15.1</v>
      </c>
      <c r="Z27" s="36">
        <f t="shared" si="34"/>
        <v>15.3</v>
      </c>
      <c r="AA27" s="36">
        <f t="shared" si="34"/>
        <v>15.05</v>
      </c>
      <c r="AB27" s="36">
        <f t="shared" si="34"/>
        <v>14.35</v>
      </c>
      <c r="AC27" s="36">
        <f t="shared" si="34"/>
        <v>14.1</v>
      </c>
      <c r="AD27" s="36">
        <f t="shared" si="34"/>
        <v>13.55</v>
      </c>
      <c r="AE27" s="36">
        <f t="shared" si="34"/>
        <v>13.1</v>
      </c>
      <c r="AF27" s="36">
        <f t="shared" si="34"/>
        <v>12.8</v>
      </c>
      <c r="AG27" s="36">
        <f t="shared" si="34"/>
        <v>12.2</v>
      </c>
      <c r="AH27" s="36">
        <f t="shared" si="34"/>
        <v>11.5</v>
      </c>
      <c r="AI27" s="36">
        <f t="shared" si="34"/>
        <v>10.75</v>
      </c>
      <c r="AJ27" s="36">
        <f t="shared" si="34"/>
        <v>9.75</v>
      </c>
      <c r="AK27" s="36">
        <f t="shared" si="34"/>
        <v>9</v>
      </c>
      <c r="AL27" s="36">
        <f t="shared" si="34"/>
        <v>8.5500000000000007</v>
      </c>
      <c r="AM27" s="36">
        <f t="shared" si="34"/>
        <v>8.0500000000000007</v>
      </c>
      <c r="AN27" s="36">
        <f t="shared" si="34"/>
        <v>7.55</v>
      </c>
      <c r="AO27" s="36">
        <f t="shared" si="34"/>
        <v>6.85</v>
      </c>
      <c r="AP27" s="36">
        <f t="shared" si="34"/>
        <v>6.25</v>
      </c>
      <c r="AQ27" s="36">
        <f t="shared" si="34"/>
        <v>6.2</v>
      </c>
      <c r="AR27" s="36">
        <f t="shared" si="34"/>
        <v>6</v>
      </c>
      <c r="AS27" s="36">
        <f t="shared" si="34"/>
        <v>5.35</v>
      </c>
      <c r="AT27" s="36">
        <f t="shared" si="34"/>
        <v>4.9000000000000004</v>
      </c>
      <c r="AU27" s="36">
        <f t="shared" si="34"/>
        <v>4.8</v>
      </c>
      <c r="AV27" s="36">
        <f t="shared" si="34"/>
        <v>5.3</v>
      </c>
      <c r="AW27" s="36">
        <f t="shared" si="34"/>
        <v>5.85</v>
      </c>
      <c r="AX27" s="36">
        <f t="shared" si="34"/>
        <v>6.2</v>
      </c>
      <c r="AY27" s="36">
        <f t="shared" si="34"/>
        <v>6.34</v>
      </c>
      <c r="AZ27" s="36">
        <f t="shared" si="34"/>
        <v>6.5299999999999994</v>
      </c>
      <c r="BA27" s="36">
        <f t="shared" si="34"/>
        <v>6.2299999999999995</v>
      </c>
      <c r="BB27" s="36">
        <f t="shared" si="34"/>
        <v>5.58</v>
      </c>
      <c r="BC27" s="36">
        <f t="shared" si="34"/>
        <v>5.68</v>
      </c>
      <c r="BD27" s="36">
        <f t="shared" si="34"/>
        <v>6.38</v>
      </c>
      <c r="BE27" s="36">
        <f t="shared" si="34"/>
        <v>6.38</v>
      </c>
      <c r="BF27" s="36">
        <f t="shared" si="34"/>
        <v>5.58</v>
      </c>
      <c r="BG27" s="36">
        <f t="shared" si="34"/>
        <v>5.18</v>
      </c>
      <c r="BH27" s="36">
        <f t="shared" si="34"/>
        <v>4.93</v>
      </c>
      <c r="BI27" s="36">
        <f t="shared" si="34"/>
        <v>4.79</v>
      </c>
      <c r="BJ27" s="36">
        <f t="shared" si="34"/>
        <v>4.5</v>
      </c>
      <c r="BK27" s="36">
        <f t="shared" si="34"/>
        <v>4.4000000000000004</v>
      </c>
      <c r="BL27" s="36">
        <f t="shared" si="34"/>
        <v>4.7</v>
      </c>
      <c r="BM27" s="36">
        <f t="shared" si="34"/>
        <v>4.9000000000000004</v>
      </c>
      <c r="BN27" s="36">
        <f t="shared" si="34"/>
        <v>4.6500000000000004</v>
      </c>
      <c r="BO27" s="36">
        <f t="shared" si="34"/>
        <v>4.3499999999999996</v>
      </c>
      <c r="BP27" s="36">
        <f t="shared" si="34"/>
        <v>4.25</v>
      </c>
      <c r="BQ27" s="36">
        <f t="shared" si="34"/>
        <v>3.95</v>
      </c>
      <c r="BR27" s="36">
        <f t="shared" si="34"/>
        <v>4</v>
      </c>
      <c r="BS27" s="36">
        <f t="shared" si="34"/>
        <v>4.0999999999999996</v>
      </c>
      <c r="BT27" s="36">
        <f t="shared" si="34"/>
        <v>4</v>
      </c>
      <c r="BU27" s="36">
        <f t="shared" ref="BU27:CJ27" si="35">(SUM(BQ15:BY15)+(BP15+BZ15)/2)/10</f>
        <v>3.95</v>
      </c>
      <c r="BV27" s="36">
        <f t="shared" si="35"/>
        <v>3.65</v>
      </c>
      <c r="BW27" s="36">
        <f t="shared" si="35"/>
        <v>3.55</v>
      </c>
      <c r="BX27" s="36">
        <f t="shared" si="35"/>
        <v>3.6</v>
      </c>
      <c r="BY27" s="36">
        <f t="shared" si="35"/>
        <v>3.9</v>
      </c>
      <c r="BZ27" s="36">
        <f t="shared" si="35"/>
        <v>4.7</v>
      </c>
      <c r="CA27" s="36">
        <f t="shared" si="35"/>
        <v>5.25</v>
      </c>
      <c r="CB27" s="36">
        <f t="shared" si="35"/>
        <v>5.0999999999999996</v>
      </c>
      <c r="CC27" s="36">
        <f t="shared" si="35"/>
        <v>4.9000000000000004</v>
      </c>
      <c r="CD27" s="36">
        <f t="shared" si="35"/>
        <v>5.2</v>
      </c>
      <c r="CE27" s="36">
        <f t="shared" si="35"/>
        <v>5.35</v>
      </c>
      <c r="CF27" s="36">
        <f t="shared" si="35"/>
        <v>5.45</v>
      </c>
      <c r="CG27" s="36">
        <f t="shared" si="35"/>
        <v>5.35</v>
      </c>
      <c r="CH27" s="36">
        <f t="shared" si="35"/>
        <v>5.35</v>
      </c>
      <c r="CI27" s="36">
        <f t="shared" si="35"/>
        <v>5.55</v>
      </c>
      <c r="CJ27" s="36">
        <f t="shared" si="35"/>
        <v>5.25</v>
      </c>
      <c r="CK27" s="36">
        <f>(SUM(CG15:CO15)+(CF15+CP15)/2)/10</f>
        <v>4.95</v>
      </c>
      <c r="CL27" s="36"/>
      <c r="CM27" s="36"/>
      <c r="CN27" s="36"/>
      <c r="CO27" s="36"/>
      <c r="CP27" s="36"/>
      <c r="CQ27" s="36"/>
      <c r="CR27" s="36"/>
      <c r="CS27" s="4"/>
      <c r="CT27" s="5"/>
      <c r="CX27" s="39"/>
      <c r="CZ27" s="25"/>
      <c r="DA27" s="26"/>
      <c r="DB27" s="26"/>
    </row>
    <row r="28" spans="1:109" ht="12.75">
      <c r="A28" s="1" t="s">
        <v>111</v>
      </c>
      <c r="B28" s="1" t="s">
        <v>11</v>
      </c>
      <c r="C28" s="5"/>
      <c r="D28" s="5"/>
      <c r="E28" s="5"/>
      <c r="F28" s="5"/>
      <c r="G28" s="5"/>
      <c r="H28" s="36">
        <f>(SUM(D16:L16)+(C16+M16)/2)/10</f>
        <v>6.65</v>
      </c>
      <c r="I28" s="36">
        <f t="shared" ref="I28:BT28" si="36">(SUM(E16:M16)+(D16+N16)/2)/10</f>
        <v>7</v>
      </c>
      <c r="J28" s="36">
        <f t="shared" si="36"/>
        <v>7.45</v>
      </c>
      <c r="K28" s="36">
        <f t="shared" si="36"/>
        <v>8.4</v>
      </c>
      <c r="L28" s="36">
        <f t="shared" si="36"/>
        <v>8.9</v>
      </c>
      <c r="M28" s="36">
        <f t="shared" si="36"/>
        <v>8.35</v>
      </c>
      <c r="N28" s="36">
        <f t="shared" si="36"/>
        <v>7.6</v>
      </c>
      <c r="O28" s="36">
        <f t="shared" si="36"/>
        <v>7.15</v>
      </c>
      <c r="P28" s="36">
        <f t="shared" si="36"/>
        <v>7.15</v>
      </c>
      <c r="Q28" s="36">
        <f t="shared" si="36"/>
        <v>7.35</v>
      </c>
      <c r="R28" s="36">
        <f t="shared" si="36"/>
        <v>7.15</v>
      </c>
      <c r="S28" s="36">
        <f t="shared" si="36"/>
        <v>7</v>
      </c>
      <c r="T28" s="36">
        <f t="shared" si="36"/>
        <v>7.35</v>
      </c>
      <c r="U28" s="36">
        <f t="shared" si="36"/>
        <v>7.15</v>
      </c>
      <c r="V28" s="36">
        <f t="shared" si="36"/>
        <v>6.5</v>
      </c>
      <c r="W28" s="36">
        <f t="shared" si="36"/>
        <v>6.75</v>
      </c>
      <c r="X28" s="36">
        <f t="shared" si="36"/>
        <v>7.05</v>
      </c>
      <c r="Y28" s="36">
        <f t="shared" si="36"/>
        <v>7.2</v>
      </c>
      <c r="Z28" s="36">
        <f t="shared" si="36"/>
        <v>7.1</v>
      </c>
      <c r="AA28" s="36">
        <f t="shared" si="36"/>
        <v>6.6</v>
      </c>
      <c r="AB28" s="36">
        <f t="shared" si="36"/>
        <v>6.2</v>
      </c>
      <c r="AC28" s="36">
        <f t="shared" si="36"/>
        <v>5.85</v>
      </c>
      <c r="AD28" s="36">
        <f t="shared" si="36"/>
        <v>5.15</v>
      </c>
      <c r="AE28" s="36">
        <f t="shared" si="36"/>
        <v>5</v>
      </c>
      <c r="AF28" s="36">
        <f t="shared" si="36"/>
        <v>5.45</v>
      </c>
      <c r="AG28" s="36">
        <f t="shared" si="36"/>
        <v>5.0999999999999996</v>
      </c>
      <c r="AH28" s="36">
        <f t="shared" si="36"/>
        <v>4.7</v>
      </c>
      <c r="AI28" s="36">
        <f t="shared" si="36"/>
        <v>4.4000000000000004</v>
      </c>
      <c r="AJ28" s="36">
        <f t="shared" si="36"/>
        <v>4.0999999999999996</v>
      </c>
      <c r="AK28" s="36">
        <f t="shared" si="36"/>
        <v>4.05</v>
      </c>
      <c r="AL28" s="36">
        <f t="shared" si="36"/>
        <v>4.05</v>
      </c>
      <c r="AM28" s="36">
        <f t="shared" si="36"/>
        <v>4.0999999999999996</v>
      </c>
      <c r="AN28" s="36">
        <f t="shared" si="36"/>
        <v>3.85</v>
      </c>
      <c r="AO28" s="36">
        <f t="shared" si="36"/>
        <v>3.05</v>
      </c>
      <c r="AP28" s="36">
        <f t="shared" si="36"/>
        <v>2.35</v>
      </c>
      <c r="AQ28" s="36">
        <f t="shared" si="36"/>
        <v>2.15</v>
      </c>
      <c r="AR28" s="36">
        <f t="shared" si="36"/>
        <v>2.0499999999999998</v>
      </c>
      <c r="AS28" s="36">
        <f t="shared" si="36"/>
        <v>1.75</v>
      </c>
      <c r="AT28" s="36">
        <f t="shared" si="36"/>
        <v>1.45</v>
      </c>
      <c r="AU28" s="36">
        <f t="shared" si="36"/>
        <v>1.4</v>
      </c>
      <c r="AV28" s="36">
        <f t="shared" si="36"/>
        <v>1.6</v>
      </c>
      <c r="AW28" s="36">
        <f t="shared" si="36"/>
        <v>1.7</v>
      </c>
      <c r="AX28" s="36">
        <f t="shared" si="36"/>
        <v>1.85</v>
      </c>
      <c r="AY28" s="36">
        <f t="shared" si="36"/>
        <v>2.1550000000000002</v>
      </c>
      <c r="AZ28" s="36">
        <f t="shared" si="36"/>
        <v>2.06</v>
      </c>
      <c r="BA28" s="36">
        <f t="shared" si="36"/>
        <v>2.1100000000000003</v>
      </c>
      <c r="BB28" s="36">
        <f t="shared" si="36"/>
        <v>2.21</v>
      </c>
      <c r="BC28" s="36">
        <f t="shared" si="36"/>
        <v>2.16</v>
      </c>
      <c r="BD28" s="36">
        <f t="shared" si="36"/>
        <v>2.31</v>
      </c>
      <c r="BE28" s="36">
        <f t="shared" si="36"/>
        <v>2.56</v>
      </c>
      <c r="BF28" s="36">
        <f t="shared" si="36"/>
        <v>2.5100000000000002</v>
      </c>
      <c r="BG28" s="36">
        <f t="shared" si="36"/>
        <v>2.31</v>
      </c>
      <c r="BH28" s="36">
        <f t="shared" si="36"/>
        <v>2.16</v>
      </c>
      <c r="BI28" s="36">
        <f t="shared" si="36"/>
        <v>1.9550000000000001</v>
      </c>
      <c r="BJ28" s="36">
        <f t="shared" si="36"/>
        <v>1.9</v>
      </c>
      <c r="BK28" s="36">
        <f t="shared" si="36"/>
        <v>1.85</v>
      </c>
      <c r="BL28" s="36">
        <f t="shared" si="36"/>
        <v>1.7</v>
      </c>
      <c r="BM28" s="36">
        <f t="shared" si="36"/>
        <v>1.6</v>
      </c>
      <c r="BN28" s="36">
        <f t="shared" si="36"/>
        <v>1.55</v>
      </c>
      <c r="BO28" s="36">
        <f t="shared" si="36"/>
        <v>1.4</v>
      </c>
      <c r="BP28" s="36">
        <f t="shared" si="36"/>
        <v>1.5</v>
      </c>
      <c r="BQ28" s="36">
        <f t="shared" si="36"/>
        <v>1.95</v>
      </c>
      <c r="BR28" s="36">
        <f t="shared" si="36"/>
        <v>2.2000000000000002</v>
      </c>
      <c r="BS28" s="36">
        <f t="shared" si="36"/>
        <v>2.25</v>
      </c>
      <c r="BT28" s="36">
        <f t="shared" si="36"/>
        <v>2.4</v>
      </c>
      <c r="BU28" s="36">
        <f t="shared" ref="BU28:BZ28" si="37">(SUM(BQ16:BY16)+(BP16+BZ16)/2)/10</f>
        <v>2.4500000000000002</v>
      </c>
      <c r="BV28" s="36">
        <f t="shared" si="37"/>
        <v>2.4500000000000002</v>
      </c>
      <c r="BW28" s="36">
        <f t="shared" si="37"/>
        <v>2.5499999999999998</v>
      </c>
      <c r="BX28" s="36">
        <f t="shared" si="37"/>
        <v>2.6</v>
      </c>
      <c r="BY28" s="36">
        <f t="shared" si="37"/>
        <v>2.6</v>
      </c>
      <c r="BZ28" s="36">
        <f t="shared" si="37"/>
        <v>2.5499999999999998</v>
      </c>
      <c r="CA28" s="36">
        <f t="shared" ref="CA28:CK29" si="38">(SUM(BW16:CE16)+(BV16+CF16)/2)/10</f>
        <v>2.2999999999999998</v>
      </c>
      <c r="CB28" s="36">
        <f t="shared" si="38"/>
        <v>2.1</v>
      </c>
      <c r="CC28" s="36">
        <f t="shared" si="38"/>
        <v>2.15</v>
      </c>
      <c r="CD28" s="36">
        <f t="shared" si="38"/>
        <v>2.2000000000000002</v>
      </c>
      <c r="CE28" s="36">
        <f t="shared" si="38"/>
        <v>2.0499999999999998</v>
      </c>
      <c r="CF28" s="36">
        <f t="shared" si="38"/>
        <v>1.95</v>
      </c>
      <c r="CG28" s="36">
        <f t="shared" si="38"/>
        <v>2.15</v>
      </c>
      <c r="CH28" s="36">
        <f t="shared" si="38"/>
        <v>2.25</v>
      </c>
      <c r="CI28" s="36">
        <f t="shared" si="38"/>
        <v>2.2000000000000002</v>
      </c>
      <c r="CJ28" s="36">
        <f t="shared" si="38"/>
        <v>2.1</v>
      </c>
      <c r="CK28" s="36"/>
      <c r="CL28" s="36"/>
      <c r="CM28" s="36"/>
      <c r="CN28" s="36"/>
      <c r="CO28" s="36"/>
      <c r="CP28" s="36"/>
      <c r="CQ28" s="36"/>
      <c r="CR28" s="36"/>
      <c r="CS28" s="4"/>
      <c r="CT28" s="5"/>
      <c r="CX28" s="39"/>
      <c r="CZ28" s="25"/>
      <c r="DA28" s="26"/>
      <c r="DB28" s="26"/>
    </row>
    <row r="29" spans="1:109" ht="12.75">
      <c r="A29" s="1" t="s">
        <v>111</v>
      </c>
      <c r="B29" s="1" t="s">
        <v>12</v>
      </c>
      <c r="C29" s="5"/>
      <c r="D29" s="5"/>
      <c r="E29" s="5"/>
      <c r="F29" s="5"/>
      <c r="G29" s="5"/>
      <c r="H29" s="36">
        <f>(SUM(D17:L17)+(C17+M17)/2)/10</f>
        <v>1.65</v>
      </c>
      <c r="I29" s="36">
        <f t="shared" ref="I29:AN29" si="39">(SUM(E17:M17)+(D17+N17)/2)/10</f>
        <v>1.75</v>
      </c>
      <c r="J29" s="36">
        <f t="shared" si="39"/>
        <v>1.85</v>
      </c>
      <c r="K29" s="36">
        <f t="shared" si="39"/>
        <v>1.95</v>
      </c>
      <c r="L29" s="36">
        <f t="shared" si="39"/>
        <v>1.85</v>
      </c>
      <c r="M29" s="36">
        <f t="shared" si="39"/>
        <v>1.95</v>
      </c>
      <c r="N29" s="36">
        <f t="shared" si="39"/>
        <v>2.1</v>
      </c>
      <c r="O29" s="36">
        <f t="shared" si="39"/>
        <v>2.25</v>
      </c>
      <c r="P29" s="36">
        <f t="shared" si="39"/>
        <v>2.4</v>
      </c>
      <c r="Q29" s="36">
        <f t="shared" si="39"/>
        <v>2.4</v>
      </c>
      <c r="R29" s="36">
        <f t="shared" si="39"/>
        <v>2.2999999999999998</v>
      </c>
      <c r="S29" s="36">
        <f t="shared" si="39"/>
        <v>2.15</v>
      </c>
      <c r="T29" s="36">
        <f t="shared" si="39"/>
        <v>2</v>
      </c>
      <c r="U29" s="36">
        <f t="shared" si="39"/>
        <v>1.65</v>
      </c>
      <c r="V29" s="36">
        <f t="shared" si="39"/>
        <v>1.4</v>
      </c>
      <c r="W29" s="36">
        <f t="shared" si="39"/>
        <v>1.45</v>
      </c>
      <c r="X29" s="36">
        <f t="shared" si="39"/>
        <v>1.65</v>
      </c>
      <c r="Y29" s="36">
        <f t="shared" si="39"/>
        <v>1.6</v>
      </c>
      <c r="Z29" s="36">
        <f t="shared" si="39"/>
        <v>1.3</v>
      </c>
      <c r="AA29" s="36">
        <f t="shared" si="39"/>
        <v>1.3</v>
      </c>
      <c r="AB29" s="36">
        <f t="shared" si="39"/>
        <v>1.35</v>
      </c>
      <c r="AC29" s="36">
        <f t="shared" si="39"/>
        <v>1.4</v>
      </c>
      <c r="AD29" s="36">
        <f t="shared" si="39"/>
        <v>1.5</v>
      </c>
      <c r="AE29" s="36">
        <f t="shared" si="39"/>
        <v>1.6</v>
      </c>
      <c r="AF29" s="36">
        <f t="shared" si="39"/>
        <v>1.8</v>
      </c>
      <c r="AG29" s="36">
        <f t="shared" si="39"/>
        <v>1.65</v>
      </c>
      <c r="AH29" s="36">
        <f t="shared" si="39"/>
        <v>1.25</v>
      </c>
      <c r="AI29" s="36">
        <f t="shared" si="39"/>
        <v>1.1000000000000001</v>
      </c>
      <c r="AJ29" s="36">
        <f t="shared" si="39"/>
        <v>1.1000000000000001</v>
      </c>
      <c r="AK29" s="36">
        <f t="shared" si="39"/>
        <v>0.95</v>
      </c>
      <c r="AL29" s="36">
        <f t="shared" si="39"/>
        <v>0.8</v>
      </c>
      <c r="AM29" s="36">
        <f t="shared" si="39"/>
        <v>0.7</v>
      </c>
      <c r="AN29" s="36">
        <f t="shared" si="39"/>
        <v>0.55000000000000004</v>
      </c>
      <c r="AO29" s="36">
        <f t="shared" ref="AO29:BT29" si="40">(SUM(AK17:AS17)+(AJ17+AT17)/2)/10</f>
        <v>0.4</v>
      </c>
      <c r="AP29" s="36">
        <f t="shared" si="40"/>
        <v>0.2</v>
      </c>
      <c r="AQ29" s="36">
        <f t="shared" si="40"/>
        <v>0.2</v>
      </c>
      <c r="AR29" s="36">
        <f t="shared" si="40"/>
        <v>0.3</v>
      </c>
      <c r="AS29" s="36">
        <f t="shared" si="40"/>
        <v>0.25</v>
      </c>
      <c r="AT29" s="36">
        <f t="shared" si="40"/>
        <v>0.25</v>
      </c>
      <c r="AU29" s="36">
        <f t="shared" si="40"/>
        <v>0.3</v>
      </c>
      <c r="AV29" s="36">
        <f t="shared" si="40"/>
        <v>0.3</v>
      </c>
      <c r="AW29" s="36">
        <f t="shared" si="40"/>
        <v>0.3</v>
      </c>
      <c r="AX29" s="36">
        <f t="shared" si="40"/>
        <v>0.3</v>
      </c>
      <c r="AY29" s="36">
        <f t="shared" si="40"/>
        <v>0.30249999999999999</v>
      </c>
      <c r="AZ29" s="36">
        <f t="shared" si="40"/>
        <v>0.30499999999999999</v>
      </c>
      <c r="BA29" s="36">
        <f t="shared" si="40"/>
        <v>0.20499999999999999</v>
      </c>
      <c r="BB29" s="36">
        <f t="shared" si="40"/>
        <v>0.10500000000000001</v>
      </c>
      <c r="BC29" s="36">
        <f t="shared" si="40"/>
        <v>0.10500000000000001</v>
      </c>
      <c r="BD29" s="36">
        <f t="shared" si="40"/>
        <v>5.5000000000000007E-2</v>
      </c>
      <c r="BE29" s="36">
        <f t="shared" si="40"/>
        <v>5.0000000000000001E-3</v>
      </c>
      <c r="BF29" s="36">
        <f t="shared" si="40"/>
        <v>5.0000000000000001E-3</v>
      </c>
      <c r="BG29" s="36">
        <f t="shared" si="40"/>
        <v>5.5000000000000007E-2</v>
      </c>
      <c r="BH29" s="36">
        <f t="shared" si="40"/>
        <v>0.10500000000000001</v>
      </c>
      <c r="BI29" s="36">
        <f t="shared" si="40"/>
        <v>0.1525</v>
      </c>
      <c r="BJ29" s="36">
        <f t="shared" si="40"/>
        <v>0.2</v>
      </c>
      <c r="BK29" s="36">
        <f t="shared" si="40"/>
        <v>0.25</v>
      </c>
      <c r="BL29" s="36">
        <f t="shared" si="40"/>
        <v>0.3</v>
      </c>
      <c r="BM29" s="36">
        <f t="shared" si="40"/>
        <v>0.3</v>
      </c>
      <c r="BN29" s="36">
        <f t="shared" si="40"/>
        <v>0.35</v>
      </c>
      <c r="BO29" s="36">
        <f t="shared" si="40"/>
        <v>0.4</v>
      </c>
      <c r="BP29" s="36">
        <f t="shared" si="40"/>
        <v>0.5</v>
      </c>
      <c r="BQ29" s="36">
        <f t="shared" si="40"/>
        <v>0.6</v>
      </c>
      <c r="BR29" s="36">
        <f t="shared" si="40"/>
        <v>0.6</v>
      </c>
      <c r="BS29" s="36">
        <f t="shared" si="40"/>
        <v>0.55000000000000004</v>
      </c>
      <c r="BT29" s="36">
        <f t="shared" si="40"/>
        <v>0.55000000000000004</v>
      </c>
      <c r="BU29" s="36">
        <f t="shared" ref="BU29:BZ29" si="41">(SUM(BQ17:BY17)+(BP17+BZ17)/2)/10</f>
        <v>0.55000000000000004</v>
      </c>
      <c r="BV29" s="36">
        <f t="shared" si="41"/>
        <v>0.5</v>
      </c>
      <c r="BW29" s="36">
        <f t="shared" si="41"/>
        <v>0.5</v>
      </c>
      <c r="BX29" s="36">
        <f t="shared" si="41"/>
        <v>0.45</v>
      </c>
      <c r="BY29" s="36">
        <f t="shared" si="41"/>
        <v>0.45</v>
      </c>
      <c r="BZ29" s="36">
        <f t="shared" si="41"/>
        <v>0.5</v>
      </c>
      <c r="CA29" s="36">
        <f t="shared" si="38"/>
        <v>0.45</v>
      </c>
      <c r="CB29" s="36">
        <f t="shared" si="38"/>
        <v>0.45</v>
      </c>
      <c r="CC29" s="36">
        <f t="shared" si="38"/>
        <v>0.65</v>
      </c>
      <c r="CD29" s="36">
        <f t="shared" si="38"/>
        <v>0.8</v>
      </c>
      <c r="CE29" s="36">
        <f t="shared" si="38"/>
        <v>0.8</v>
      </c>
      <c r="CF29" s="36">
        <f t="shared" si="38"/>
        <v>0.85</v>
      </c>
      <c r="CG29" s="36">
        <f t="shared" si="38"/>
        <v>0.9</v>
      </c>
      <c r="CH29" s="36">
        <f t="shared" si="38"/>
        <v>0.9</v>
      </c>
      <c r="CI29" s="36">
        <f t="shared" si="38"/>
        <v>0.85</v>
      </c>
      <c r="CJ29" s="36">
        <f t="shared" si="38"/>
        <v>0.7</v>
      </c>
      <c r="CK29" s="36">
        <f t="shared" si="38"/>
        <v>0.6</v>
      </c>
      <c r="CL29" s="36"/>
      <c r="CM29" s="36"/>
      <c r="CN29" s="36"/>
      <c r="CO29" s="36"/>
      <c r="CP29" s="36"/>
      <c r="CQ29" s="36"/>
      <c r="CR29" s="36"/>
      <c r="CS29" s="4"/>
      <c r="CT29" s="5"/>
      <c r="CX29" s="39"/>
      <c r="CZ29" s="25"/>
      <c r="DA29" s="26"/>
      <c r="DB29" s="26"/>
    </row>
    <row r="30" spans="1:109" ht="12.75">
      <c r="A30" s="1" t="s">
        <v>147</v>
      </c>
      <c r="B30" s="1"/>
      <c r="C30" s="5">
        <f>SUM(C16:C17)</f>
        <v>1</v>
      </c>
      <c r="D30" s="5">
        <f t="shared" ref="D30:BO30" si="42">SUM(D16:D17)</f>
        <v>7</v>
      </c>
      <c r="E30" s="5">
        <f t="shared" si="42"/>
        <v>0</v>
      </c>
      <c r="F30" s="5">
        <f t="shared" si="42"/>
        <v>11</v>
      </c>
      <c r="G30" s="5">
        <f t="shared" si="42"/>
        <v>8</v>
      </c>
      <c r="H30" s="5">
        <f t="shared" si="42"/>
        <v>15</v>
      </c>
      <c r="I30" s="5">
        <f t="shared" si="42"/>
        <v>10</v>
      </c>
      <c r="J30" s="5">
        <f t="shared" si="42"/>
        <v>14</v>
      </c>
      <c r="K30" s="5">
        <f t="shared" si="42"/>
        <v>4</v>
      </c>
      <c r="L30" s="5">
        <f t="shared" si="42"/>
        <v>8</v>
      </c>
      <c r="M30" s="5">
        <f t="shared" si="42"/>
        <v>11</v>
      </c>
      <c r="N30" s="5">
        <f t="shared" si="42"/>
        <v>6</v>
      </c>
      <c r="O30" s="5">
        <f t="shared" si="42"/>
        <v>12</v>
      </c>
      <c r="P30" s="5">
        <f t="shared" si="42"/>
        <v>20</v>
      </c>
      <c r="Q30" s="5">
        <f t="shared" si="42"/>
        <v>7</v>
      </c>
      <c r="R30" s="5">
        <f t="shared" si="42"/>
        <v>7</v>
      </c>
      <c r="S30" s="5">
        <f t="shared" si="42"/>
        <v>6</v>
      </c>
      <c r="T30" s="5">
        <f t="shared" si="42"/>
        <v>12</v>
      </c>
      <c r="U30" s="5">
        <f t="shared" si="42"/>
        <v>9</v>
      </c>
      <c r="V30" s="5">
        <f t="shared" si="42"/>
        <v>7</v>
      </c>
      <c r="W30" s="5">
        <f t="shared" si="42"/>
        <v>6</v>
      </c>
      <c r="X30" s="5">
        <f t="shared" si="42"/>
        <v>5</v>
      </c>
      <c r="Y30" s="5">
        <f t="shared" si="42"/>
        <v>17</v>
      </c>
      <c r="Z30" s="5">
        <f t="shared" si="42"/>
        <v>4</v>
      </c>
      <c r="AA30" s="5">
        <f t="shared" si="42"/>
        <v>5</v>
      </c>
      <c r="AB30" s="5">
        <f t="shared" si="42"/>
        <v>15</v>
      </c>
      <c r="AC30" s="5">
        <f t="shared" si="42"/>
        <v>8</v>
      </c>
      <c r="AD30" s="5">
        <f t="shared" si="42"/>
        <v>12</v>
      </c>
      <c r="AE30" s="5">
        <f t="shared" si="42"/>
        <v>1</v>
      </c>
      <c r="AF30" s="5">
        <f t="shared" si="42"/>
        <v>5</v>
      </c>
      <c r="AG30" s="5">
        <f t="shared" si="42"/>
        <v>1</v>
      </c>
      <c r="AH30" s="5">
        <f t="shared" si="42"/>
        <v>4</v>
      </c>
      <c r="AI30" s="5">
        <f t="shared" si="42"/>
        <v>6</v>
      </c>
      <c r="AJ30" s="5">
        <f t="shared" si="42"/>
        <v>14</v>
      </c>
      <c r="AK30" s="5">
        <f t="shared" si="42"/>
        <v>8</v>
      </c>
      <c r="AL30" s="5">
        <f t="shared" si="42"/>
        <v>2</v>
      </c>
      <c r="AM30" s="5">
        <f t="shared" si="42"/>
        <v>5</v>
      </c>
      <c r="AN30" s="5">
        <f t="shared" si="42"/>
        <v>6</v>
      </c>
      <c r="AO30" s="5">
        <f t="shared" si="42"/>
        <v>1</v>
      </c>
      <c r="AP30" s="5">
        <f t="shared" si="42"/>
        <v>1</v>
      </c>
      <c r="AQ30" s="5">
        <f t="shared" si="42"/>
        <v>2</v>
      </c>
      <c r="AR30" s="5">
        <f t="shared" si="42"/>
        <v>2</v>
      </c>
      <c r="AS30" s="5">
        <f t="shared" si="42"/>
        <v>0</v>
      </c>
      <c r="AT30" s="5">
        <f t="shared" si="42"/>
        <v>1</v>
      </c>
      <c r="AU30" s="5">
        <f t="shared" si="42"/>
        <v>3</v>
      </c>
      <c r="AV30" s="5">
        <f t="shared" si="42"/>
        <v>3</v>
      </c>
      <c r="AW30" s="5">
        <f t="shared" si="42"/>
        <v>4</v>
      </c>
      <c r="AX30" s="5">
        <f t="shared" si="42"/>
        <v>0</v>
      </c>
      <c r="AY30" s="5">
        <f t="shared" si="42"/>
        <v>1</v>
      </c>
      <c r="AZ30" s="5">
        <f t="shared" si="42"/>
        <v>1</v>
      </c>
      <c r="BA30" s="5">
        <f t="shared" si="42"/>
        <v>6</v>
      </c>
      <c r="BB30" s="5">
        <f t="shared" si="42"/>
        <v>0</v>
      </c>
      <c r="BC30" s="5">
        <f t="shared" si="42"/>
        <v>5</v>
      </c>
      <c r="BD30" s="5">
        <f t="shared" si="42"/>
        <v>2.15</v>
      </c>
      <c r="BE30" s="5">
        <f t="shared" si="42"/>
        <v>0</v>
      </c>
      <c r="BF30" s="5">
        <f t="shared" si="42"/>
        <v>5</v>
      </c>
      <c r="BG30" s="5">
        <f t="shared" si="42"/>
        <v>2</v>
      </c>
      <c r="BH30" s="5">
        <f t="shared" si="42"/>
        <v>1</v>
      </c>
      <c r="BI30" s="5">
        <f t="shared" si="42"/>
        <v>2</v>
      </c>
      <c r="BJ30" s="5">
        <f t="shared" si="42"/>
        <v>4</v>
      </c>
      <c r="BK30" s="5">
        <f t="shared" si="42"/>
        <v>2</v>
      </c>
      <c r="BL30" s="5">
        <f t="shared" si="42"/>
        <v>1</v>
      </c>
      <c r="BM30" s="5">
        <f t="shared" si="42"/>
        <v>2</v>
      </c>
      <c r="BN30" s="5">
        <f t="shared" si="42"/>
        <v>2</v>
      </c>
      <c r="BO30" s="5">
        <f t="shared" si="42"/>
        <v>0</v>
      </c>
      <c r="BP30" s="5">
        <f t="shared" ref="BP30:CP30" si="43">SUM(BP16:BP17)</f>
        <v>5</v>
      </c>
      <c r="BQ30" s="5">
        <f t="shared" si="43"/>
        <v>0</v>
      </c>
      <c r="BR30" s="5">
        <f t="shared" si="43"/>
        <v>1</v>
      </c>
      <c r="BS30" s="5">
        <f t="shared" si="43"/>
        <v>2</v>
      </c>
      <c r="BT30" s="5">
        <f t="shared" si="43"/>
        <v>2</v>
      </c>
      <c r="BU30" s="5">
        <f t="shared" si="43"/>
        <v>8</v>
      </c>
      <c r="BV30" s="5">
        <f t="shared" si="43"/>
        <v>6</v>
      </c>
      <c r="BW30" s="5">
        <f t="shared" si="43"/>
        <v>2</v>
      </c>
      <c r="BX30" s="5">
        <f t="shared" si="43"/>
        <v>2</v>
      </c>
      <c r="BY30" s="5">
        <f t="shared" si="43"/>
        <v>3</v>
      </c>
      <c r="BZ30" s="5">
        <f t="shared" si="43"/>
        <v>3</v>
      </c>
      <c r="CA30" s="5">
        <f t="shared" si="43"/>
        <v>1</v>
      </c>
      <c r="CB30" s="5">
        <f t="shared" si="43"/>
        <v>2</v>
      </c>
      <c r="CC30" s="5">
        <f t="shared" si="43"/>
        <v>1</v>
      </c>
      <c r="CD30" s="5">
        <f t="shared" si="43"/>
        <v>3</v>
      </c>
      <c r="CE30" s="5">
        <f t="shared" si="43"/>
        <v>7</v>
      </c>
      <c r="CF30" s="5">
        <f t="shared" si="43"/>
        <v>1</v>
      </c>
      <c r="CG30" s="5">
        <f t="shared" si="43"/>
        <v>3</v>
      </c>
      <c r="CH30" s="5">
        <f t="shared" si="43"/>
        <v>6</v>
      </c>
      <c r="CI30" s="5">
        <f t="shared" si="43"/>
        <v>3</v>
      </c>
      <c r="CJ30" s="5">
        <f t="shared" si="43"/>
        <v>0</v>
      </c>
      <c r="CK30" s="5">
        <f t="shared" si="43"/>
        <v>3</v>
      </c>
      <c r="CL30" s="5">
        <f t="shared" si="43"/>
        <v>5</v>
      </c>
      <c r="CM30" s="5">
        <f t="shared" si="43"/>
        <v>0</v>
      </c>
      <c r="CN30" s="5">
        <f t="shared" si="43"/>
        <v>2</v>
      </c>
      <c r="CO30" s="5">
        <f t="shared" si="43"/>
        <v>3</v>
      </c>
      <c r="CP30" s="5">
        <f t="shared" si="43"/>
        <v>3</v>
      </c>
      <c r="CQ30" s="5"/>
      <c r="CR30" s="5"/>
      <c r="CS30" s="4"/>
      <c r="CT30" s="5"/>
      <c r="CX30" s="39"/>
      <c r="CZ30" s="25"/>
      <c r="DA30" s="26"/>
      <c r="DB30" s="26"/>
    </row>
    <row r="31" spans="1:109" ht="12.75">
      <c r="A31" s="1" t="s">
        <v>111</v>
      </c>
      <c r="B31" s="1" t="s">
        <v>148</v>
      </c>
      <c r="C31" s="5"/>
      <c r="D31" s="5"/>
      <c r="E31" s="5"/>
      <c r="F31" s="5"/>
      <c r="G31" s="5"/>
      <c r="H31" s="36">
        <f>(SUM(D30:L30)+(C30+M30)/2)/10</f>
        <v>8.3000000000000007</v>
      </c>
      <c r="I31" s="36">
        <f t="shared" ref="I31:BT31" si="44">(SUM(E30:M30)+(D30+N30)/2)/10</f>
        <v>8.75</v>
      </c>
      <c r="J31" s="36">
        <f t="shared" si="44"/>
        <v>9.3000000000000007</v>
      </c>
      <c r="K31" s="36">
        <f t="shared" si="44"/>
        <v>10.35</v>
      </c>
      <c r="L31" s="36">
        <f t="shared" si="44"/>
        <v>10.75</v>
      </c>
      <c r="M31" s="36">
        <f t="shared" si="44"/>
        <v>10.3</v>
      </c>
      <c r="N31" s="36">
        <f t="shared" si="44"/>
        <v>9.6999999999999993</v>
      </c>
      <c r="O31" s="36">
        <f t="shared" si="44"/>
        <v>9.4</v>
      </c>
      <c r="P31" s="36">
        <f t="shared" si="44"/>
        <v>9.5500000000000007</v>
      </c>
      <c r="Q31" s="36">
        <f t="shared" si="44"/>
        <v>9.75</v>
      </c>
      <c r="R31" s="36">
        <f t="shared" si="44"/>
        <v>9.4499999999999993</v>
      </c>
      <c r="S31" s="36">
        <f t="shared" si="44"/>
        <v>9.15</v>
      </c>
      <c r="T31" s="36">
        <f t="shared" si="44"/>
        <v>9.35</v>
      </c>
      <c r="U31" s="36">
        <f t="shared" si="44"/>
        <v>8.8000000000000007</v>
      </c>
      <c r="V31" s="36">
        <f t="shared" si="44"/>
        <v>7.9</v>
      </c>
      <c r="W31" s="36">
        <f t="shared" si="44"/>
        <v>8.1999999999999993</v>
      </c>
      <c r="X31" s="36">
        <f t="shared" si="44"/>
        <v>8.6999999999999993</v>
      </c>
      <c r="Y31" s="36">
        <f t="shared" si="44"/>
        <v>8.8000000000000007</v>
      </c>
      <c r="Z31" s="36">
        <f t="shared" si="44"/>
        <v>8.4</v>
      </c>
      <c r="AA31" s="36">
        <f t="shared" si="44"/>
        <v>7.9</v>
      </c>
      <c r="AB31" s="36">
        <f t="shared" si="44"/>
        <v>7.55</v>
      </c>
      <c r="AC31" s="36">
        <f t="shared" si="44"/>
        <v>7.25</v>
      </c>
      <c r="AD31" s="36">
        <f t="shared" si="44"/>
        <v>6.65</v>
      </c>
      <c r="AE31" s="36">
        <f t="shared" si="44"/>
        <v>6.6</v>
      </c>
      <c r="AF31" s="36">
        <f t="shared" si="44"/>
        <v>7.25</v>
      </c>
      <c r="AG31" s="36">
        <f t="shared" si="44"/>
        <v>6.75</v>
      </c>
      <c r="AH31" s="36">
        <f t="shared" si="44"/>
        <v>5.95</v>
      </c>
      <c r="AI31" s="36">
        <f t="shared" si="44"/>
        <v>5.5</v>
      </c>
      <c r="AJ31" s="36">
        <f t="shared" si="44"/>
        <v>5.2</v>
      </c>
      <c r="AK31" s="36">
        <f t="shared" si="44"/>
        <v>5</v>
      </c>
      <c r="AL31" s="36">
        <f t="shared" si="44"/>
        <v>4.8499999999999996</v>
      </c>
      <c r="AM31" s="36">
        <f t="shared" si="44"/>
        <v>4.8</v>
      </c>
      <c r="AN31" s="36">
        <f t="shared" si="44"/>
        <v>4.4000000000000004</v>
      </c>
      <c r="AO31" s="36">
        <f t="shared" si="44"/>
        <v>3.45</v>
      </c>
      <c r="AP31" s="36">
        <f t="shared" si="44"/>
        <v>2.5499999999999998</v>
      </c>
      <c r="AQ31" s="36">
        <f t="shared" si="44"/>
        <v>2.35</v>
      </c>
      <c r="AR31" s="36">
        <f t="shared" si="44"/>
        <v>2.35</v>
      </c>
      <c r="AS31" s="36">
        <f t="shared" si="44"/>
        <v>2</v>
      </c>
      <c r="AT31" s="36">
        <f t="shared" si="44"/>
        <v>1.7</v>
      </c>
      <c r="AU31" s="36">
        <f t="shared" si="44"/>
        <v>1.7</v>
      </c>
      <c r="AV31" s="36">
        <f t="shared" si="44"/>
        <v>1.9</v>
      </c>
      <c r="AW31" s="36">
        <f t="shared" si="44"/>
        <v>2</v>
      </c>
      <c r="AX31" s="36">
        <f t="shared" si="44"/>
        <v>2.15</v>
      </c>
      <c r="AY31" s="36">
        <f t="shared" si="44"/>
        <v>2.4575</v>
      </c>
      <c r="AZ31" s="36">
        <f t="shared" si="44"/>
        <v>2.3649999999999998</v>
      </c>
      <c r="BA31" s="36">
        <f t="shared" si="44"/>
        <v>2.3149999999999999</v>
      </c>
      <c r="BB31" s="36">
        <f t="shared" si="44"/>
        <v>2.3149999999999999</v>
      </c>
      <c r="BC31" s="36">
        <f t="shared" si="44"/>
        <v>2.2649999999999997</v>
      </c>
      <c r="BD31" s="36">
        <f t="shared" si="44"/>
        <v>2.3649999999999998</v>
      </c>
      <c r="BE31" s="36">
        <f t="shared" si="44"/>
        <v>2.5649999999999999</v>
      </c>
      <c r="BF31" s="36">
        <f t="shared" si="44"/>
        <v>2.5149999999999997</v>
      </c>
      <c r="BG31" s="36">
        <f t="shared" si="44"/>
        <v>2.3649999999999998</v>
      </c>
      <c r="BH31" s="36">
        <f t="shared" si="44"/>
        <v>2.2649999999999997</v>
      </c>
      <c r="BI31" s="36">
        <f t="shared" si="44"/>
        <v>2.1074999999999999</v>
      </c>
      <c r="BJ31" s="36">
        <f t="shared" si="44"/>
        <v>2.1</v>
      </c>
      <c r="BK31" s="36">
        <f t="shared" si="44"/>
        <v>2.1</v>
      </c>
      <c r="BL31" s="36">
        <f t="shared" si="44"/>
        <v>2</v>
      </c>
      <c r="BM31" s="36">
        <f t="shared" si="44"/>
        <v>1.9</v>
      </c>
      <c r="BN31" s="36">
        <f t="shared" si="44"/>
        <v>1.9</v>
      </c>
      <c r="BO31" s="36">
        <f t="shared" si="44"/>
        <v>1.8</v>
      </c>
      <c r="BP31" s="36">
        <f t="shared" si="44"/>
        <v>2</v>
      </c>
      <c r="BQ31" s="36">
        <f t="shared" si="44"/>
        <v>2.5499999999999998</v>
      </c>
      <c r="BR31" s="36">
        <f t="shared" si="44"/>
        <v>2.8</v>
      </c>
      <c r="BS31" s="36">
        <f t="shared" si="44"/>
        <v>2.8</v>
      </c>
      <c r="BT31" s="36">
        <f t="shared" si="44"/>
        <v>2.95</v>
      </c>
      <c r="BU31" s="36">
        <f t="shared" ref="BU31:CJ31" si="45">(SUM(BQ30:BY30)+(BP30+BZ30)/2)/10</f>
        <v>3</v>
      </c>
      <c r="BV31" s="36">
        <f t="shared" si="45"/>
        <v>2.95</v>
      </c>
      <c r="BW31" s="36">
        <f t="shared" si="45"/>
        <v>3.05</v>
      </c>
      <c r="BX31" s="36">
        <f t="shared" si="45"/>
        <v>3.05</v>
      </c>
      <c r="BY31" s="36">
        <f t="shared" si="45"/>
        <v>3.05</v>
      </c>
      <c r="BZ31" s="36">
        <f t="shared" si="45"/>
        <v>3.05</v>
      </c>
      <c r="CA31" s="36">
        <f t="shared" si="45"/>
        <v>2.75</v>
      </c>
      <c r="CB31" s="36">
        <f t="shared" si="45"/>
        <v>2.5499999999999998</v>
      </c>
      <c r="CC31" s="36">
        <f t="shared" si="45"/>
        <v>2.8</v>
      </c>
      <c r="CD31" s="36">
        <f t="shared" si="45"/>
        <v>3</v>
      </c>
      <c r="CE31" s="36">
        <f t="shared" si="45"/>
        <v>2.85</v>
      </c>
      <c r="CF31" s="36">
        <f t="shared" si="45"/>
        <v>2.8</v>
      </c>
      <c r="CG31" s="36">
        <f t="shared" si="45"/>
        <v>3.05</v>
      </c>
      <c r="CH31" s="36">
        <f t="shared" si="45"/>
        <v>3.15</v>
      </c>
      <c r="CI31" s="36">
        <f t="shared" si="45"/>
        <v>3.05</v>
      </c>
      <c r="CJ31" s="36">
        <f t="shared" si="45"/>
        <v>2.8</v>
      </c>
      <c r="CK31" s="36"/>
      <c r="CL31" s="36"/>
      <c r="CM31" s="36"/>
      <c r="CN31" s="36"/>
      <c r="CO31" s="36"/>
      <c r="CP31" s="36"/>
      <c r="CQ31" s="36"/>
      <c r="CR31" s="36"/>
      <c r="CS31" s="4"/>
      <c r="CT31" s="5"/>
      <c r="CX31" s="39"/>
      <c r="CZ31" s="25"/>
      <c r="DA31" s="26"/>
      <c r="DB31" s="26"/>
    </row>
    <row r="32" spans="1:109" ht="12.75">
      <c r="A32" s="1" t="s">
        <v>129</v>
      </c>
      <c r="B32" s="1" t="s">
        <v>148</v>
      </c>
      <c r="C32" s="38">
        <f>TREND($C$30:$CO$30,$C$6:$CO$6,C6,TRUE)</f>
        <v>8.6274008600095726</v>
      </c>
      <c r="D32" s="38">
        <f>TREND($C$30:$CO$30,$C$6:$CO$6,D6,TRUE)</f>
        <v>8.5397467749641862</v>
      </c>
      <c r="E32" s="38">
        <f t="shared" ref="E32:BP32" si="46">TREND($C$30:$CO$30,$C$6:$CO$6,E6,TRUE)</f>
        <v>8.4520926899187998</v>
      </c>
      <c r="F32" s="38">
        <f t="shared" si="46"/>
        <v>8.3644386048734134</v>
      </c>
      <c r="G32" s="38">
        <f t="shared" si="46"/>
        <v>8.276784519828027</v>
      </c>
      <c r="H32" s="38">
        <f t="shared" si="46"/>
        <v>8.1891304347826406</v>
      </c>
      <c r="I32" s="38">
        <f t="shared" si="46"/>
        <v>8.1014763497372542</v>
      </c>
      <c r="J32" s="38">
        <f t="shared" si="46"/>
        <v>8.0138222646918393</v>
      </c>
      <c r="K32" s="38">
        <f t="shared" si="46"/>
        <v>7.9261681796464529</v>
      </c>
      <c r="L32" s="38">
        <f t="shared" si="46"/>
        <v>7.8385140946010665</v>
      </c>
      <c r="M32" s="38">
        <f t="shared" si="46"/>
        <v>7.7508600095556801</v>
      </c>
      <c r="N32" s="38">
        <f t="shared" si="46"/>
        <v>7.6632059245102937</v>
      </c>
      <c r="O32" s="38">
        <f t="shared" si="46"/>
        <v>7.5755518394649073</v>
      </c>
      <c r="P32" s="38">
        <f t="shared" si="46"/>
        <v>7.4878977544195209</v>
      </c>
      <c r="Q32" s="38">
        <f t="shared" si="46"/>
        <v>7.4002436693741345</v>
      </c>
      <c r="R32" s="38">
        <f t="shared" si="46"/>
        <v>7.3125895843287481</v>
      </c>
      <c r="S32" s="38">
        <f t="shared" si="46"/>
        <v>7.2249354992833617</v>
      </c>
      <c r="T32" s="38">
        <f t="shared" si="46"/>
        <v>7.1372814142379468</v>
      </c>
      <c r="U32" s="38">
        <f t="shared" si="46"/>
        <v>7.0496273291925604</v>
      </c>
      <c r="V32" s="38">
        <f t="shared" si="46"/>
        <v>6.961973244147174</v>
      </c>
      <c r="W32" s="38">
        <f t="shared" si="46"/>
        <v>6.8743191591017876</v>
      </c>
      <c r="X32" s="38">
        <f t="shared" si="46"/>
        <v>6.7866650740564012</v>
      </c>
      <c r="Y32" s="38">
        <f t="shared" si="46"/>
        <v>6.6990109890110148</v>
      </c>
      <c r="Z32" s="38">
        <f t="shared" si="46"/>
        <v>6.6113569039656284</v>
      </c>
      <c r="AA32" s="38">
        <f t="shared" si="46"/>
        <v>6.523702818920242</v>
      </c>
      <c r="AB32" s="38">
        <f t="shared" si="46"/>
        <v>6.4360487338748555</v>
      </c>
      <c r="AC32" s="38">
        <f t="shared" si="46"/>
        <v>6.3483946488294407</v>
      </c>
      <c r="AD32" s="38">
        <f t="shared" si="46"/>
        <v>6.2607405637840543</v>
      </c>
      <c r="AE32" s="38">
        <f t="shared" si="46"/>
        <v>6.1730864787386679</v>
      </c>
      <c r="AF32" s="38">
        <f t="shared" si="46"/>
        <v>6.0854323936932815</v>
      </c>
      <c r="AG32" s="38">
        <f t="shared" si="46"/>
        <v>5.9977783086478951</v>
      </c>
      <c r="AH32" s="38">
        <f t="shared" si="46"/>
        <v>5.9101242236025087</v>
      </c>
      <c r="AI32" s="38">
        <f t="shared" si="46"/>
        <v>5.8224701385571223</v>
      </c>
      <c r="AJ32" s="38">
        <f t="shared" si="46"/>
        <v>5.7348160535117358</v>
      </c>
      <c r="AK32" s="38">
        <f t="shared" si="46"/>
        <v>5.6471619684663494</v>
      </c>
      <c r="AL32" s="38">
        <f t="shared" si="46"/>
        <v>5.559507883420963</v>
      </c>
      <c r="AM32" s="38">
        <f t="shared" si="46"/>
        <v>5.4718537983755482</v>
      </c>
      <c r="AN32" s="38">
        <f t="shared" si="46"/>
        <v>5.3841997133301618</v>
      </c>
      <c r="AO32" s="38">
        <f t="shared" si="46"/>
        <v>5.2965456282847754</v>
      </c>
      <c r="AP32" s="38">
        <f t="shared" si="46"/>
        <v>5.208891543239389</v>
      </c>
      <c r="AQ32" s="38">
        <f t="shared" si="46"/>
        <v>5.1212374581940026</v>
      </c>
      <c r="AR32" s="38">
        <f t="shared" si="46"/>
        <v>5.0335833731486161</v>
      </c>
      <c r="AS32" s="38">
        <f t="shared" si="46"/>
        <v>4.9459292881032297</v>
      </c>
      <c r="AT32" s="38">
        <f t="shared" si="46"/>
        <v>4.8582752030578433</v>
      </c>
      <c r="AU32" s="38">
        <f t="shared" si="46"/>
        <v>4.7706211180124569</v>
      </c>
      <c r="AV32" s="38">
        <f t="shared" si="46"/>
        <v>4.6829670329670421</v>
      </c>
      <c r="AW32" s="38">
        <f t="shared" si="46"/>
        <v>4.5953129479216557</v>
      </c>
      <c r="AX32" s="38">
        <f t="shared" si="46"/>
        <v>4.5076588628762693</v>
      </c>
      <c r="AY32" s="38">
        <f t="shared" si="46"/>
        <v>4.4200047778308829</v>
      </c>
      <c r="AZ32" s="38">
        <f t="shared" si="46"/>
        <v>4.3323506927854964</v>
      </c>
      <c r="BA32" s="38">
        <f t="shared" si="46"/>
        <v>4.24469660774011</v>
      </c>
      <c r="BB32" s="38">
        <f t="shared" si="46"/>
        <v>4.1570425226947236</v>
      </c>
      <c r="BC32" s="38">
        <f t="shared" si="46"/>
        <v>4.0693884376493372</v>
      </c>
      <c r="BD32" s="38">
        <f t="shared" si="46"/>
        <v>3.9817343526039508</v>
      </c>
      <c r="BE32" s="38">
        <f t="shared" si="46"/>
        <v>3.8940802675585644</v>
      </c>
      <c r="BF32" s="38">
        <f t="shared" si="46"/>
        <v>3.8064261825131496</v>
      </c>
      <c r="BG32" s="38">
        <f t="shared" si="46"/>
        <v>3.7187720974677632</v>
      </c>
      <c r="BH32" s="38">
        <f t="shared" si="46"/>
        <v>3.6311180124223768</v>
      </c>
      <c r="BI32" s="38">
        <f t="shared" si="46"/>
        <v>3.5434639273769903</v>
      </c>
      <c r="BJ32" s="38">
        <f t="shared" si="46"/>
        <v>3.4558098423316039</v>
      </c>
      <c r="BK32" s="38">
        <f t="shared" si="46"/>
        <v>3.3681557572862175</v>
      </c>
      <c r="BL32" s="38">
        <f t="shared" si="46"/>
        <v>3.2805016722408311</v>
      </c>
      <c r="BM32" s="38">
        <f t="shared" si="46"/>
        <v>3.1928475871954447</v>
      </c>
      <c r="BN32" s="38">
        <f t="shared" si="46"/>
        <v>3.1051935021500583</v>
      </c>
      <c r="BO32" s="38">
        <f t="shared" si="46"/>
        <v>3.0175394171046435</v>
      </c>
      <c r="BP32" s="38">
        <f t="shared" si="46"/>
        <v>2.9298853320592571</v>
      </c>
      <c r="BQ32" s="38">
        <f t="shared" ref="BQ32:CO32" si="47">TREND($C$30:$CO$30,$C$6:$CO$6,BQ6,TRUE)</f>
        <v>2.8422312470138706</v>
      </c>
      <c r="BR32" s="38">
        <f t="shared" si="47"/>
        <v>2.7545771619684842</v>
      </c>
      <c r="BS32" s="38">
        <f t="shared" si="47"/>
        <v>2.6669230769230978</v>
      </c>
      <c r="BT32" s="38">
        <f t="shared" si="47"/>
        <v>2.5792689918777114</v>
      </c>
      <c r="BU32" s="38">
        <f t="shared" si="47"/>
        <v>2.491614906832325</v>
      </c>
      <c r="BV32" s="38">
        <f t="shared" si="47"/>
        <v>2.4039608217869386</v>
      </c>
      <c r="BW32" s="38">
        <f t="shared" si="47"/>
        <v>2.3163067367415522</v>
      </c>
      <c r="BX32" s="38">
        <f t="shared" si="47"/>
        <v>2.2286526516961658</v>
      </c>
      <c r="BY32" s="38">
        <f t="shared" si="47"/>
        <v>2.1409985666507509</v>
      </c>
      <c r="BZ32" s="38">
        <f t="shared" si="47"/>
        <v>2.0533444816053645</v>
      </c>
      <c r="CA32" s="38">
        <f t="shared" si="47"/>
        <v>1.9656903965599781</v>
      </c>
      <c r="CB32" s="38">
        <f t="shared" si="47"/>
        <v>1.8780363115145917</v>
      </c>
      <c r="CC32" s="38">
        <f t="shared" si="47"/>
        <v>1.7903822264692053</v>
      </c>
      <c r="CD32" s="38">
        <f t="shared" si="47"/>
        <v>1.7027281414238189</v>
      </c>
      <c r="CE32" s="38">
        <f t="shared" si="47"/>
        <v>1.6150740563784325</v>
      </c>
      <c r="CF32" s="38">
        <f t="shared" si="47"/>
        <v>1.5274199713330461</v>
      </c>
      <c r="CG32" s="38">
        <f t="shared" si="47"/>
        <v>1.4397658862876597</v>
      </c>
      <c r="CH32" s="38">
        <f t="shared" si="47"/>
        <v>1.3521118012422448</v>
      </c>
      <c r="CI32" s="38">
        <f t="shared" si="47"/>
        <v>1.2644577161968584</v>
      </c>
      <c r="CJ32" s="38">
        <f t="shared" si="47"/>
        <v>1.176803631151472</v>
      </c>
      <c r="CK32" s="38">
        <f t="shared" si="47"/>
        <v>1.0891495461060856</v>
      </c>
      <c r="CL32" s="38">
        <f t="shared" si="47"/>
        <v>1.0014954610606992</v>
      </c>
      <c r="CM32" s="38">
        <f t="shared" si="47"/>
        <v>0.91384137601531279</v>
      </c>
      <c r="CN32" s="38">
        <f t="shared" si="47"/>
        <v>0.82618729096992638</v>
      </c>
      <c r="CO32" s="38">
        <f t="shared" si="47"/>
        <v>0.73853320592453997</v>
      </c>
      <c r="CP32" s="38"/>
      <c r="CQ32" s="38"/>
      <c r="CR32" s="38"/>
      <c r="CS32" s="4"/>
      <c r="CT32" s="5"/>
      <c r="CX32" s="39"/>
      <c r="CZ32" s="25"/>
      <c r="DA32" s="26"/>
      <c r="DB32" s="26"/>
    </row>
    <row r="33" spans="1:109" ht="12.75">
      <c r="A33" s="1" t="s">
        <v>111</v>
      </c>
      <c r="B33" s="5" t="s">
        <v>72</v>
      </c>
      <c r="C33" s="5"/>
      <c r="D33" s="5"/>
      <c r="E33" s="5"/>
      <c r="F33" s="5"/>
      <c r="G33" s="5"/>
      <c r="H33" s="36">
        <f>(SUM(D19:L19)+(C19+M19)/2)/10</f>
        <v>99.9</v>
      </c>
      <c r="I33" s="36">
        <f t="shared" ref="I33:BT33" si="48">(SUM(E19:M19)+(D19+N19)/2)/10</f>
        <v>102.75</v>
      </c>
      <c r="J33" s="36">
        <f t="shared" si="48"/>
        <v>107.5</v>
      </c>
      <c r="K33" s="36">
        <f t="shared" si="48"/>
        <v>112.55</v>
      </c>
      <c r="L33" s="36">
        <f t="shared" si="48"/>
        <v>115.25</v>
      </c>
      <c r="M33" s="36">
        <f t="shared" si="48"/>
        <v>113.75</v>
      </c>
      <c r="N33" s="36">
        <f t="shared" si="48"/>
        <v>110.5</v>
      </c>
      <c r="O33" s="36">
        <f t="shared" si="48"/>
        <v>109.95</v>
      </c>
      <c r="P33" s="36">
        <f t="shared" si="48"/>
        <v>110.85</v>
      </c>
      <c r="Q33" s="36">
        <f t="shared" si="48"/>
        <v>111.4</v>
      </c>
      <c r="R33" s="36">
        <f t="shared" si="48"/>
        <v>111.15</v>
      </c>
      <c r="S33" s="36">
        <f t="shared" si="48"/>
        <v>108.05</v>
      </c>
      <c r="T33" s="36">
        <f t="shared" si="48"/>
        <v>105.2</v>
      </c>
      <c r="U33" s="36">
        <f t="shared" si="48"/>
        <v>101.5</v>
      </c>
      <c r="V33" s="36">
        <f t="shared" si="48"/>
        <v>96.45</v>
      </c>
      <c r="W33" s="36">
        <f t="shared" si="48"/>
        <v>94.5</v>
      </c>
      <c r="X33" s="36">
        <f t="shared" si="48"/>
        <v>96.35</v>
      </c>
      <c r="Y33" s="36">
        <f t="shared" si="48"/>
        <v>98.9</v>
      </c>
      <c r="Z33" s="36">
        <f t="shared" si="48"/>
        <v>99.25</v>
      </c>
      <c r="AA33" s="36">
        <f t="shared" si="48"/>
        <v>97.6</v>
      </c>
      <c r="AB33" s="36">
        <f t="shared" si="48"/>
        <v>94.35</v>
      </c>
      <c r="AC33" s="36">
        <f t="shared" si="48"/>
        <v>92.45</v>
      </c>
      <c r="AD33" s="36">
        <f t="shared" si="48"/>
        <v>90.5</v>
      </c>
      <c r="AE33" s="36">
        <f t="shared" si="48"/>
        <v>89.05</v>
      </c>
      <c r="AF33" s="36">
        <f t="shared" si="48"/>
        <v>89.8</v>
      </c>
      <c r="AG33" s="36">
        <f t="shared" si="48"/>
        <v>89.05</v>
      </c>
      <c r="AH33" s="36">
        <f t="shared" si="48"/>
        <v>86.1</v>
      </c>
      <c r="AI33" s="36">
        <f t="shared" si="48"/>
        <v>82.85</v>
      </c>
      <c r="AJ33" s="36">
        <f t="shared" si="48"/>
        <v>80.400000000000006</v>
      </c>
      <c r="AK33" s="36">
        <f t="shared" si="48"/>
        <v>77.349999999999994</v>
      </c>
      <c r="AL33" s="36">
        <f t="shared" si="48"/>
        <v>76.099999999999994</v>
      </c>
      <c r="AM33" s="36">
        <f t="shared" si="48"/>
        <v>75.7</v>
      </c>
      <c r="AN33" s="36">
        <f t="shared" si="48"/>
        <v>73.3</v>
      </c>
      <c r="AO33" s="36">
        <f t="shared" si="48"/>
        <v>70.5</v>
      </c>
      <c r="AP33" s="36">
        <f t="shared" si="48"/>
        <v>67.5</v>
      </c>
      <c r="AQ33" s="36">
        <f t="shared" si="48"/>
        <v>65.8</v>
      </c>
      <c r="AR33" s="36">
        <f t="shared" si="48"/>
        <v>64.55</v>
      </c>
      <c r="AS33" s="36">
        <f t="shared" si="48"/>
        <v>61.9</v>
      </c>
      <c r="AT33" s="36">
        <f t="shared" si="48"/>
        <v>58.95</v>
      </c>
      <c r="AU33" s="36">
        <f t="shared" si="48"/>
        <v>57.95</v>
      </c>
      <c r="AV33" s="36">
        <f t="shared" si="48"/>
        <v>58.7</v>
      </c>
      <c r="AW33" s="36">
        <f t="shared" si="48"/>
        <v>59.05</v>
      </c>
      <c r="AX33" s="36">
        <f t="shared" si="48"/>
        <v>59.35</v>
      </c>
      <c r="AY33" s="36">
        <f t="shared" si="48"/>
        <v>59.297499999999999</v>
      </c>
      <c r="AZ33" s="36">
        <f t="shared" si="48"/>
        <v>59.145000000000003</v>
      </c>
      <c r="BA33" s="36">
        <f t="shared" si="48"/>
        <v>58.095000000000006</v>
      </c>
      <c r="BB33" s="36">
        <f t="shared" si="48"/>
        <v>57.445000000000007</v>
      </c>
      <c r="BC33" s="36">
        <f t="shared" si="48"/>
        <v>58.245000000000005</v>
      </c>
      <c r="BD33" s="36">
        <f t="shared" si="48"/>
        <v>59.395000000000003</v>
      </c>
      <c r="BE33" s="36">
        <f t="shared" si="48"/>
        <v>60.445000000000007</v>
      </c>
      <c r="BF33" s="36">
        <f t="shared" si="48"/>
        <v>60.695000000000007</v>
      </c>
      <c r="BG33" s="36">
        <f t="shared" si="48"/>
        <v>60.545000000000002</v>
      </c>
      <c r="BH33" s="36">
        <f t="shared" si="48"/>
        <v>59.645000000000003</v>
      </c>
      <c r="BI33" s="36">
        <f t="shared" si="48"/>
        <v>59.247500000000002</v>
      </c>
      <c r="BJ33" s="36">
        <f t="shared" si="48"/>
        <v>58.6</v>
      </c>
      <c r="BK33" s="36">
        <f t="shared" si="48"/>
        <v>58.85</v>
      </c>
      <c r="BL33" s="36">
        <f t="shared" si="48"/>
        <v>58.7</v>
      </c>
      <c r="BM33" s="36">
        <f t="shared" si="48"/>
        <v>56.55</v>
      </c>
      <c r="BN33" s="36">
        <f t="shared" si="48"/>
        <v>54.35</v>
      </c>
      <c r="BO33" s="36">
        <f t="shared" si="48"/>
        <v>52.45</v>
      </c>
      <c r="BP33" s="36">
        <f t="shared" si="48"/>
        <v>49.85</v>
      </c>
      <c r="BQ33" s="36">
        <f t="shared" si="48"/>
        <v>47.55</v>
      </c>
      <c r="BR33" s="36">
        <f t="shared" si="48"/>
        <v>47.4</v>
      </c>
      <c r="BS33" s="36">
        <f t="shared" si="48"/>
        <v>46.85</v>
      </c>
      <c r="BT33" s="36">
        <f t="shared" si="48"/>
        <v>46.5</v>
      </c>
      <c r="BU33" s="36">
        <f t="shared" ref="BU33:CJ33" si="49">(SUM(BQ19:BY19)+(BP19+BZ19)/2)/10</f>
        <v>45.6</v>
      </c>
      <c r="BV33" s="36">
        <f t="shared" si="49"/>
        <v>44.85</v>
      </c>
      <c r="BW33" s="36">
        <f t="shared" si="49"/>
        <v>46.5</v>
      </c>
      <c r="BX33" s="36">
        <f t="shared" si="49"/>
        <v>47.45</v>
      </c>
      <c r="BY33" s="36">
        <f t="shared" si="49"/>
        <v>47.7</v>
      </c>
      <c r="BZ33" s="36">
        <f t="shared" si="49"/>
        <v>49.1</v>
      </c>
      <c r="CA33" s="36">
        <f t="shared" si="49"/>
        <v>50.3</v>
      </c>
      <c r="CB33" s="36">
        <f t="shared" si="49"/>
        <v>49.85</v>
      </c>
      <c r="CC33" s="36">
        <f t="shared" si="49"/>
        <v>50.2</v>
      </c>
      <c r="CD33" s="36">
        <f t="shared" si="49"/>
        <v>50.6</v>
      </c>
      <c r="CE33" s="36">
        <f t="shared" si="49"/>
        <v>49.95</v>
      </c>
      <c r="CF33" s="36">
        <f t="shared" si="49"/>
        <v>49.85</v>
      </c>
      <c r="CG33" s="36">
        <f t="shared" si="49"/>
        <v>49.15</v>
      </c>
      <c r="CH33" s="36">
        <f t="shared" si="49"/>
        <v>48.6</v>
      </c>
      <c r="CI33" s="36">
        <f t="shared" si="49"/>
        <v>48.35</v>
      </c>
      <c r="CJ33" s="36">
        <f t="shared" si="49"/>
        <v>46.75</v>
      </c>
      <c r="CK33" s="36"/>
      <c r="CL33" s="36"/>
      <c r="CM33" s="36"/>
      <c r="CN33" s="36"/>
      <c r="CO33" s="36"/>
      <c r="CP33" s="36"/>
      <c r="CQ33" s="36"/>
      <c r="CR33" s="36"/>
      <c r="CS33" s="4"/>
      <c r="CT33" s="5"/>
      <c r="CX33" s="39"/>
      <c r="CZ33" s="25"/>
      <c r="DA33" s="26"/>
      <c r="DB33" s="26"/>
    </row>
    <row r="34" spans="1:109" ht="12.75">
      <c r="A34" s="1" t="s">
        <v>88</v>
      </c>
      <c r="B34" s="5" t="s">
        <v>72</v>
      </c>
      <c r="C34" s="38">
        <f>TREND($C$19:$CO$19,$C$6:$CO$6,C6,TRUE)</f>
        <v>109.00260391782126</v>
      </c>
      <c r="D34" s="38">
        <f t="shared" ref="D34:BO34" si="50">TREND($C$19:$CO$19,$C$6:$CO$6,D6,TRUE)</f>
        <v>108.17542761586242</v>
      </c>
      <c r="E34" s="38">
        <f t="shared" si="50"/>
        <v>107.34825131390357</v>
      </c>
      <c r="F34" s="38">
        <f t="shared" si="50"/>
        <v>106.5210750119445</v>
      </c>
      <c r="G34" s="38">
        <f t="shared" si="50"/>
        <v>105.69389870998566</v>
      </c>
      <c r="H34" s="38">
        <f t="shared" si="50"/>
        <v>104.86672240802682</v>
      </c>
      <c r="I34" s="38">
        <f t="shared" si="50"/>
        <v>104.03954610606775</v>
      </c>
      <c r="J34" s="38">
        <f t="shared" si="50"/>
        <v>103.2123698041089</v>
      </c>
      <c r="K34" s="38">
        <f t="shared" si="50"/>
        <v>102.38519350215006</v>
      </c>
      <c r="L34" s="38">
        <f t="shared" si="50"/>
        <v>101.55801720019122</v>
      </c>
      <c r="M34" s="38">
        <f t="shared" si="50"/>
        <v>100.73084089823215</v>
      </c>
      <c r="N34" s="38">
        <f t="shared" si="50"/>
        <v>99.903664596273302</v>
      </c>
      <c r="O34" s="38">
        <f t="shared" si="50"/>
        <v>99.076488294314458</v>
      </c>
      <c r="P34" s="38">
        <f t="shared" si="50"/>
        <v>98.249311992355388</v>
      </c>
      <c r="Q34" s="38">
        <f t="shared" si="50"/>
        <v>97.422135690396544</v>
      </c>
      <c r="R34" s="38">
        <f t="shared" si="50"/>
        <v>96.594959388437701</v>
      </c>
      <c r="S34" s="38">
        <f t="shared" si="50"/>
        <v>95.767783086478858</v>
      </c>
      <c r="T34" s="38">
        <f t="shared" si="50"/>
        <v>94.940606784519787</v>
      </c>
      <c r="U34" s="38">
        <f t="shared" si="50"/>
        <v>94.113430482560943</v>
      </c>
      <c r="V34" s="38">
        <f t="shared" si="50"/>
        <v>93.2862541806021</v>
      </c>
      <c r="W34" s="38">
        <f t="shared" si="50"/>
        <v>92.459077878643029</v>
      </c>
      <c r="X34" s="38">
        <f t="shared" si="50"/>
        <v>91.631901576684186</v>
      </c>
      <c r="Y34" s="38">
        <f t="shared" si="50"/>
        <v>90.804725274725342</v>
      </c>
      <c r="Z34" s="38">
        <f t="shared" si="50"/>
        <v>89.977548972766272</v>
      </c>
      <c r="AA34" s="38">
        <f t="shared" si="50"/>
        <v>89.150372670807428</v>
      </c>
      <c r="AB34" s="38">
        <f t="shared" si="50"/>
        <v>88.323196368848585</v>
      </c>
      <c r="AC34" s="38">
        <f t="shared" si="50"/>
        <v>87.496020066889741</v>
      </c>
      <c r="AD34" s="38">
        <f t="shared" si="50"/>
        <v>86.668843764930671</v>
      </c>
      <c r="AE34" s="38">
        <f t="shared" si="50"/>
        <v>85.841667462971827</v>
      </c>
      <c r="AF34" s="38">
        <f t="shared" si="50"/>
        <v>85.014491161012984</v>
      </c>
      <c r="AG34" s="38">
        <f t="shared" si="50"/>
        <v>84.187314859053913</v>
      </c>
      <c r="AH34" s="38">
        <f t="shared" si="50"/>
        <v>83.36013855709507</v>
      </c>
      <c r="AI34" s="38">
        <f t="shared" si="50"/>
        <v>82.532962255136226</v>
      </c>
      <c r="AJ34" s="38">
        <f t="shared" si="50"/>
        <v>81.705785953177383</v>
      </c>
      <c r="AK34" s="38">
        <f t="shared" si="50"/>
        <v>80.878609651218312</v>
      </c>
      <c r="AL34" s="38">
        <f t="shared" si="50"/>
        <v>80.051433349259469</v>
      </c>
      <c r="AM34" s="38">
        <f t="shared" si="50"/>
        <v>79.224257047300625</v>
      </c>
      <c r="AN34" s="38">
        <f t="shared" si="50"/>
        <v>78.397080745341555</v>
      </c>
      <c r="AO34" s="38">
        <f t="shared" si="50"/>
        <v>77.569904443382711</v>
      </c>
      <c r="AP34" s="38">
        <f t="shared" si="50"/>
        <v>76.742728141423868</v>
      </c>
      <c r="AQ34" s="38">
        <f t="shared" si="50"/>
        <v>75.915551839464797</v>
      </c>
      <c r="AR34" s="38">
        <f t="shared" si="50"/>
        <v>75.088375537505954</v>
      </c>
      <c r="AS34" s="38">
        <f t="shared" si="50"/>
        <v>74.26119923554711</v>
      </c>
      <c r="AT34" s="38">
        <f t="shared" si="50"/>
        <v>73.434022933588267</v>
      </c>
      <c r="AU34" s="38">
        <f t="shared" si="50"/>
        <v>72.606846631629196</v>
      </c>
      <c r="AV34" s="38">
        <f t="shared" si="50"/>
        <v>71.779670329670353</v>
      </c>
      <c r="AW34" s="38">
        <f t="shared" si="50"/>
        <v>70.952494027711509</v>
      </c>
      <c r="AX34" s="38">
        <f t="shared" si="50"/>
        <v>70.125317725752438</v>
      </c>
      <c r="AY34" s="38">
        <f t="shared" si="50"/>
        <v>69.298141423793595</v>
      </c>
      <c r="AZ34" s="38">
        <f t="shared" si="50"/>
        <v>68.470965121834752</v>
      </c>
      <c r="BA34" s="38">
        <f t="shared" si="50"/>
        <v>67.643788819875681</v>
      </c>
      <c r="BB34" s="38">
        <f t="shared" si="50"/>
        <v>66.816612517916838</v>
      </c>
      <c r="BC34" s="38">
        <f t="shared" si="50"/>
        <v>65.989436215957994</v>
      </c>
      <c r="BD34" s="38">
        <f t="shared" si="50"/>
        <v>65.162259913999151</v>
      </c>
      <c r="BE34" s="38">
        <f t="shared" si="50"/>
        <v>64.33508361204008</v>
      </c>
      <c r="BF34" s="38">
        <f t="shared" si="50"/>
        <v>63.507907310081237</v>
      </c>
      <c r="BG34" s="38">
        <f t="shared" si="50"/>
        <v>62.680731008122393</v>
      </c>
      <c r="BH34" s="38">
        <f t="shared" si="50"/>
        <v>61.853554706163322</v>
      </c>
      <c r="BI34" s="38">
        <f t="shared" si="50"/>
        <v>61.026378404204479</v>
      </c>
      <c r="BJ34" s="38">
        <f t="shared" si="50"/>
        <v>60.199202102245636</v>
      </c>
      <c r="BK34" s="38">
        <f t="shared" si="50"/>
        <v>59.372025800286792</v>
      </c>
      <c r="BL34" s="38">
        <f t="shared" si="50"/>
        <v>58.544849498327721</v>
      </c>
      <c r="BM34" s="38">
        <f t="shared" si="50"/>
        <v>57.717673196368878</v>
      </c>
      <c r="BN34" s="38">
        <f t="shared" si="50"/>
        <v>56.890496894410035</v>
      </c>
      <c r="BO34" s="38">
        <f t="shared" si="50"/>
        <v>56.063320592450964</v>
      </c>
      <c r="BP34" s="38">
        <f t="shared" ref="BP34:CO34" si="51">TREND($C$19:$CO$19,$C$6:$CO$6,BP6,TRUE)</f>
        <v>55.23614429049212</v>
      </c>
      <c r="BQ34" s="38">
        <f t="shared" si="51"/>
        <v>54.408967988533277</v>
      </c>
      <c r="BR34" s="38">
        <f t="shared" si="51"/>
        <v>53.581791686574206</v>
      </c>
      <c r="BS34" s="38">
        <f t="shared" si="51"/>
        <v>52.754615384615363</v>
      </c>
      <c r="BT34" s="38">
        <f t="shared" si="51"/>
        <v>51.92743908265652</v>
      </c>
      <c r="BU34" s="38">
        <f t="shared" si="51"/>
        <v>51.100262780697676</v>
      </c>
      <c r="BV34" s="38">
        <f t="shared" si="51"/>
        <v>50.273086478738605</v>
      </c>
      <c r="BW34" s="38">
        <f t="shared" si="51"/>
        <v>49.445910176779762</v>
      </c>
      <c r="BX34" s="38">
        <f t="shared" si="51"/>
        <v>48.618733874820919</v>
      </c>
      <c r="BY34" s="38">
        <f t="shared" si="51"/>
        <v>47.791557572861848</v>
      </c>
      <c r="BZ34" s="38">
        <f t="shared" si="51"/>
        <v>46.964381270903004</v>
      </c>
      <c r="CA34" s="38">
        <f t="shared" si="51"/>
        <v>46.137204968944161</v>
      </c>
      <c r="CB34" s="38">
        <f t="shared" si="51"/>
        <v>45.310028666985318</v>
      </c>
      <c r="CC34" s="38">
        <f t="shared" si="51"/>
        <v>44.482852365026247</v>
      </c>
      <c r="CD34" s="38">
        <f t="shared" si="51"/>
        <v>43.655676063067403</v>
      </c>
      <c r="CE34" s="38">
        <f t="shared" si="51"/>
        <v>42.82849976110856</v>
      </c>
      <c r="CF34" s="38">
        <f t="shared" si="51"/>
        <v>42.001323459149489</v>
      </c>
      <c r="CG34" s="38">
        <f t="shared" si="51"/>
        <v>41.174147157190646</v>
      </c>
      <c r="CH34" s="38">
        <f t="shared" si="51"/>
        <v>40.346970855231802</v>
      </c>
      <c r="CI34" s="38">
        <f t="shared" si="51"/>
        <v>39.519794553272732</v>
      </c>
      <c r="CJ34" s="38">
        <f t="shared" si="51"/>
        <v>38.692618251313888</v>
      </c>
      <c r="CK34" s="38">
        <f t="shared" si="51"/>
        <v>37.865441949355045</v>
      </c>
      <c r="CL34" s="38">
        <f t="shared" si="51"/>
        <v>37.038265647396202</v>
      </c>
      <c r="CM34" s="38">
        <f t="shared" si="51"/>
        <v>36.211089345437131</v>
      </c>
      <c r="CN34" s="38">
        <f t="shared" si="51"/>
        <v>35.383913043478287</v>
      </c>
      <c r="CO34" s="38">
        <f t="shared" si="51"/>
        <v>34.556736741519444</v>
      </c>
      <c r="CP34" s="38"/>
      <c r="CQ34" s="38"/>
      <c r="CR34" s="38"/>
      <c r="CS34" s="4"/>
      <c r="CT34" s="5"/>
      <c r="CX34" s="39"/>
      <c r="CZ34" s="25"/>
      <c r="DA34" s="26"/>
      <c r="DB34" s="26"/>
    </row>
    <row r="35" spans="1:109" ht="12.75">
      <c r="A35" s="1"/>
      <c r="B35" s="5"/>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4"/>
      <c r="CT35" s="5"/>
      <c r="CX35" s="39"/>
      <c r="CZ35" s="25"/>
      <c r="DA35" s="26"/>
      <c r="DB35" s="26"/>
    </row>
    <row r="36" spans="1:109" ht="12.75">
      <c r="A36" s="1" t="s">
        <v>93</v>
      </c>
      <c r="B36" s="1" t="s">
        <v>95</v>
      </c>
      <c r="C36" s="5"/>
      <c r="D36" s="5">
        <f>SUM(D9:D11)</f>
        <v>14</v>
      </c>
      <c r="E36" s="5">
        <f t="shared" ref="E36:BP36" si="52">SUM(E9:E11)</f>
        <v>15</v>
      </c>
      <c r="F36" s="5">
        <f t="shared" si="52"/>
        <v>16</v>
      </c>
      <c r="G36" s="5">
        <f t="shared" si="52"/>
        <v>27</v>
      </c>
      <c r="H36" s="5">
        <f t="shared" si="52"/>
        <v>33</v>
      </c>
      <c r="I36" s="5">
        <f t="shared" si="52"/>
        <v>18</v>
      </c>
      <c r="J36" s="5">
        <f t="shared" si="52"/>
        <v>13</v>
      </c>
      <c r="K36" s="5">
        <f t="shared" si="52"/>
        <v>25</v>
      </c>
      <c r="L36" s="5">
        <f t="shared" si="52"/>
        <v>24</v>
      </c>
      <c r="M36" s="5">
        <f t="shared" si="52"/>
        <v>22</v>
      </c>
      <c r="N36" s="5">
        <f t="shared" si="52"/>
        <v>43</v>
      </c>
      <c r="O36" s="5">
        <f t="shared" si="52"/>
        <v>25</v>
      </c>
      <c r="P36" s="5">
        <f t="shared" si="52"/>
        <v>38</v>
      </c>
      <c r="Q36" s="5">
        <f t="shared" si="52"/>
        <v>18</v>
      </c>
      <c r="R36" s="5">
        <f t="shared" si="52"/>
        <v>16</v>
      </c>
      <c r="S36" s="5">
        <f t="shared" si="52"/>
        <v>12</v>
      </c>
      <c r="T36" s="5">
        <f t="shared" si="52"/>
        <v>27</v>
      </c>
      <c r="U36" s="5">
        <f t="shared" si="52"/>
        <v>18</v>
      </c>
      <c r="V36" s="5">
        <f t="shared" si="52"/>
        <v>26</v>
      </c>
      <c r="W36" s="5">
        <f t="shared" si="52"/>
        <v>19</v>
      </c>
      <c r="X36" s="5">
        <f t="shared" si="52"/>
        <v>22</v>
      </c>
      <c r="Y36" s="5">
        <f t="shared" si="52"/>
        <v>25</v>
      </c>
      <c r="Z36" s="5">
        <f t="shared" si="52"/>
        <v>17</v>
      </c>
      <c r="AA36" s="5">
        <f t="shared" si="52"/>
        <v>11</v>
      </c>
      <c r="AB36" s="5">
        <f t="shared" si="52"/>
        <v>10</v>
      </c>
      <c r="AC36" s="5">
        <f t="shared" si="52"/>
        <v>21</v>
      </c>
      <c r="AD36" s="5">
        <f t="shared" si="52"/>
        <v>22</v>
      </c>
      <c r="AE36" s="5">
        <f t="shared" si="52"/>
        <v>19</v>
      </c>
      <c r="AF36" s="5">
        <f t="shared" si="52"/>
        <v>17</v>
      </c>
      <c r="AG36" s="5">
        <f t="shared" si="52"/>
        <v>8</v>
      </c>
      <c r="AH36" s="5">
        <f t="shared" si="52"/>
        <v>16</v>
      </c>
      <c r="AI36" s="5">
        <f t="shared" si="52"/>
        <v>18</v>
      </c>
      <c r="AJ36" s="5">
        <f t="shared" si="52"/>
        <v>12</v>
      </c>
      <c r="AK36" s="5">
        <f t="shared" si="52"/>
        <v>20</v>
      </c>
      <c r="AL36" s="5">
        <f t="shared" si="52"/>
        <v>10</v>
      </c>
      <c r="AM36" s="5">
        <f t="shared" si="52"/>
        <v>9</v>
      </c>
      <c r="AN36" s="5">
        <f t="shared" si="52"/>
        <v>9</v>
      </c>
      <c r="AO36" s="5">
        <f t="shared" si="52"/>
        <v>19</v>
      </c>
      <c r="AP36" s="5">
        <f t="shared" si="52"/>
        <v>6</v>
      </c>
      <c r="AQ36" s="5">
        <f t="shared" si="52"/>
        <v>7</v>
      </c>
      <c r="AR36" s="5">
        <f t="shared" si="52"/>
        <v>4</v>
      </c>
      <c r="AS36" s="5">
        <f t="shared" si="52"/>
        <v>12</v>
      </c>
      <c r="AT36" s="5">
        <f t="shared" si="52"/>
        <v>2</v>
      </c>
      <c r="AU36" s="5">
        <f t="shared" si="52"/>
        <v>8</v>
      </c>
      <c r="AV36" s="5">
        <f t="shared" si="52"/>
        <v>13</v>
      </c>
      <c r="AW36" s="5">
        <f t="shared" si="52"/>
        <v>5</v>
      </c>
      <c r="AX36" s="5">
        <f t="shared" si="52"/>
        <v>10</v>
      </c>
      <c r="AY36" s="5">
        <f t="shared" si="52"/>
        <v>1</v>
      </c>
      <c r="AZ36" s="5">
        <f t="shared" si="52"/>
        <v>6</v>
      </c>
      <c r="BA36" s="5">
        <f t="shared" si="52"/>
        <v>7</v>
      </c>
      <c r="BB36" s="5">
        <f t="shared" si="52"/>
        <v>6</v>
      </c>
      <c r="BC36" s="5">
        <f t="shared" si="52"/>
        <v>8</v>
      </c>
      <c r="BD36" s="5">
        <f t="shared" si="52"/>
        <v>4</v>
      </c>
      <c r="BE36" s="5">
        <f t="shared" si="52"/>
        <v>4</v>
      </c>
      <c r="BF36" s="5">
        <f t="shared" si="52"/>
        <v>5</v>
      </c>
      <c r="BG36" s="5">
        <f t="shared" si="52"/>
        <v>16</v>
      </c>
      <c r="BH36" s="5">
        <f t="shared" si="52"/>
        <v>10</v>
      </c>
      <c r="BI36" s="5">
        <f t="shared" si="52"/>
        <v>10</v>
      </c>
      <c r="BJ36" s="5">
        <f t="shared" si="52"/>
        <v>9</v>
      </c>
      <c r="BK36" s="5">
        <f t="shared" si="52"/>
        <v>20</v>
      </c>
      <c r="BL36" s="5">
        <f t="shared" si="52"/>
        <v>9</v>
      </c>
      <c r="BM36" s="5">
        <f t="shared" si="52"/>
        <v>8</v>
      </c>
      <c r="BN36" s="5">
        <f t="shared" si="52"/>
        <v>6</v>
      </c>
      <c r="BO36" s="5">
        <f t="shared" si="52"/>
        <v>4</v>
      </c>
      <c r="BP36" s="5">
        <f t="shared" si="52"/>
        <v>5</v>
      </c>
      <c r="BQ36" s="5">
        <f t="shared" ref="BQ36:DE36" si="53">SUM(BQ9:BQ11)</f>
        <v>4</v>
      </c>
      <c r="BR36" s="5">
        <f t="shared" si="53"/>
        <v>4</v>
      </c>
      <c r="BS36" s="5">
        <f t="shared" si="53"/>
        <v>1</v>
      </c>
      <c r="BT36" s="5">
        <f t="shared" si="53"/>
        <v>7</v>
      </c>
      <c r="BU36" s="5">
        <f t="shared" si="53"/>
        <v>8</v>
      </c>
      <c r="BV36" s="5">
        <f t="shared" si="53"/>
        <v>2</v>
      </c>
      <c r="BW36" s="5">
        <f t="shared" si="53"/>
        <v>5</v>
      </c>
      <c r="BX36" s="5">
        <f t="shared" si="53"/>
        <v>8</v>
      </c>
      <c r="BY36" s="5">
        <f t="shared" si="53"/>
        <v>4</v>
      </c>
      <c r="BZ36" s="5">
        <f t="shared" si="53"/>
        <v>0</v>
      </c>
      <c r="CA36" s="5">
        <f t="shared" si="53"/>
        <v>15</v>
      </c>
      <c r="CB36" s="5">
        <f t="shared" si="53"/>
        <v>11</v>
      </c>
      <c r="CC36" s="5">
        <f t="shared" si="53"/>
        <v>3</v>
      </c>
      <c r="CD36" s="5">
        <f t="shared" si="53"/>
        <v>3</v>
      </c>
      <c r="CE36" s="5">
        <f t="shared" si="53"/>
        <v>11</v>
      </c>
      <c r="CF36" s="5">
        <f t="shared" si="53"/>
        <v>7</v>
      </c>
      <c r="CG36" s="5">
        <f t="shared" si="53"/>
        <v>3</v>
      </c>
      <c r="CH36" s="5">
        <f t="shared" si="53"/>
        <v>9</v>
      </c>
      <c r="CI36" s="5">
        <f t="shared" si="53"/>
        <v>3</v>
      </c>
      <c r="CJ36" s="5">
        <f t="shared" si="53"/>
        <v>5</v>
      </c>
      <c r="CK36" s="5">
        <f t="shared" si="53"/>
        <v>7</v>
      </c>
      <c r="CL36" s="5">
        <f t="shared" si="53"/>
        <v>2</v>
      </c>
      <c r="CM36" s="5">
        <f t="shared" si="53"/>
        <v>8</v>
      </c>
      <c r="CN36" s="5">
        <f t="shared" si="53"/>
        <v>9</v>
      </c>
      <c r="CO36" s="5">
        <f t="shared" si="53"/>
        <v>2</v>
      </c>
      <c r="CP36" s="5">
        <f t="shared" si="53"/>
        <v>1</v>
      </c>
      <c r="CQ36" s="5"/>
      <c r="CR36" s="5"/>
      <c r="CS36" s="6">
        <f t="shared" si="53"/>
        <v>6.5263157894736841</v>
      </c>
      <c r="CT36" s="6">
        <f t="shared" si="53"/>
        <v>15.841651884104714</v>
      </c>
      <c r="CU36" s="6">
        <f t="shared" si="53"/>
        <v>11.975415405850187</v>
      </c>
      <c r="CV36" s="6">
        <f t="shared" si="53"/>
        <v>7.3</v>
      </c>
      <c r="CW36" s="6">
        <f t="shared" si="53"/>
        <v>5.5833333333333339</v>
      </c>
      <c r="CX36" s="6">
        <f t="shared" si="53"/>
        <v>9</v>
      </c>
      <c r="CY36" s="6">
        <f t="shared" si="53"/>
        <v>10.4</v>
      </c>
      <c r="CZ36" s="6">
        <f t="shared" si="53"/>
        <v>3.5999999999999996</v>
      </c>
      <c r="DA36" s="6">
        <f t="shared" si="53"/>
        <v>6</v>
      </c>
      <c r="DB36" s="6">
        <f t="shared" si="53"/>
        <v>6.6000000000000005</v>
      </c>
      <c r="DC36" s="6">
        <f t="shared" si="53"/>
        <v>6.6</v>
      </c>
      <c r="DD36" s="6">
        <f t="shared" si="53"/>
        <v>7.6666666666666661</v>
      </c>
      <c r="DE36" s="6">
        <f t="shared" si="53"/>
        <v>5.7826086956521738</v>
      </c>
    </row>
    <row r="37" spans="1:109" ht="12.75">
      <c r="A37" s="1" t="s">
        <v>111</v>
      </c>
      <c r="B37" s="1" t="s">
        <v>95</v>
      </c>
      <c r="C37" s="5"/>
      <c r="D37" s="38"/>
      <c r="E37" s="5"/>
      <c r="F37" s="5"/>
      <c r="G37" s="5"/>
      <c r="H37" s="36"/>
      <c r="I37" s="36">
        <f t="shared" ref="I37" si="54">(SUM(E36:M36)+(D36+N36)/2)/10</f>
        <v>22.15</v>
      </c>
      <c r="J37" s="36">
        <f t="shared" ref="J37" si="55">(SUM(F36:N36)+(E36+O36)/2)/10</f>
        <v>24.1</v>
      </c>
      <c r="K37" s="36">
        <f t="shared" ref="K37" si="56">(SUM(G36:O36)+(F36+P36)/2)/10</f>
        <v>25.7</v>
      </c>
      <c r="L37" s="36">
        <f t="shared" ref="L37" si="57">(SUM(H36:P36)+(G36+Q36)/2)/10</f>
        <v>26.35</v>
      </c>
      <c r="M37" s="36">
        <f t="shared" ref="M37" si="58">(SUM(I36:Q36)+(H36+R36)/2)/10</f>
        <v>25.05</v>
      </c>
      <c r="N37" s="36">
        <f t="shared" ref="N37" si="59">(SUM(J36:R36)+(I36+S36)/2)/10</f>
        <v>23.9</v>
      </c>
      <c r="O37" s="36">
        <f t="shared" ref="O37" si="60">(SUM(K36:S36)+(J36+T36)/2)/10</f>
        <v>24.3</v>
      </c>
      <c r="P37" s="36">
        <f t="shared" ref="P37" si="61">(SUM(L36:T36)+(K36+U36)/2)/10</f>
        <v>24.65</v>
      </c>
      <c r="Q37" s="36">
        <f t="shared" ref="Q37" si="62">(SUM(M36:U36)+(L36+V36)/2)/10</f>
        <v>24.4</v>
      </c>
      <c r="R37" s="36">
        <f t="shared" ref="R37" si="63">(SUM(N36:V36)+(M36+W36)/2)/10</f>
        <v>24.35</v>
      </c>
      <c r="S37" s="36">
        <f t="shared" ref="S37" si="64">(SUM(O36:W36)+(N36+X36)/2)/10</f>
        <v>23.15</v>
      </c>
      <c r="T37" s="36">
        <f t="shared" ref="T37" si="65">(SUM(P36:X36)+(O36+Y36)/2)/10</f>
        <v>22.1</v>
      </c>
      <c r="U37" s="36">
        <f t="shared" ref="U37" si="66">(SUM(Q36:Y36)+(P36+Z36)/2)/10</f>
        <v>21.05</v>
      </c>
      <c r="V37" s="36">
        <f t="shared" ref="V37" si="67">(SUM(R36:Z36)+(Q36+AA36)/2)/10</f>
        <v>19.649999999999999</v>
      </c>
      <c r="W37" s="36">
        <f t="shared" ref="W37" si="68">(SUM(S36:AA36)+(R36+AB36)/2)/10</f>
        <v>19</v>
      </c>
      <c r="X37" s="36">
        <f t="shared" ref="X37" si="69">(SUM(T36:AB36)+(S36+AC36)/2)/10</f>
        <v>19.149999999999999</v>
      </c>
      <c r="Y37" s="36">
        <f t="shared" ref="Y37" si="70">(SUM(U36:AC36)+(T36+AD36)/2)/10</f>
        <v>19.350000000000001</v>
      </c>
      <c r="Z37" s="36">
        <f t="shared" ref="Z37" si="71">(SUM(V36:AD36)+(U36+AE36)/2)/10</f>
        <v>19.149999999999999</v>
      </c>
      <c r="AA37" s="36">
        <f t="shared" ref="AA37" si="72">(SUM(W36:AE36)+(V36+AF36)/2)/10</f>
        <v>18.75</v>
      </c>
      <c r="AB37" s="36">
        <f t="shared" ref="AB37" si="73">(SUM(X36:AF36)+(W36+AG36)/2)/10</f>
        <v>17.75</v>
      </c>
      <c r="AC37" s="36">
        <f t="shared" ref="AC37" si="74">(SUM(Y36:AG36)+(X36+AH36)/2)/10</f>
        <v>16.899999999999999</v>
      </c>
      <c r="AD37" s="36">
        <f t="shared" ref="AD37" si="75">(SUM(Z36:AH36)+(Y36+AI36)/2)/10</f>
        <v>16.25</v>
      </c>
      <c r="AE37" s="36">
        <f t="shared" ref="AE37" si="76">(SUM(AA36:AI36)+(Z36+AJ36)/2)/10</f>
        <v>15.65</v>
      </c>
      <c r="AF37" s="36">
        <f t="shared" ref="AF37" si="77">(SUM(AB36:AJ36)+(AA36+AK36)/2)/10</f>
        <v>15.85</v>
      </c>
      <c r="AG37" s="36">
        <f t="shared" ref="AG37" si="78">(SUM(AC36:AK36)+(AB36+AL36)/2)/10</f>
        <v>16.3</v>
      </c>
      <c r="AH37" s="36">
        <f t="shared" ref="AH37" si="79">(SUM(AD36:AL36)+(AC36+AM36)/2)/10</f>
        <v>15.7</v>
      </c>
      <c r="AI37" s="36">
        <f t="shared" ref="AI37" si="80">(SUM(AE36:AM36)+(AD36+AN36)/2)/10</f>
        <v>14.45</v>
      </c>
      <c r="AJ37" s="36">
        <f t="shared" ref="AJ37" si="81">(SUM(AF36:AN36)+(AE36+AO36)/2)/10</f>
        <v>13.8</v>
      </c>
      <c r="AK37" s="36">
        <f t="shared" ref="AK37" si="82">(SUM(AG36:AO36)+(AF36+AP36)/2)/10</f>
        <v>13.25</v>
      </c>
      <c r="AL37" s="36">
        <f t="shared" ref="AL37" si="83">(SUM(AH36:AP36)+(AG36+AQ36)/2)/10</f>
        <v>12.65</v>
      </c>
      <c r="AM37" s="36">
        <f t="shared" ref="AM37" si="84">(SUM(AI36:AQ36)+(AH36+AR36)/2)/10</f>
        <v>12</v>
      </c>
      <c r="AN37" s="36">
        <f t="shared" ref="AN37" si="85">(SUM(AJ36:AR36)+(AI36+AS36)/2)/10</f>
        <v>11.1</v>
      </c>
      <c r="AO37" s="36">
        <f t="shared" ref="AO37" si="86">(SUM(AK36:AS36)+(AJ36+AT36)/2)/10</f>
        <v>10.3</v>
      </c>
      <c r="AP37" s="36">
        <f t="shared" ref="AP37" si="87">(SUM(AL36:AT36)+(AK36+AU36)/2)/10</f>
        <v>9.1999999999999993</v>
      </c>
      <c r="AQ37" s="36">
        <f t="shared" ref="AQ37" si="88">(SUM(AM36:AU36)+(AL36+AV36)/2)/10</f>
        <v>8.75</v>
      </c>
      <c r="AR37" s="36">
        <f t="shared" ref="AR37" si="89">(SUM(AN36:AV36)+(AM36+AW36)/2)/10</f>
        <v>8.6999999999999993</v>
      </c>
      <c r="AS37" s="36">
        <f t="shared" ref="AS37" si="90">(SUM(AO36:AW36)+(AN36+AX36)/2)/10</f>
        <v>8.5500000000000007</v>
      </c>
      <c r="AT37" s="36">
        <f t="shared" ref="AT37" si="91">(SUM(AP36:AX36)+(AO36+AY36)/2)/10</f>
        <v>7.7</v>
      </c>
      <c r="AU37" s="36">
        <f t="shared" ref="AU37" si="92">(SUM(AQ36:AY36)+(AP36+AZ36)/2)/10</f>
        <v>6.8</v>
      </c>
      <c r="AV37" s="36">
        <f t="shared" ref="AV37" si="93">(SUM(AR36:AZ36)+(AQ36+BA36)/2)/10</f>
        <v>6.8</v>
      </c>
      <c r="AW37" s="36">
        <f t="shared" ref="AW37" si="94">(SUM(AS36:BA36)+(AR36+BB36)/2)/10</f>
        <v>6.9</v>
      </c>
      <c r="AX37" s="36">
        <f t="shared" ref="AX37" si="95">(SUM(AT36:BB36)+(AS36+BC36)/2)/10</f>
        <v>6.8</v>
      </c>
      <c r="AY37" s="36">
        <f t="shared" ref="AY37" si="96">(SUM(AU36:BC36)+(AT36+BD36)/2)/10</f>
        <v>6.7</v>
      </c>
      <c r="AZ37" s="36">
        <f t="shared" ref="AZ37" si="97">(SUM(AV36:BD36)+(AU36+BE36)/2)/10</f>
        <v>6.6</v>
      </c>
      <c r="BA37" s="36">
        <f t="shared" ref="BA37" si="98">(SUM(AW36:BE36)+(AV36+BF36)/2)/10</f>
        <v>6</v>
      </c>
      <c r="BB37" s="36">
        <f t="shared" ref="BB37" si="99">(SUM(AX36:BF36)+(AW36+BG36)/2)/10</f>
        <v>6.15</v>
      </c>
      <c r="BC37" s="36">
        <f t="shared" ref="BC37" si="100">(SUM(AY36:BG36)+(AX36+BH36)/2)/10</f>
        <v>6.7</v>
      </c>
      <c r="BD37" s="36">
        <f t="shared" ref="BD37" si="101">(SUM(AZ36:BH36)+(AY36+BI36)/2)/10</f>
        <v>7.15</v>
      </c>
      <c r="BE37" s="36">
        <f t="shared" ref="BE37" si="102">(SUM(BA36:BI36)+(AZ36+BJ36)/2)/10</f>
        <v>7.75</v>
      </c>
      <c r="BF37" s="36">
        <f t="shared" ref="BF37" si="103">(SUM(BB36:BJ36)+(BA36+BK36)/2)/10</f>
        <v>8.5500000000000007</v>
      </c>
      <c r="BG37" s="36">
        <f t="shared" ref="BG37" si="104">(SUM(BC36:BK36)+(BB36+BL36)/2)/10</f>
        <v>9.35</v>
      </c>
      <c r="BH37" s="36">
        <f t="shared" ref="BH37" si="105">(SUM(BD36:BL36)+(BC36+BM36)/2)/10</f>
        <v>9.5</v>
      </c>
      <c r="BI37" s="36">
        <f t="shared" ref="BI37" si="106">(SUM(BE36:BM36)+(BD36+BN36)/2)/10</f>
        <v>9.6</v>
      </c>
      <c r="BJ37" s="36">
        <f t="shared" ref="BJ37" si="107">(SUM(BF36:BN36)+(BE36+BO36)/2)/10</f>
        <v>9.6999999999999993</v>
      </c>
      <c r="BK37" s="36">
        <f t="shared" ref="BK37" si="108">(SUM(BG36:BO36)+(BF36+BP36)/2)/10</f>
        <v>9.6999999999999993</v>
      </c>
      <c r="BL37" s="36">
        <f t="shared" ref="BL37" si="109">(SUM(BH36:BP36)+(BG36+BQ36)/2)/10</f>
        <v>9.1</v>
      </c>
      <c r="BM37" s="36">
        <f t="shared" ref="BM37" si="110">(SUM(BI36:BQ36)+(BH36+BR36)/2)/10</f>
        <v>8.1999999999999993</v>
      </c>
      <c r="BN37" s="36">
        <f t="shared" ref="BN37" si="111">(SUM(BJ36:BR36)+(BI36+BS36)/2)/10</f>
        <v>7.45</v>
      </c>
      <c r="BO37" s="36">
        <f t="shared" ref="BO37" si="112">(SUM(BK36:BS36)+(BJ36+BT36)/2)/10</f>
        <v>6.9</v>
      </c>
      <c r="BP37" s="36">
        <f t="shared" ref="BP37" si="113">(SUM(BL36:BT36)+(BK36+BU36)/2)/10</f>
        <v>6.2</v>
      </c>
      <c r="BQ37" s="36">
        <f t="shared" ref="BQ37" si="114">(SUM(BM36:BU36)+(BL36+BV36)/2)/10</f>
        <v>5.25</v>
      </c>
      <c r="BR37" s="36">
        <f t="shared" ref="BR37" si="115">(SUM(BN36:BV36)+(BM36+BW36)/2)/10</f>
        <v>4.75</v>
      </c>
      <c r="BS37" s="36">
        <f t="shared" ref="BS37" si="116">(SUM(BO36:BW36)+(BN36+BX36)/2)/10</f>
        <v>4.7</v>
      </c>
      <c r="BT37" s="36">
        <f t="shared" ref="BT37" si="117">(SUM(BP36:BX36)+(BO36+BY36)/2)/10</f>
        <v>4.8</v>
      </c>
      <c r="BU37" s="36">
        <f t="shared" ref="BU37" si="118">(SUM(BQ36:BY36)+(BP36+BZ36)/2)/10</f>
        <v>4.55</v>
      </c>
      <c r="BV37" s="36">
        <f t="shared" ref="BV37" si="119">(SUM(BR36:BZ36)+(BQ36+CA36)/2)/10</f>
        <v>4.8499999999999996</v>
      </c>
      <c r="BW37" s="36">
        <f t="shared" ref="BW37" si="120">(SUM(BS36:CA36)+(BR36+CB36)/2)/10</f>
        <v>5.75</v>
      </c>
      <c r="BX37" s="36">
        <f t="shared" ref="BX37" si="121">(SUM(BT36:CB36)+(BS36+CC36)/2)/10</f>
        <v>6.2</v>
      </c>
      <c r="BY37" s="36">
        <f t="shared" ref="BY37" si="122">(SUM(BU36:CC36)+(BT36+CD36)/2)/10</f>
        <v>6.1</v>
      </c>
      <c r="BZ37" s="36">
        <f t="shared" ref="BZ37" si="123">(SUM(BV36:CD36)+(BU36+CE36)/2)/10</f>
        <v>6.05</v>
      </c>
      <c r="CA37" s="36">
        <f t="shared" ref="CA37" si="124">(SUM(BW36:CE36)+(BV36+CF36)/2)/10</f>
        <v>6.45</v>
      </c>
      <c r="CB37" s="36">
        <f t="shared" ref="CB37" si="125">(SUM(BX36:CF36)+(BW36+CG36)/2)/10</f>
        <v>6.6</v>
      </c>
      <c r="CC37" s="36">
        <f t="shared" ref="CC37" si="126">(SUM(BY36:CG36)+(BX36+CH36)/2)/10</f>
        <v>6.55</v>
      </c>
      <c r="CD37" s="36">
        <f t="shared" ref="CD37" si="127">(SUM(BZ36:CH36)+(BY36+CI36)/2)/10</f>
        <v>6.55</v>
      </c>
      <c r="CE37" s="36">
        <f t="shared" ref="CE37" si="128">(SUM(CA36:CI36)+(BZ36+CJ36)/2)/10</f>
        <v>6.75</v>
      </c>
      <c r="CF37" s="36">
        <f t="shared" ref="CF37" si="129">(SUM(CB36:CJ36)+(CA36+CK36)/2)/10</f>
        <v>6.6</v>
      </c>
      <c r="CG37" s="36">
        <f t="shared" ref="CG37:CK37" si="130">(SUM(CC36:CK36)+(CB36+CL36)/2)/10</f>
        <v>5.75</v>
      </c>
      <c r="CH37" s="36">
        <f t="shared" si="130"/>
        <v>5.55</v>
      </c>
      <c r="CI37" s="36">
        <f t="shared" si="130"/>
        <v>6.1</v>
      </c>
      <c r="CJ37" s="36">
        <f t="shared" si="130"/>
        <v>5.95</v>
      </c>
      <c r="CK37" s="36">
        <f t="shared" si="130"/>
        <v>5.2</v>
      </c>
      <c r="CL37" s="4"/>
      <c r="CM37" s="4"/>
      <c r="CN37" s="4"/>
      <c r="CO37" s="4"/>
      <c r="CP37" s="4"/>
      <c r="CQ37" s="4"/>
      <c r="CR37" s="4"/>
      <c r="CS37" s="4"/>
      <c r="CT37" s="5"/>
      <c r="CX37" s="39"/>
      <c r="CZ37" s="25"/>
      <c r="DA37" s="26"/>
      <c r="DB37" s="26"/>
    </row>
    <row r="38" spans="1:109" ht="12.75">
      <c r="A38" s="1" t="s">
        <v>347</v>
      </c>
      <c r="B38" s="1" t="s">
        <v>95</v>
      </c>
      <c r="C38" s="5"/>
      <c r="D38" s="38">
        <f>TREND($D$36:$CP$36,$D$6:$CP$6,D6,TRUE)</f>
        <v>22.460105112278995</v>
      </c>
      <c r="E38" s="38">
        <f t="shared" ref="E38:BP38" si="131">TREND($D$36:$CP$36,$D$6:$CP$6,E6,TRUE)</f>
        <v>22.224972129319951</v>
      </c>
      <c r="F38" s="38">
        <f t="shared" si="131"/>
        <v>21.98983914636085</v>
      </c>
      <c r="G38" s="38">
        <f t="shared" si="131"/>
        <v>21.754706163401806</v>
      </c>
      <c r="H38" s="38">
        <f t="shared" si="131"/>
        <v>21.519573180442762</v>
      </c>
      <c r="I38" s="38">
        <f t="shared" si="131"/>
        <v>21.284440197483661</v>
      </c>
      <c r="J38" s="38">
        <f t="shared" si="131"/>
        <v>21.049307214524617</v>
      </c>
      <c r="K38" s="38">
        <f t="shared" si="131"/>
        <v>20.814174231565516</v>
      </c>
      <c r="L38" s="38">
        <f t="shared" si="131"/>
        <v>20.579041248606472</v>
      </c>
      <c r="M38" s="38">
        <f t="shared" si="131"/>
        <v>20.343908265647372</v>
      </c>
      <c r="N38" s="38">
        <f t="shared" si="131"/>
        <v>20.108775282688327</v>
      </c>
      <c r="O38" s="38">
        <f t="shared" si="131"/>
        <v>19.873642299729227</v>
      </c>
      <c r="P38" s="38">
        <f t="shared" si="131"/>
        <v>19.638509316770183</v>
      </c>
      <c r="Q38" s="38">
        <f t="shared" si="131"/>
        <v>19.403376333811082</v>
      </c>
      <c r="R38" s="38">
        <f t="shared" si="131"/>
        <v>19.168243350852038</v>
      </c>
      <c r="S38" s="38">
        <f t="shared" si="131"/>
        <v>18.933110367892994</v>
      </c>
      <c r="T38" s="38">
        <f t="shared" si="131"/>
        <v>18.697977384933893</v>
      </c>
      <c r="U38" s="38">
        <f t="shared" si="131"/>
        <v>18.462844401974849</v>
      </c>
      <c r="V38" s="38">
        <f t="shared" si="131"/>
        <v>18.227711419015748</v>
      </c>
      <c r="W38" s="38">
        <f t="shared" si="131"/>
        <v>17.992578436056704</v>
      </c>
      <c r="X38" s="38">
        <f t="shared" si="131"/>
        <v>17.757445453097603</v>
      </c>
      <c r="Y38" s="38">
        <f t="shared" si="131"/>
        <v>17.522312470138559</v>
      </c>
      <c r="Z38" s="38">
        <f t="shared" si="131"/>
        <v>17.287179487179458</v>
      </c>
      <c r="AA38" s="38">
        <f t="shared" si="131"/>
        <v>17.052046504220414</v>
      </c>
      <c r="AB38" s="38">
        <f t="shared" si="131"/>
        <v>16.816913521261313</v>
      </c>
      <c r="AC38" s="38">
        <f t="shared" si="131"/>
        <v>16.581780538302269</v>
      </c>
      <c r="AD38" s="38">
        <f t="shared" si="131"/>
        <v>16.346647555343225</v>
      </c>
      <c r="AE38" s="38">
        <f t="shared" si="131"/>
        <v>16.111514572384124</v>
      </c>
      <c r="AF38" s="38">
        <f t="shared" si="131"/>
        <v>15.87638158942508</v>
      </c>
      <c r="AG38" s="38">
        <f t="shared" si="131"/>
        <v>15.641248606465979</v>
      </c>
      <c r="AH38" s="38">
        <f t="shared" si="131"/>
        <v>15.406115623506935</v>
      </c>
      <c r="AI38" s="38">
        <f t="shared" si="131"/>
        <v>15.170982640547834</v>
      </c>
      <c r="AJ38" s="38">
        <f t="shared" si="131"/>
        <v>14.93584965758879</v>
      </c>
      <c r="AK38" s="38">
        <f t="shared" si="131"/>
        <v>14.700716674629689</v>
      </c>
      <c r="AL38" s="38">
        <f t="shared" si="131"/>
        <v>14.465583691670645</v>
      </c>
      <c r="AM38" s="38">
        <f t="shared" si="131"/>
        <v>14.230450708711544</v>
      </c>
      <c r="AN38" s="38">
        <f t="shared" si="131"/>
        <v>13.9953177257525</v>
      </c>
      <c r="AO38" s="38">
        <f t="shared" si="131"/>
        <v>13.760184742793456</v>
      </c>
      <c r="AP38" s="38">
        <f t="shared" si="131"/>
        <v>13.525051759834355</v>
      </c>
      <c r="AQ38" s="38">
        <f t="shared" si="131"/>
        <v>13.289918776875311</v>
      </c>
      <c r="AR38" s="38">
        <f t="shared" si="131"/>
        <v>13.05478579391621</v>
      </c>
      <c r="AS38" s="38">
        <f t="shared" si="131"/>
        <v>12.819652810957166</v>
      </c>
      <c r="AT38" s="38">
        <f t="shared" si="131"/>
        <v>12.584519827998065</v>
      </c>
      <c r="AU38" s="38">
        <f t="shared" si="131"/>
        <v>12.349386845039021</v>
      </c>
      <c r="AV38" s="38">
        <f t="shared" si="131"/>
        <v>12.11425386207992</v>
      </c>
      <c r="AW38" s="38">
        <f t="shared" si="131"/>
        <v>11.879120879120876</v>
      </c>
      <c r="AX38" s="38">
        <f t="shared" si="131"/>
        <v>11.643987896161775</v>
      </c>
      <c r="AY38" s="38">
        <f t="shared" si="131"/>
        <v>11.408854913202731</v>
      </c>
      <c r="AZ38" s="38">
        <f t="shared" si="131"/>
        <v>11.173721930243687</v>
      </c>
      <c r="BA38" s="38">
        <f t="shared" si="131"/>
        <v>10.938588947284586</v>
      </c>
      <c r="BB38" s="38">
        <f t="shared" si="131"/>
        <v>10.703455964325542</v>
      </c>
      <c r="BC38" s="38">
        <f t="shared" si="131"/>
        <v>10.468322981366441</v>
      </c>
      <c r="BD38" s="38">
        <f t="shared" si="131"/>
        <v>10.233189998407397</v>
      </c>
      <c r="BE38" s="38">
        <f t="shared" si="131"/>
        <v>9.9980570154482962</v>
      </c>
      <c r="BF38" s="38">
        <f t="shared" si="131"/>
        <v>9.7629240324892521</v>
      </c>
      <c r="BG38" s="38">
        <f t="shared" si="131"/>
        <v>9.5277910495301512</v>
      </c>
      <c r="BH38" s="38">
        <f t="shared" si="131"/>
        <v>9.2926580665711072</v>
      </c>
      <c r="BI38" s="38">
        <f t="shared" si="131"/>
        <v>9.0575250836120063</v>
      </c>
      <c r="BJ38" s="38">
        <f t="shared" si="131"/>
        <v>8.8223921006529622</v>
      </c>
      <c r="BK38" s="38">
        <f t="shared" si="131"/>
        <v>8.5872591176939181</v>
      </c>
      <c r="BL38" s="38">
        <f t="shared" si="131"/>
        <v>8.3521261347348172</v>
      </c>
      <c r="BM38" s="38">
        <f t="shared" si="131"/>
        <v>8.1169931517757732</v>
      </c>
      <c r="BN38" s="38">
        <f t="shared" si="131"/>
        <v>7.8818601688166723</v>
      </c>
      <c r="BO38" s="38">
        <f t="shared" si="131"/>
        <v>7.6467271858576282</v>
      </c>
      <c r="BP38" s="38">
        <f t="shared" si="131"/>
        <v>7.4115942028985273</v>
      </c>
      <c r="BQ38" s="38">
        <f t="shared" ref="BQ38:CP38" si="132">TREND($D$36:$CP$36,$D$6:$CP$6,BQ6,TRUE)</f>
        <v>7.1764612199394833</v>
      </c>
      <c r="BR38" s="38">
        <f t="shared" si="132"/>
        <v>6.9413282369803824</v>
      </c>
      <c r="BS38" s="38">
        <f t="shared" si="132"/>
        <v>6.7061952540213383</v>
      </c>
      <c r="BT38" s="38">
        <f t="shared" si="132"/>
        <v>6.4710622710622374</v>
      </c>
      <c r="BU38" s="38">
        <f t="shared" si="132"/>
        <v>6.2359292881031934</v>
      </c>
      <c r="BV38" s="38">
        <f t="shared" si="132"/>
        <v>6.0007963051441493</v>
      </c>
      <c r="BW38" s="38">
        <f t="shared" si="132"/>
        <v>5.7656633221850484</v>
      </c>
      <c r="BX38" s="38">
        <f t="shared" si="132"/>
        <v>5.5305303392260043</v>
      </c>
      <c r="BY38" s="38">
        <f t="shared" si="132"/>
        <v>5.2953973562669034</v>
      </c>
      <c r="BZ38" s="38">
        <f t="shared" si="132"/>
        <v>5.0602643733078594</v>
      </c>
      <c r="CA38" s="38">
        <f t="shared" si="132"/>
        <v>4.8251313903487585</v>
      </c>
      <c r="CB38" s="38">
        <f t="shared" si="132"/>
        <v>4.5899984073897144</v>
      </c>
      <c r="CC38" s="38">
        <f t="shared" si="132"/>
        <v>4.3548654244306135</v>
      </c>
      <c r="CD38" s="38">
        <f t="shared" si="132"/>
        <v>4.1197324414715695</v>
      </c>
      <c r="CE38" s="38">
        <f t="shared" si="132"/>
        <v>3.8845994585124686</v>
      </c>
      <c r="CF38" s="38">
        <f t="shared" si="132"/>
        <v>3.6494664755534245</v>
      </c>
      <c r="CG38" s="38">
        <f t="shared" si="132"/>
        <v>3.4143334925943236</v>
      </c>
      <c r="CH38" s="38">
        <f t="shared" si="132"/>
        <v>3.1792005096352796</v>
      </c>
      <c r="CI38" s="38">
        <f t="shared" si="132"/>
        <v>2.9440675266762355</v>
      </c>
      <c r="CJ38" s="38">
        <f t="shared" si="132"/>
        <v>2.7089345437171346</v>
      </c>
      <c r="CK38" s="38">
        <f t="shared" si="132"/>
        <v>2.4738015607580905</v>
      </c>
      <c r="CL38" s="38">
        <f t="shared" si="132"/>
        <v>2.2386685777989896</v>
      </c>
      <c r="CM38" s="38">
        <f t="shared" si="132"/>
        <v>2.0035355948399456</v>
      </c>
      <c r="CN38" s="38">
        <f t="shared" si="132"/>
        <v>1.7684026118808447</v>
      </c>
      <c r="CO38" s="38">
        <f t="shared" si="132"/>
        <v>1.5332696289218006</v>
      </c>
      <c r="CP38" s="38">
        <f t="shared" si="132"/>
        <v>1.2981366459626997</v>
      </c>
      <c r="CQ38" s="38"/>
      <c r="CR38" s="38"/>
      <c r="CS38" s="4"/>
      <c r="CT38" s="5"/>
      <c r="CX38" s="39"/>
      <c r="CZ38" s="25"/>
      <c r="DA38" s="26"/>
      <c r="DB38" s="26"/>
    </row>
    <row r="39" spans="1:109" ht="12.75">
      <c r="A39" s="1" t="s">
        <v>300</v>
      </c>
      <c r="B39" s="1" t="s">
        <v>95</v>
      </c>
      <c r="C39" s="5"/>
      <c r="D39" s="38">
        <f>TREND($D$36:$BD$36,$D$6:$BD$6,D6,TRUE)</f>
        <v>26.10062893081772</v>
      </c>
      <c r="E39" s="38">
        <f t="shared" ref="E39:BD39" si="133">TREND($D$36:$BD$36,$D$6:$BD$6,E6,TRUE)</f>
        <v>25.701257861635327</v>
      </c>
      <c r="F39" s="38">
        <f t="shared" si="133"/>
        <v>25.301886792452933</v>
      </c>
      <c r="G39" s="38">
        <f t="shared" si="133"/>
        <v>24.90251572327054</v>
      </c>
      <c r="H39" s="38">
        <f t="shared" si="133"/>
        <v>24.503144654088146</v>
      </c>
      <c r="I39" s="38">
        <f t="shared" si="133"/>
        <v>24.103773584905753</v>
      </c>
      <c r="J39" s="38">
        <f t="shared" si="133"/>
        <v>23.704402515723359</v>
      </c>
      <c r="K39" s="38">
        <f t="shared" si="133"/>
        <v>23.305031446540966</v>
      </c>
      <c r="L39" s="38">
        <f t="shared" si="133"/>
        <v>22.905660377358572</v>
      </c>
      <c r="M39" s="38">
        <f t="shared" si="133"/>
        <v>22.506289308176179</v>
      </c>
      <c r="N39" s="38">
        <f t="shared" si="133"/>
        <v>22.106918238993785</v>
      </c>
      <c r="O39" s="38">
        <f t="shared" si="133"/>
        <v>21.707547169811392</v>
      </c>
      <c r="P39" s="38">
        <f t="shared" si="133"/>
        <v>21.308176100628998</v>
      </c>
      <c r="Q39" s="38">
        <f t="shared" si="133"/>
        <v>20.908805031446605</v>
      </c>
      <c r="R39" s="38">
        <f t="shared" si="133"/>
        <v>20.509433962264211</v>
      </c>
      <c r="S39" s="38">
        <f t="shared" si="133"/>
        <v>20.110062893081817</v>
      </c>
      <c r="T39" s="38">
        <f t="shared" si="133"/>
        <v>19.710691823899424</v>
      </c>
      <c r="U39" s="38">
        <f t="shared" si="133"/>
        <v>19.31132075471703</v>
      </c>
      <c r="V39" s="38">
        <f t="shared" si="133"/>
        <v>18.911949685534637</v>
      </c>
      <c r="W39" s="38">
        <f t="shared" si="133"/>
        <v>18.512578616352243</v>
      </c>
      <c r="X39" s="38">
        <f t="shared" si="133"/>
        <v>18.11320754716985</v>
      </c>
      <c r="Y39" s="38">
        <f t="shared" si="133"/>
        <v>17.713836477987456</v>
      </c>
      <c r="Z39" s="38">
        <f t="shared" si="133"/>
        <v>17.314465408805063</v>
      </c>
      <c r="AA39" s="38">
        <f t="shared" si="133"/>
        <v>16.915094339622669</v>
      </c>
      <c r="AB39" s="38">
        <f t="shared" si="133"/>
        <v>16.515723270440276</v>
      </c>
      <c r="AC39" s="38">
        <f t="shared" si="133"/>
        <v>16.116352201257882</v>
      </c>
      <c r="AD39" s="38">
        <f t="shared" si="133"/>
        <v>15.716981132075489</v>
      </c>
      <c r="AE39" s="38">
        <f t="shared" si="133"/>
        <v>15.317610062893095</v>
      </c>
      <c r="AF39" s="38">
        <f t="shared" si="133"/>
        <v>14.918238993710702</v>
      </c>
      <c r="AG39" s="38">
        <f t="shared" si="133"/>
        <v>14.518867924528308</v>
      </c>
      <c r="AH39" s="38">
        <f t="shared" si="133"/>
        <v>14.119496855346028</v>
      </c>
      <c r="AI39" s="38">
        <f t="shared" si="133"/>
        <v>13.720125786163635</v>
      </c>
      <c r="AJ39" s="38">
        <f t="shared" si="133"/>
        <v>13.320754716981241</v>
      </c>
      <c r="AK39" s="38">
        <f t="shared" si="133"/>
        <v>12.921383647798848</v>
      </c>
      <c r="AL39" s="38">
        <f t="shared" si="133"/>
        <v>12.522012578616454</v>
      </c>
      <c r="AM39" s="38">
        <f t="shared" si="133"/>
        <v>12.122641509434061</v>
      </c>
      <c r="AN39" s="38">
        <f t="shared" si="133"/>
        <v>11.723270440251667</v>
      </c>
      <c r="AO39" s="38">
        <f t="shared" si="133"/>
        <v>11.323899371069274</v>
      </c>
      <c r="AP39" s="38">
        <f t="shared" si="133"/>
        <v>10.92452830188688</v>
      </c>
      <c r="AQ39" s="38">
        <f t="shared" si="133"/>
        <v>10.525157232704487</v>
      </c>
      <c r="AR39" s="38">
        <f t="shared" si="133"/>
        <v>10.125786163522093</v>
      </c>
      <c r="AS39" s="38">
        <f t="shared" si="133"/>
        <v>9.7264150943396999</v>
      </c>
      <c r="AT39" s="38">
        <f t="shared" si="133"/>
        <v>9.3270440251573064</v>
      </c>
      <c r="AU39" s="38">
        <f t="shared" si="133"/>
        <v>8.9276729559749128</v>
      </c>
      <c r="AV39" s="38">
        <f t="shared" si="133"/>
        <v>8.5283018867925193</v>
      </c>
      <c r="AW39" s="38">
        <f t="shared" si="133"/>
        <v>8.1289308176101258</v>
      </c>
      <c r="AX39" s="38">
        <f t="shared" si="133"/>
        <v>7.7295597484277323</v>
      </c>
      <c r="AY39" s="38">
        <f t="shared" si="133"/>
        <v>7.3301886792453388</v>
      </c>
      <c r="AZ39" s="38">
        <f t="shared" si="133"/>
        <v>6.9308176100629453</v>
      </c>
      <c r="BA39" s="38">
        <f t="shared" si="133"/>
        <v>6.5314465408805518</v>
      </c>
      <c r="BB39" s="38">
        <f t="shared" si="133"/>
        <v>6.1320754716981583</v>
      </c>
      <c r="BC39" s="38">
        <f t="shared" si="133"/>
        <v>5.7327044025157647</v>
      </c>
      <c r="BD39" s="38">
        <f t="shared" si="133"/>
        <v>5.3333333333333712</v>
      </c>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4"/>
      <c r="CT39" s="5"/>
      <c r="CX39" s="39"/>
      <c r="CZ39" s="25"/>
      <c r="DA39" s="26"/>
      <c r="DB39" s="26"/>
    </row>
    <row r="40" spans="1:109" ht="12.75">
      <c r="A40" s="1" t="s">
        <v>353</v>
      </c>
      <c r="B40" s="1" t="s">
        <v>95</v>
      </c>
      <c r="C40" s="5"/>
      <c r="E40" s="5"/>
      <c r="F40" s="5"/>
      <c r="G40" s="5"/>
      <c r="H40" s="5"/>
      <c r="I40" s="5"/>
      <c r="J40" s="5"/>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38">
        <f>TREND($BE$36:$CP$36,$BE6:$CP$6,BE6,TRUE)</f>
        <v>8.7773279352226439</v>
      </c>
      <c r="BF40" s="38">
        <f>TREND($BE$36:$CP$36,$BE6:$CP$6,BF6,TRUE)</f>
        <v>8.6556516030200044</v>
      </c>
      <c r="BG40" s="38">
        <f>TREND($BE$36:$CP$36,$BE6:$CP$6,BG6,TRUE)</f>
        <v>8.5339752708173648</v>
      </c>
      <c r="BH40" s="38">
        <f>TREND($BE$36:$CP$36,$BE6:$CP$6,BH6,TRUE)</f>
        <v>8.4122989386147253</v>
      </c>
      <c r="BI40" s="38">
        <f>TREND($BE$36:$CP$36,$BE6:$CP$6,BI6,TRUE)</f>
        <v>8.2906226064120574</v>
      </c>
      <c r="BJ40" s="38">
        <f>TREND($BE$36:$CP$36,$BE6:$CP$6,BJ6,TRUE)</f>
        <v>8.1689462742094179</v>
      </c>
      <c r="BK40" s="38">
        <f>TREND($BE$36:$CP$36,$BE6:$CP$6,BK6,TRUE)</f>
        <v>8.0472699420067784</v>
      </c>
      <c r="BL40" s="38">
        <f>TREND($BE$36:$CP$36,$BE6:$CP$6,BL6,TRUE)</f>
        <v>7.9255936098041104</v>
      </c>
      <c r="BM40" s="38">
        <f>TREND($BE$36:$CP$36,$BE6:$CP$6,BM6,TRUE)</f>
        <v>7.8039172776014709</v>
      </c>
      <c r="BN40" s="38">
        <f>TREND($BE$36:$CP$36,$BE6:$CP$6,BN6,TRUE)</f>
        <v>7.6822409453988314</v>
      </c>
      <c r="BO40" s="38">
        <f>TREND($BE$36:$CP$36,$BE6:$CP$6,BO6,TRUE)</f>
        <v>7.5605646131961635</v>
      </c>
      <c r="BP40" s="38">
        <f>TREND($BE$36:$CP$36,$BE6:$CP$6,BP6,TRUE)</f>
        <v>7.4388882809935239</v>
      </c>
      <c r="BQ40" s="38">
        <f>TREND($BE$36:$CP$36,$BE6:$CP$6,BQ6,TRUE)</f>
        <v>7.3172119487908844</v>
      </c>
      <c r="BR40" s="38">
        <f>TREND($BE$36:$CP$36,$BE6:$CP$6,BR6,TRUE)</f>
        <v>7.1955356165882449</v>
      </c>
      <c r="BS40" s="38">
        <f>TREND($BE$36:$CP$36,$BE6:$CP$6,BS6,TRUE)</f>
        <v>7.073859284385577</v>
      </c>
      <c r="BT40" s="38">
        <f>TREND($BE$36:$CP$36,$BE6:$CP$6,BT6,TRUE)</f>
        <v>6.9521829521829375</v>
      </c>
      <c r="BU40" s="38">
        <f>TREND($BE$36:$CP$36,$BE6:$CP$6,BU6,TRUE)</f>
        <v>6.830506619980298</v>
      </c>
      <c r="BV40" s="38">
        <f>TREND($BE$36:$CP$36,$BE6:$CP$6,BV6,TRUE)</f>
        <v>6.70883028777763</v>
      </c>
      <c r="BW40" s="38">
        <f>TREND($BE$36:$CP$36,$BE6:$CP$6,BW6,TRUE)</f>
        <v>6.5871539555749905</v>
      </c>
      <c r="BX40" s="38">
        <f>TREND($BE$36:$CP$36,$BE6:$CP$6,BX6,TRUE)</f>
        <v>6.465477623372351</v>
      </c>
      <c r="BY40" s="38">
        <f>TREND($BE$36:$CP$36,$BE6:$CP$6,BY6,TRUE)</f>
        <v>6.3438012911696831</v>
      </c>
      <c r="BZ40" s="38">
        <f>TREND($BE$36:$CP$36,$BE6:$CP$6,BZ6,TRUE)</f>
        <v>6.2221249589670435</v>
      </c>
      <c r="CA40" s="38">
        <f>TREND($BE$36:$CP$36,$BE6:$CP$6,CA6,TRUE)</f>
        <v>6.100448626764404</v>
      </c>
      <c r="CB40" s="38">
        <f>TREND($BE$36:$CP$36,$BE6:$CP$6,CB6,TRUE)</f>
        <v>5.9787722945617645</v>
      </c>
      <c r="CC40" s="38">
        <f>TREND($BE$36:$CP$36,$BE6:$CP$6,CC6,TRUE)</f>
        <v>5.8570959623590966</v>
      </c>
      <c r="CD40" s="38">
        <f>TREND($BE$36:$CP$36,$BE6:$CP$6,CD6,TRUE)</f>
        <v>5.7354196301564571</v>
      </c>
      <c r="CE40" s="38">
        <f>TREND($BE$36:$CP$36,$BE6:$CP$6,CE6,TRUE)</f>
        <v>5.6137432979538175</v>
      </c>
      <c r="CF40" s="38">
        <f>TREND($BE$36:$CP$36,$BE6:$CP$6,CF6,TRUE)</f>
        <v>5.4920669657511496</v>
      </c>
      <c r="CG40" s="38">
        <f>TREND($BE$36:$CP$36,$BE6:$CP$6,CG6,TRUE)</f>
        <v>5.3703906335485101</v>
      </c>
      <c r="CH40" s="38">
        <f>TREND($BE$36:$CP$36,$BE6:$CP$6,CH6,TRUE)</f>
        <v>5.2487143013458706</v>
      </c>
      <c r="CI40" s="38">
        <f>TREND($BE$36:$CP$36,$BE6:$CP$6,CI6,TRUE)</f>
        <v>5.1270379691432311</v>
      </c>
      <c r="CJ40" s="38">
        <f>TREND($BE$36:$CP$36,$BE6:$CP$6,CJ6,TRUE)</f>
        <v>5.0053616369405631</v>
      </c>
      <c r="CK40" s="38">
        <f>TREND($BE$36:$CP$36,$BE6:$CP$6,CK6,TRUE)</f>
        <v>4.8836853047379236</v>
      </c>
      <c r="CL40" s="38">
        <f>TREND($BE$36:$CP$36,$BE6:$CP$6,CL6,TRUE)</f>
        <v>4.7620089725352841</v>
      </c>
      <c r="CM40" s="38">
        <f>TREND($BE$36:$CP$36,$BE6:$CP$6,CM6,TRUE)</f>
        <v>4.6403326403326162</v>
      </c>
      <c r="CN40" s="38">
        <f>TREND($BE$36:$CP$36,$BE6:$CP$6,CN6,TRUE)</f>
        <v>4.5186563081299767</v>
      </c>
      <c r="CO40" s="38">
        <f>TREND($BE$36:$CP$36,$BE6:$CP$6,CO6,TRUE)</f>
        <v>4.3969799759273371</v>
      </c>
      <c r="CP40" s="38">
        <f>TREND($BE$36:$CP$36,$BE6:$CP$6,CP6,TRUE)</f>
        <v>4.2753036437246692</v>
      </c>
      <c r="CQ40" s="38"/>
      <c r="CR40" s="38"/>
      <c r="CS40" s="4"/>
      <c r="CT40" s="5"/>
      <c r="CX40" s="39"/>
      <c r="CZ40" s="25"/>
      <c r="DA40" s="26"/>
      <c r="DB40" s="26"/>
    </row>
    <row r="41" spans="1:109" ht="12.75">
      <c r="B41" s="1"/>
      <c r="C41" s="5"/>
      <c r="D41" s="5"/>
      <c r="E41" s="5"/>
      <c r="F41" s="5"/>
      <c r="G41" s="5"/>
      <c r="H41" s="5"/>
      <c r="I41" s="5"/>
      <c r="J41" s="5"/>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5"/>
      <c r="CX41" s="39"/>
      <c r="CZ41" s="25"/>
      <c r="DA41" s="26"/>
      <c r="DB41" s="26"/>
    </row>
    <row r="42" spans="1:109" ht="12.75">
      <c r="A42" s="1" t="s">
        <v>90</v>
      </c>
      <c r="B42" s="1" t="s">
        <v>89</v>
      </c>
      <c r="C42" s="5">
        <f t="shared" ref="C42:AH42" si="134">SUM(C12:C14)</f>
        <v>67</v>
      </c>
      <c r="D42" s="5">
        <f t="shared" si="134"/>
        <v>55</v>
      </c>
      <c r="E42" s="5">
        <f t="shared" si="134"/>
        <v>47</v>
      </c>
      <c r="F42" s="5">
        <f t="shared" si="134"/>
        <v>56</v>
      </c>
      <c r="G42" s="5">
        <f t="shared" si="134"/>
        <v>61</v>
      </c>
      <c r="H42" s="5">
        <f t="shared" si="134"/>
        <v>72</v>
      </c>
      <c r="I42" s="5">
        <f t="shared" si="134"/>
        <v>60</v>
      </c>
      <c r="J42" s="5">
        <f t="shared" si="134"/>
        <v>48</v>
      </c>
      <c r="K42" s="5">
        <f t="shared" si="134"/>
        <v>60</v>
      </c>
      <c r="L42" s="5">
        <f t="shared" si="134"/>
        <v>67</v>
      </c>
      <c r="M42" s="5">
        <f t="shared" si="134"/>
        <v>60</v>
      </c>
      <c r="N42" s="5">
        <f t="shared" si="134"/>
        <v>66</v>
      </c>
      <c r="O42" s="5">
        <f t="shared" si="134"/>
        <v>61</v>
      </c>
      <c r="P42" s="5">
        <f t="shared" si="134"/>
        <v>71</v>
      </c>
      <c r="Q42" s="5">
        <f t="shared" si="134"/>
        <v>58</v>
      </c>
      <c r="R42" s="5">
        <f t="shared" si="134"/>
        <v>57</v>
      </c>
      <c r="S42" s="5">
        <f t="shared" si="134"/>
        <v>39</v>
      </c>
      <c r="T42" s="5">
        <f t="shared" si="134"/>
        <v>47</v>
      </c>
      <c r="U42" s="5">
        <f t="shared" si="134"/>
        <v>59</v>
      </c>
      <c r="V42" s="5">
        <f t="shared" si="134"/>
        <v>66</v>
      </c>
      <c r="W42" s="5">
        <f t="shared" si="134"/>
        <v>54</v>
      </c>
      <c r="X42" s="5">
        <f t="shared" si="134"/>
        <v>46</v>
      </c>
      <c r="Y42" s="5">
        <f t="shared" si="134"/>
        <v>55</v>
      </c>
      <c r="Z42" s="5">
        <f t="shared" si="134"/>
        <v>46</v>
      </c>
      <c r="AA42" s="5">
        <f t="shared" si="134"/>
        <v>53</v>
      </c>
      <c r="AB42" s="5">
        <f t="shared" si="134"/>
        <v>51</v>
      </c>
      <c r="AC42" s="5">
        <f t="shared" si="134"/>
        <v>58</v>
      </c>
      <c r="AD42" s="5">
        <f t="shared" si="134"/>
        <v>65</v>
      </c>
      <c r="AE42" s="5">
        <f t="shared" si="134"/>
        <v>52</v>
      </c>
      <c r="AF42" s="5">
        <f t="shared" si="134"/>
        <v>62</v>
      </c>
      <c r="AG42" s="5">
        <f t="shared" si="134"/>
        <v>37</v>
      </c>
      <c r="AH42" s="5">
        <f t="shared" si="134"/>
        <v>54</v>
      </c>
      <c r="AI42" s="5">
        <f t="shared" ref="AI42:BN42" si="135">SUM(AI12:AI14)</f>
        <v>44</v>
      </c>
      <c r="AJ42" s="5">
        <f t="shared" si="135"/>
        <v>52</v>
      </c>
      <c r="AK42" s="5">
        <f t="shared" si="135"/>
        <v>53</v>
      </c>
      <c r="AL42" s="5">
        <f t="shared" si="135"/>
        <v>54</v>
      </c>
      <c r="AM42" s="5">
        <f t="shared" si="135"/>
        <v>44</v>
      </c>
      <c r="AN42" s="5">
        <f t="shared" si="135"/>
        <v>66</v>
      </c>
      <c r="AO42" s="5">
        <f t="shared" si="135"/>
        <v>46</v>
      </c>
      <c r="AP42" s="5">
        <f t="shared" si="135"/>
        <v>40</v>
      </c>
      <c r="AQ42" s="5">
        <f t="shared" si="135"/>
        <v>58</v>
      </c>
      <c r="AR42" s="5">
        <f t="shared" si="135"/>
        <v>49</v>
      </c>
      <c r="AS42" s="5">
        <f t="shared" si="135"/>
        <v>37</v>
      </c>
      <c r="AT42" s="5">
        <f t="shared" si="135"/>
        <v>52</v>
      </c>
      <c r="AU42" s="5">
        <f t="shared" si="135"/>
        <v>45</v>
      </c>
      <c r="AV42" s="5">
        <f t="shared" si="135"/>
        <v>42</v>
      </c>
      <c r="AW42" s="5">
        <f t="shared" si="135"/>
        <v>36</v>
      </c>
      <c r="AX42" s="5">
        <f t="shared" si="135"/>
        <v>44</v>
      </c>
      <c r="AY42" s="5">
        <f t="shared" si="135"/>
        <v>41</v>
      </c>
      <c r="AZ42" s="5">
        <f t="shared" si="135"/>
        <v>45</v>
      </c>
      <c r="BA42" s="5">
        <f t="shared" si="135"/>
        <v>54</v>
      </c>
      <c r="BB42" s="5">
        <f t="shared" si="135"/>
        <v>45</v>
      </c>
      <c r="BC42" s="5">
        <f t="shared" si="135"/>
        <v>39</v>
      </c>
      <c r="BD42" s="5">
        <f t="shared" si="135"/>
        <v>42</v>
      </c>
      <c r="BE42" s="5">
        <f t="shared" si="135"/>
        <v>52</v>
      </c>
      <c r="BF42" s="5">
        <f t="shared" si="135"/>
        <v>33</v>
      </c>
      <c r="BG42" s="5">
        <f t="shared" si="135"/>
        <v>42</v>
      </c>
      <c r="BH42" s="5">
        <f t="shared" si="135"/>
        <v>39</v>
      </c>
      <c r="BI42" s="5">
        <f t="shared" si="135"/>
        <v>41</v>
      </c>
      <c r="BJ42" s="5">
        <f t="shared" si="135"/>
        <v>50</v>
      </c>
      <c r="BK42" s="5">
        <f t="shared" si="135"/>
        <v>54</v>
      </c>
      <c r="BL42" s="5">
        <f t="shared" si="135"/>
        <v>36</v>
      </c>
      <c r="BM42" s="5">
        <f t="shared" si="135"/>
        <v>34</v>
      </c>
      <c r="BN42" s="5">
        <f t="shared" si="135"/>
        <v>43</v>
      </c>
      <c r="BO42" s="5">
        <f t="shared" ref="BO42:CP42" si="136">SUM(BO12:BO14)</f>
        <v>42</v>
      </c>
      <c r="BP42" s="5">
        <f t="shared" si="136"/>
        <v>50</v>
      </c>
      <c r="BQ42" s="5">
        <f t="shared" si="136"/>
        <v>30</v>
      </c>
      <c r="BR42" s="5">
        <f t="shared" si="136"/>
        <v>27</v>
      </c>
      <c r="BS42" s="5">
        <f t="shared" si="136"/>
        <v>32</v>
      </c>
      <c r="BT42" s="5">
        <f t="shared" si="136"/>
        <v>40</v>
      </c>
      <c r="BU42" s="5">
        <f t="shared" si="136"/>
        <v>25</v>
      </c>
      <c r="BV42" s="5">
        <f t="shared" si="136"/>
        <v>34</v>
      </c>
      <c r="BW42" s="5">
        <f t="shared" si="136"/>
        <v>37</v>
      </c>
      <c r="BX42" s="5">
        <f t="shared" si="136"/>
        <v>28</v>
      </c>
      <c r="BY42" s="5">
        <f t="shared" si="136"/>
        <v>47</v>
      </c>
      <c r="BZ42" s="5">
        <f t="shared" si="136"/>
        <v>32</v>
      </c>
      <c r="CA42" s="5">
        <f t="shared" si="136"/>
        <v>34</v>
      </c>
      <c r="CB42" s="5">
        <f t="shared" si="136"/>
        <v>38</v>
      </c>
      <c r="CC42" s="5">
        <f t="shared" si="136"/>
        <v>30</v>
      </c>
      <c r="CD42" s="5">
        <f t="shared" si="136"/>
        <v>43</v>
      </c>
      <c r="CE42" s="5">
        <f t="shared" si="136"/>
        <v>35</v>
      </c>
      <c r="CF42" s="5">
        <f t="shared" si="136"/>
        <v>35</v>
      </c>
      <c r="CG42" s="5">
        <f t="shared" si="136"/>
        <v>31</v>
      </c>
      <c r="CH42" s="5">
        <f t="shared" si="136"/>
        <v>41</v>
      </c>
      <c r="CI42" s="5">
        <f t="shared" si="136"/>
        <v>32</v>
      </c>
      <c r="CJ42" s="5">
        <f t="shared" si="136"/>
        <v>30</v>
      </c>
      <c r="CK42" s="5">
        <f t="shared" si="136"/>
        <v>36</v>
      </c>
      <c r="CL42" s="5">
        <f t="shared" si="136"/>
        <v>36</v>
      </c>
      <c r="CM42" s="5">
        <f t="shared" si="136"/>
        <v>23</v>
      </c>
      <c r="CN42" s="5">
        <f t="shared" si="136"/>
        <v>32</v>
      </c>
      <c r="CO42" s="5">
        <f t="shared" si="136"/>
        <v>28</v>
      </c>
      <c r="CP42" s="5">
        <f t="shared" si="136"/>
        <v>40</v>
      </c>
      <c r="CQ42" s="5"/>
      <c r="CR42" s="5"/>
      <c r="CS42" s="6">
        <f>SUM(CS12:CS14)</f>
        <v>36.631578947368425</v>
      </c>
      <c r="CT42" s="6">
        <f>SUM(CT12:CT14)</f>
        <v>52.555555555555557</v>
      </c>
      <c r="CU42" s="6">
        <f>SUM(CU12:CU14)</f>
        <v>45.978260869565219</v>
      </c>
      <c r="CV42" s="6">
        <f t="shared" ref="CV42:DE42" si="137">SUM(CV12:CV14)</f>
        <v>41.95</v>
      </c>
      <c r="CW42" s="6">
        <f t="shared" si="137"/>
        <v>34.125</v>
      </c>
      <c r="CX42" s="6">
        <f t="shared" si="137"/>
        <v>41.4</v>
      </c>
      <c r="CY42" s="6">
        <f t="shared" si="137"/>
        <v>43.400000000000006</v>
      </c>
      <c r="CZ42" s="6">
        <f t="shared" si="137"/>
        <v>36.200000000000003</v>
      </c>
      <c r="DA42" s="6">
        <f t="shared" si="137"/>
        <v>32.799999999999997</v>
      </c>
      <c r="DB42" s="6">
        <f t="shared" si="137"/>
        <v>36.200000000000003</v>
      </c>
      <c r="DC42" s="6">
        <f t="shared" si="137"/>
        <v>37</v>
      </c>
      <c r="DD42" s="6">
        <f t="shared" si="137"/>
        <v>40.333333333333336</v>
      </c>
      <c r="DE42" s="6">
        <f t="shared" si="137"/>
        <v>34.217391304347828</v>
      </c>
    </row>
    <row r="43" spans="1:109" ht="12.75">
      <c r="A43" s="1" t="s">
        <v>111</v>
      </c>
      <c r="B43" s="1" t="s">
        <v>89</v>
      </c>
      <c r="C43" s="5"/>
      <c r="D43" s="5"/>
      <c r="E43" s="5"/>
      <c r="F43" s="5"/>
      <c r="G43" s="5"/>
      <c r="H43" s="36">
        <f>(SUM(D42:L42)+(C42+M42)/2)/10</f>
        <v>58.95</v>
      </c>
      <c r="I43" s="36">
        <f t="shared" ref="I43:BT43" si="138">(SUM(E42:M42)+(D42+N42)/2)/10</f>
        <v>59.15</v>
      </c>
      <c r="J43" s="36">
        <f t="shared" si="138"/>
        <v>60.4</v>
      </c>
      <c r="K43" s="36">
        <f t="shared" si="138"/>
        <v>61.85</v>
      </c>
      <c r="L43" s="36">
        <f t="shared" si="138"/>
        <v>62.45</v>
      </c>
      <c r="M43" s="36">
        <f t="shared" si="138"/>
        <v>61.55</v>
      </c>
      <c r="N43" s="36">
        <f t="shared" si="138"/>
        <v>59.75</v>
      </c>
      <c r="O43" s="36">
        <f t="shared" si="138"/>
        <v>58.65</v>
      </c>
      <c r="P43" s="36">
        <f t="shared" si="138"/>
        <v>58.55</v>
      </c>
      <c r="Q43" s="36">
        <f t="shared" si="138"/>
        <v>58.45</v>
      </c>
      <c r="R43" s="36">
        <f t="shared" si="138"/>
        <v>58.1</v>
      </c>
      <c r="S43" s="36">
        <f t="shared" si="138"/>
        <v>56.8</v>
      </c>
      <c r="T43" s="36">
        <f t="shared" si="138"/>
        <v>55.5</v>
      </c>
      <c r="U43" s="36">
        <f t="shared" si="138"/>
        <v>53.95</v>
      </c>
      <c r="V43" s="36">
        <f t="shared" si="138"/>
        <v>52.45</v>
      </c>
      <c r="W43" s="36">
        <f t="shared" si="138"/>
        <v>51.9</v>
      </c>
      <c r="X43" s="36">
        <f t="shared" si="138"/>
        <v>52.55</v>
      </c>
      <c r="Y43" s="36">
        <f t="shared" si="138"/>
        <v>54.4</v>
      </c>
      <c r="Z43" s="36">
        <f t="shared" si="138"/>
        <v>54.95</v>
      </c>
      <c r="AA43" s="36">
        <f t="shared" si="138"/>
        <v>54.4</v>
      </c>
      <c r="AB43" s="36">
        <f t="shared" si="138"/>
        <v>53.35</v>
      </c>
      <c r="AC43" s="36">
        <f t="shared" si="138"/>
        <v>52.9</v>
      </c>
      <c r="AD43" s="36">
        <f t="shared" si="138"/>
        <v>52.75</v>
      </c>
      <c r="AE43" s="36">
        <f t="shared" si="138"/>
        <v>52.5</v>
      </c>
      <c r="AF43" s="36">
        <f t="shared" si="138"/>
        <v>52.8</v>
      </c>
      <c r="AG43" s="36">
        <f t="shared" si="138"/>
        <v>52.95</v>
      </c>
      <c r="AH43" s="36">
        <f t="shared" si="138"/>
        <v>52.4</v>
      </c>
      <c r="AI43" s="36">
        <f t="shared" si="138"/>
        <v>51.75</v>
      </c>
      <c r="AJ43" s="36">
        <f t="shared" si="138"/>
        <v>51.5</v>
      </c>
      <c r="AK43" s="36">
        <f t="shared" si="138"/>
        <v>50.1</v>
      </c>
      <c r="AL43" s="36">
        <f t="shared" si="138"/>
        <v>50.05</v>
      </c>
      <c r="AM43" s="36">
        <f t="shared" si="138"/>
        <v>50.85</v>
      </c>
      <c r="AN43" s="36">
        <f t="shared" si="138"/>
        <v>50.25</v>
      </c>
      <c r="AO43" s="36">
        <f t="shared" si="138"/>
        <v>49.9</v>
      </c>
      <c r="AP43" s="36">
        <f t="shared" si="138"/>
        <v>49.5</v>
      </c>
      <c r="AQ43" s="36">
        <f t="shared" si="138"/>
        <v>48.5</v>
      </c>
      <c r="AR43" s="36">
        <f t="shared" si="138"/>
        <v>47.5</v>
      </c>
      <c r="AS43" s="36">
        <f t="shared" si="138"/>
        <v>46</v>
      </c>
      <c r="AT43" s="36">
        <f t="shared" si="138"/>
        <v>44.65</v>
      </c>
      <c r="AU43" s="36">
        <f t="shared" si="138"/>
        <v>44.65</v>
      </c>
      <c r="AV43" s="36">
        <f t="shared" si="138"/>
        <v>44.7</v>
      </c>
      <c r="AW43" s="36">
        <f t="shared" si="138"/>
        <v>44.3</v>
      </c>
      <c r="AX43" s="36">
        <f t="shared" si="138"/>
        <v>44.2</v>
      </c>
      <c r="AY43" s="36">
        <f t="shared" si="138"/>
        <v>43.8</v>
      </c>
      <c r="AZ43" s="36">
        <f t="shared" si="138"/>
        <v>43.65</v>
      </c>
      <c r="BA43" s="36">
        <f t="shared" si="138"/>
        <v>43.55</v>
      </c>
      <c r="BB43" s="36">
        <f t="shared" si="138"/>
        <v>43.4</v>
      </c>
      <c r="BC43" s="36">
        <f t="shared" si="138"/>
        <v>43.45</v>
      </c>
      <c r="BD43" s="36">
        <f t="shared" si="138"/>
        <v>43.2</v>
      </c>
      <c r="BE43" s="36">
        <f t="shared" si="138"/>
        <v>43.45</v>
      </c>
      <c r="BF43" s="36">
        <f t="shared" si="138"/>
        <v>43.7</v>
      </c>
      <c r="BG43" s="36">
        <f t="shared" si="138"/>
        <v>43.25</v>
      </c>
      <c r="BH43" s="36">
        <f t="shared" si="138"/>
        <v>42.55</v>
      </c>
      <c r="BI43" s="36">
        <f t="shared" si="138"/>
        <v>42.35</v>
      </c>
      <c r="BJ43" s="36">
        <f t="shared" si="138"/>
        <v>41.9</v>
      </c>
      <c r="BK43" s="36">
        <f t="shared" si="138"/>
        <v>42.25</v>
      </c>
      <c r="BL43" s="36">
        <f t="shared" si="138"/>
        <v>42.5</v>
      </c>
      <c r="BM43" s="36">
        <f t="shared" si="138"/>
        <v>41.3</v>
      </c>
      <c r="BN43" s="36">
        <f t="shared" si="138"/>
        <v>40.25</v>
      </c>
      <c r="BO43" s="36">
        <f t="shared" si="138"/>
        <v>39.299999999999997</v>
      </c>
      <c r="BP43" s="36">
        <f t="shared" si="138"/>
        <v>37.35</v>
      </c>
      <c r="BQ43" s="36">
        <f t="shared" si="138"/>
        <v>35.799999999999997</v>
      </c>
      <c r="BR43" s="36">
        <f t="shared" si="138"/>
        <v>35.85</v>
      </c>
      <c r="BS43" s="9">
        <f t="shared" si="138"/>
        <v>35.25</v>
      </c>
      <c r="BT43" s="9">
        <f t="shared" si="138"/>
        <v>34.75</v>
      </c>
      <c r="BU43" s="9">
        <f t="shared" ref="BU43:CD43" si="139">(SUM(BQ42:BY42)+(BP42+BZ42)/2)/10</f>
        <v>34.1</v>
      </c>
      <c r="BV43" s="9">
        <f t="shared" si="139"/>
        <v>33.4</v>
      </c>
      <c r="BW43" s="9">
        <f t="shared" si="139"/>
        <v>34.15</v>
      </c>
      <c r="BX43" s="9">
        <f t="shared" si="139"/>
        <v>34.6</v>
      </c>
      <c r="BY43" s="9">
        <f t="shared" si="139"/>
        <v>34.65</v>
      </c>
      <c r="BZ43" s="9">
        <f t="shared" si="139"/>
        <v>35.299999999999997</v>
      </c>
      <c r="CA43" s="9">
        <f t="shared" si="139"/>
        <v>35.85</v>
      </c>
      <c r="CB43" s="9">
        <f t="shared" si="139"/>
        <v>35.6</v>
      </c>
      <c r="CC43" s="9">
        <f t="shared" si="139"/>
        <v>35.950000000000003</v>
      </c>
      <c r="CD43" s="9">
        <f t="shared" si="139"/>
        <v>35.85</v>
      </c>
      <c r="CE43" s="9">
        <f t="shared" ref="CE43:CJ43" si="140">(SUM(CA42:CI42)+(BZ42+CJ42)/2)/10</f>
        <v>35</v>
      </c>
      <c r="CF43" s="9">
        <f t="shared" si="140"/>
        <v>35</v>
      </c>
      <c r="CG43" s="9">
        <f t="shared" si="140"/>
        <v>35</v>
      </c>
      <c r="CH43" s="9">
        <f t="shared" si="140"/>
        <v>34.549999999999997</v>
      </c>
      <c r="CI43" s="9">
        <f t="shared" si="140"/>
        <v>33.65</v>
      </c>
      <c r="CJ43" s="9">
        <f t="shared" si="140"/>
        <v>32.75</v>
      </c>
      <c r="CK43" s="5"/>
      <c r="CL43" s="5"/>
      <c r="CM43" s="5"/>
      <c r="CN43" s="5"/>
      <c r="CO43" s="5"/>
      <c r="CP43" s="5"/>
      <c r="CQ43" s="5"/>
      <c r="CR43" s="5"/>
      <c r="CS43" s="6"/>
      <c r="CT43" s="6"/>
      <c r="CU43" s="6"/>
      <c r="CX43" s="39"/>
      <c r="CZ43" s="25"/>
      <c r="DA43" s="26"/>
      <c r="DB43" s="26"/>
    </row>
    <row r="44" spans="1:109" ht="12.75">
      <c r="A44" s="1" t="s">
        <v>88</v>
      </c>
      <c r="B44" s="1" t="s">
        <v>89</v>
      </c>
      <c r="C44" s="38">
        <f>TREND($C$42:$CP$42,$C$6:$CP$6,C6,TRUE)</f>
        <v>61.696353436185177</v>
      </c>
      <c r="D44" s="38">
        <f t="shared" ref="D44:BO44" si="141">TREND($C$42:$CP$42,$C$6:$CP$6,D6,TRUE)</f>
        <v>61.350900852303425</v>
      </c>
      <c r="E44" s="38">
        <f t="shared" si="141"/>
        <v>61.005448268421674</v>
      </c>
      <c r="F44" s="38">
        <f t="shared" si="141"/>
        <v>60.659995684539808</v>
      </c>
      <c r="G44" s="38">
        <f t="shared" si="141"/>
        <v>60.314543100658057</v>
      </c>
      <c r="H44" s="38">
        <f t="shared" si="141"/>
        <v>59.969090516776305</v>
      </c>
      <c r="I44" s="38">
        <f t="shared" si="141"/>
        <v>59.623637932894553</v>
      </c>
      <c r="J44" s="38">
        <f t="shared" si="141"/>
        <v>59.278185349012801</v>
      </c>
      <c r="K44" s="38">
        <f t="shared" si="141"/>
        <v>58.93273276513105</v>
      </c>
      <c r="L44" s="38">
        <f t="shared" si="141"/>
        <v>58.587280181249298</v>
      </c>
      <c r="M44" s="38">
        <f t="shared" si="141"/>
        <v>58.241827597367546</v>
      </c>
      <c r="N44" s="38">
        <f t="shared" si="141"/>
        <v>57.896375013485795</v>
      </c>
      <c r="O44" s="38">
        <f t="shared" si="141"/>
        <v>57.550922429604043</v>
      </c>
      <c r="P44" s="38">
        <f t="shared" si="141"/>
        <v>57.205469845722291</v>
      </c>
      <c r="Q44" s="38">
        <f t="shared" si="141"/>
        <v>56.86001726184054</v>
      </c>
      <c r="R44" s="38">
        <f t="shared" si="141"/>
        <v>56.514564677958788</v>
      </c>
      <c r="S44" s="38">
        <f t="shared" si="141"/>
        <v>56.169112094077036</v>
      </c>
      <c r="T44" s="38">
        <f t="shared" si="141"/>
        <v>55.823659510195284</v>
      </c>
      <c r="U44" s="38">
        <f t="shared" si="141"/>
        <v>55.478206926313533</v>
      </c>
      <c r="V44" s="38">
        <f t="shared" si="141"/>
        <v>55.132754342431781</v>
      </c>
      <c r="W44" s="38">
        <f t="shared" si="141"/>
        <v>54.787301758550029</v>
      </c>
      <c r="X44" s="38">
        <f t="shared" si="141"/>
        <v>54.441849174668278</v>
      </c>
      <c r="Y44" s="38">
        <f t="shared" si="141"/>
        <v>54.096396590786526</v>
      </c>
      <c r="Z44" s="38">
        <f t="shared" si="141"/>
        <v>53.750944006904774</v>
      </c>
      <c r="AA44" s="38">
        <f t="shared" si="141"/>
        <v>53.405491423023022</v>
      </c>
      <c r="AB44" s="38">
        <f t="shared" si="141"/>
        <v>53.060038839141271</v>
      </c>
      <c r="AC44" s="38">
        <f t="shared" si="141"/>
        <v>52.714586255259519</v>
      </c>
      <c r="AD44" s="38">
        <f t="shared" si="141"/>
        <v>52.369133671377767</v>
      </c>
      <c r="AE44" s="38">
        <f t="shared" si="141"/>
        <v>52.023681087495902</v>
      </c>
      <c r="AF44" s="38">
        <f t="shared" si="141"/>
        <v>51.67822850361415</v>
      </c>
      <c r="AG44" s="38">
        <f t="shared" si="141"/>
        <v>51.332775919732399</v>
      </c>
      <c r="AH44" s="38">
        <f t="shared" si="141"/>
        <v>50.987323335850647</v>
      </c>
      <c r="AI44" s="38">
        <f t="shared" si="141"/>
        <v>50.641870751968895</v>
      </c>
      <c r="AJ44" s="38">
        <f t="shared" si="141"/>
        <v>50.296418168087143</v>
      </c>
      <c r="AK44" s="38">
        <f t="shared" si="141"/>
        <v>49.950965584205392</v>
      </c>
      <c r="AL44" s="38">
        <f t="shared" si="141"/>
        <v>49.60551300032364</v>
      </c>
      <c r="AM44" s="38">
        <f t="shared" si="141"/>
        <v>49.260060416441888</v>
      </c>
      <c r="AN44" s="38">
        <f t="shared" si="141"/>
        <v>48.914607832560137</v>
      </c>
      <c r="AO44" s="38">
        <f t="shared" si="141"/>
        <v>48.569155248678385</v>
      </c>
      <c r="AP44" s="38">
        <f t="shared" si="141"/>
        <v>48.223702664796633</v>
      </c>
      <c r="AQ44" s="38">
        <f t="shared" si="141"/>
        <v>47.878250080914881</v>
      </c>
      <c r="AR44" s="38">
        <f t="shared" si="141"/>
        <v>47.53279749703313</v>
      </c>
      <c r="AS44" s="38">
        <f t="shared" si="141"/>
        <v>47.187344913151378</v>
      </c>
      <c r="AT44" s="38">
        <f t="shared" si="141"/>
        <v>46.841892329269626</v>
      </c>
      <c r="AU44" s="38">
        <f t="shared" si="141"/>
        <v>46.496439745387875</v>
      </c>
      <c r="AV44" s="38">
        <f t="shared" si="141"/>
        <v>46.150987161506123</v>
      </c>
      <c r="AW44" s="38">
        <f t="shared" si="141"/>
        <v>45.805534577624371</v>
      </c>
      <c r="AX44" s="38">
        <f t="shared" si="141"/>
        <v>45.460081993742619</v>
      </c>
      <c r="AY44" s="38">
        <f t="shared" si="141"/>
        <v>45.114629409860868</v>
      </c>
      <c r="AZ44" s="38">
        <f t="shared" si="141"/>
        <v>44.769176825979116</v>
      </c>
      <c r="BA44" s="38">
        <f t="shared" si="141"/>
        <v>44.423724242097364</v>
      </c>
      <c r="BB44" s="38">
        <f t="shared" si="141"/>
        <v>44.078271658215613</v>
      </c>
      <c r="BC44" s="38">
        <f t="shared" si="141"/>
        <v>43.732819074333861</v>
      </c>
      <c r="BD44" s="38">
        <f t="shared" si="141"/>
        <v>43.387366490451996</v>
      </c>
      <c r="BE44" s="38">
        <f t="shared" si="141"/>
        <v>43.041913906570244</v>
      </c>
      <c r="BF44" s="38">
        <f t="shared" si="141"/>
        <v>42.696461322688492</v>
      </c>
      <c r="BG44" s="38">
        <f t="shared" si="141"/>
        <v>42.35100873880674</v>
      </c>
      <c r="BH44" s="38">
        <f t="shared" si="141"/>
        <v>42.005556154924989</v>
      </c>
      <c r="BI44" s="38">
        <f t="shared" si="141"/>
        <v>41.660103571043237</v>
      </c>
      <c r="BJ44" s="38">
        <f t="shared" si="141"/>
        <v>41.314650987161485</v>
      </c>
      <c r="BK44" s="38">
        <f t="shared" si="141"/>
        <v>40.969198403279734</v>
      </c>
      <c r="BL44" s="38">
        <f t="shared" si="141"/>
        <v>40.623745819397982</v>
      </c>
      <c r="BM44" s="38">
        <f t="shared" si="141"/>
        <v>40.27829323551623</v>
      </c>
      <c r="BN44" s="38">
        <f t="shared" si="141"/>
        <v>39.932840651634478</v>
      </c>
      <c r="BO44" s="38">
        <f t="shared" si="141"/>
        <v>39.587388067752727</v>
      </c>
      <c r="BP44" s="38">
        <f t="shared" ref="BP44:CP44" si="142">TREND($C$42:$CP$42,$C$6:$CP$6,BP6,TRUE)</f>
        <v>39.241935483870975</v>
      </c>
      <c r="BQ44" s="38">
        <f t="shared" si="142"/>
        <v>38.896482899989223</v>
      </c>
      <c r="BR44" s="38">
        <f t="shared" si="142"/>
        <v>38.551030316107472</v>
      </c>
      <c r="BS44" s="38">
        <f t="shared" si="142"/>
        <v>38.20557773222572</v>
      </c>
      <c r="BT44" s="38">
        <f t="shared" si="142"/>
        <v>37.860125148343968</v>
      </c>
      <c r="BU44" s="38">
        <f t="shared" si="142"/>
        <v>37.514672564462217</v>
      </c>
      <c r="BV44" s="38">
        <f t="shared" si="142"/>
        <v>37.169219980580465</v>
      </c>
      <c r="BW44" s="38">
        <f t="shared" si="142"/>
        <v>36.823767396698713</v>
      </c>
      <c r="BX44" s="38">
        <f t="shared" si="142"/>
        <v>36.478314812816961</v>
      </c>
      <c r="BY44" s="38">
        <f t="shared" si="142"/>
        <v>36.13286222893521</v>
      </c>
      <c r="BZ44" s="38">
        <f t="shared" si="142"/>
        <v>35.787409645053458</v>
      </c>
      <c r="CA44" s="38">
        <f t="shared" si="142"/>
        <v>35.441957061171706</v>
      </c>
      <c r="CB44" s="38">
        <f t="shared" si="142"/>
        <v>35.096504477289955</v>
      </c>
      <c r="CC44" s="38">
        <f t="shared" si="142"/>
        <v>34.751051893408203</v>
      </c>
      <c r="CD44" s="38">
        <f t="shared" si="142"/>
        <v>34.405599309526337</v>
      </c>
      <c r="CE44" s="38">
        <f t="shared" si="142"/>
        <v>34.060146725644586</v>
      </c>
      <c r="CF44" s="38">
        <f t="shared" si="142"/>
        <v>33.714694141762834</v>
      </c>
      <c r="CG44" s="38">
        <f t="shared" si="142"/>
        <v>33.369241557881082</v>
      </c>
      <c r="CH44" s="38">
        <f t="shared" si="142"/>
        <v>33.023788973999331</v>
      </c>
      <c r="CI44" s="38">
        <f t="shared" si="142"/>
        <v>32.678336390117579</v>
      </c>
      <c r="CJ44" s="38">
        <f t="shared" si="142"/>
        <v>32.332883806235827</v>
      </c>
      <c r="CK44" s="38">
        <f t="shared" si="142"/>
        <v>31.987431222354076</v>
      </c>
      <c r="CL44" s="38">
        <f t="shared" si="142"/>
        <v>31.641978638472324</v>
      </c>
      <c r="CM44" s="38">
        <f t="shared" si="142"/>
        <v>31.296526054590572</v>
      </c>
      <c r="CN44" s="38">
        <f t="shared" si="142"/>
        <v>30.95107347070882</v>
      </c>
      <c r="CO44" s="38">
        <f t="shared" si="142"/>
        <v>30.605620886827069</v>
      </c>
      <c r="CP44" s="38">
        <f t="shared" si="142"/>
        <v>30.260168302945317</v>
      </c>
      <c r="CQ44" s="38"/>
      <c r="CR44" s="38"/>
      <c r="CS44" s="6"/>
      <c r="CT44" s="6"/>
      <c r="CU44" s="6"/>
      <c r="CX44" s="39"/>
      <c r="CZ44" s="25"/>
      <c r="DA44" s="26"/>
      <c r="DB44" s="26"/>
    </row>
    <row r="45" spans="1:109" ht="12.75">
      <c r="A45" s="1"/>
      <c r="B45" s="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6"/>
      <c r="CT45" s="6"/>
      <c r="CU45" s="6"/>
      <c r="CX45" s="39"/>
      <c r="CZ45" s="25"/>
      <c r="DA45" s="26"/>
      <c r="DB45" s="26"/>
    </row>
    <row r="46" spans="1:109" ht="12.75">
      <c r="A46" s="1" t="s">
        <v>111</v>
      </c>
      <c r="B46" s="1" t="s">
        <v>305</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S46" s="36"/>
      <c r="AT46" s="36"/>
      <c r="AU46" s="36"/>
      <c r="AV46" s="36"/>
      <c r="AW46" s="36">
        <f>(SUM(AS15:BA15)+(AR15+BB15)/2)/10</f>
        <v>5.85</v>
      </c>
      <c r="AX46" s="36">
        <f t="shared" ref="AX46:CH46" si="143">(SUM(AT15:BB15)+(AS15+BC15)/2)/10</f>
        <v>6.2</v>
      </c>
      <c r="AY46" s="36">
        <f t="shared" si="143"/>
        <v>6.34</v>
      </c>
      <c r="AZ46" s="36">
        <f t="shared" si="143"/>
        <v>6.5299999999999994</v>
      </c>
      <c r="BA46" s="36">
        <f t="shared" si="143"/>
        <v>6.2299999999999995</v>
      </c>
      <c r="BB46" s="36">
        <f t="shared" si="143"/>
        <v>5.58</v>
      </c>
      <c r="BC46" s="36">
        <f t="shared" si="143"/>
        <v>5.68</v>
      </c>
      <c r="BD46" s="36">
        <f t="shared" si="143"/>
        <v>6.38</v>
      </c>
      <c r="BE46" s="36">
        <f t="shared" si="143"/>
        <v>6.38</v>
      </c>
      <c r="BF46" s="36">
        <f t="shared" si="143"/>
        <v>5.58</v>
      </c>
      <c r="BG46" s="36">
        <f t="shared" si="143"/>
        <v>5.18</v>
      </c>
      <c r="BH46" s="36">
        <f t="shared" si="143"/>
        <v>4.93</v>
      </c>
      <c r="BI46" s="36">
        <f t="shared" si="143"/>
        <v>4.79</v>
      </c>
      <c r="BJ46" s="36">
        <f t="shared" si="143"/>
        <v>4.5</v>
      </c>
      <c r="BK46" s="36">
        <f t="shared" si="143"/>
        <v>4.4000000000000004</v>
      </c>
      <c r="BL46" s="36">
        <f t="shared" si="143"/>
        <v>4.7</v>
      </c>
      <c r="BM46" s="36">
        <f t="shared" si="143"/>
        <v>4.9000000000000004</v>
      </c>
      <c r="BN46" s="36">
        <f t="shared" si="143"/>
        <v>4.6500000000000004</v>
      </c>
      <c r="BO46" s="36">
        <f t="shared" si="143"/>
        <v>4.3499999999999996</v>
      </c>
      <c r="BP46" s="36">
        <f t="shared" si="143"/>
        <v>4.25</v>
      </c>
      <c r="BQ46" s="36">
        <f t="shared" si="143"/>
        <v>3.95</v>
      </c>
      <c r="BR46" s="36">
        <f t="shared" si="143"/>
        <v>4</v>
      </c>
      <c r="BS46" s="36">
        <f t="shared" si="143"/>
        <v>4.0999999999999996</v>
      </c>
      <c r="BT46" s="36">
        <f t="shared" si="143"/>
        <v>4</v>
      </c>
      <c r="BU46" s="36">
        <f t="shared" si="143"/>
        <v>3.95</v>
      </c>
      <c r="BV46" s="36">
        <f t="shared" si="143"/>
        <v>3.65</v>
      </c>
      <c r="BW46" s="36">
        <f t="shared" si="143"/>
        <v>3.55</v>
      </c>
      <c r="BX46" s="36">
        <f t="shared" si="143"/>
        <v>3.6</v>
      </c>
      <c r="BY46" s="36">
        <f t="shared" si="143"/>
        <v>3.9</v>
      </c>
      <c r="BZ46" s="36">
        <f t="shared" si="143"/>
        <v>4.7</v>
      </c>
      <c r="CA46" s="36">
        <f t="shared" si="143"/>
        <v>5.25</v>
      </c>
      <c r="CB46" s="36">
        <f t="shared" si="143"/>
        <v>5.0999999999999996</v>
      </c>
      <c r="CC46" s="36">
        <f t="shared" si="143"/>
        <v>4.9000000000000004</v>
      </c>
      <c r="CD46" s="36">
        <f t="shared" si="143"/>
        <v>5.2</v>
      </c>
      <c r="CE46" s="36">
        <f t="shared" si="143"/>
        <v>5.35</v>
      </c>
      <c r="CF46" s="36">
        <f t="shared" si="143"/>
        <v>5.45</v>
      </c>
      <c r="CG46" s="36">
        <f t="shared" si="143"/>
        <v>5.35</v>
      </c>
      <c r="CH46" s="36">
        <f t="shared" si="143"/>
        <v>5.35</v>
      </c>
      <c r="CI46" s="36">
        <f>(SUM(CE15:CM15)+(CD15+CN15)/2)/10</f>
        <v>5.55</v>
      </c>
      <c r="CJ46" s="36">
        <f>(SUM(CF15:CN15)+(CE15+CO15)/2)/10</f>
        <v>5.25</v>
      </c>
      <c r="CK46" s="36"/>
      <c r="CL46" s="36"/>
      <c r="CM46" s="36"/>
      <c r="CN46" s="36"/>
      <c r="CO46" s="38"/>
      <c r="CP46" s="38"/>
      <c r="CQ46" s="38"/>
      <c r="CR46" s="38"/>
      <c r="CS46" s="6"/>
      <c r="CT46" s="6"/>
      <c r="CU46" s="6"/>
      <c r="CX46" s="39"/>
      <c r="CZ46" s="25"/>
      <c r="DA46" s="26"/>
      <c r="DB46" s="26"/>
    </row>
    <row r="47" spans="1:109" ht="12.75">
      <c r="A47" s="1" t="s">
        <v>88</v>
      </c>
      <c r="B47" s="1" t="s">
        <v>305</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f>TREND($AR$15:$CP$15,$AR$6:$CP$6,AR6,TRUE)</f>
        <v>5.3092006033182493</v>
      </c>
      <c r="AS47" s="38">
        <f t="shared" ref="AS47:CP47" si="144">TREND($AR$15:$CP$15,$AR$6:$CP$6,AS6,TRUE)</f>
        <v>5.2966757164404221</v>
      </c>
      <c r="AT47" s="38">
        <f t="shared" si="144"/>
        <v>5.2841508295625914</v>
      </c>
      <c r="AU47" s="38">
        <f t="shared" si="144"/>
        <v>5.2716259426847643</v>
      </c>
      <c r="AV47" s="38">
        <f t="shared" si="144"/>
        <v>5.2591010558069371</v>
      </c>
      <c r="AW47" s="38">
        <f t="shared" si="144"/>
        <v>5.2465761689291099</v>
      </c>
      <c r="AX47" s="38">
        <f t="shared" si="144"/>
        <v>5.2340512820512792</v>
      </c>
      <c r="AY47" s="38">
        <f t="shared" si="144"/>
        <v>5.2215263951734521</v>
      </c>
      <c r="AZ47" s="38">
        <f t="shared" si="144"/>
        <v>5.2090015082956249</v>
      </c>
      <c r="BA47" s="38">
        <f t="shared" si="144"/>
        <v>5.1964766214177978</v>
      </c>
      <c r="BB47" s="38">
        <f t="shared" si="144"/>
        <v>5.183951734539967</v>
      </c>
      <c r="BC47" s="38">
        <f t="shared" si="144"/>
        <v>5.1714268476621399</v>
      </c>
      <c r="BD47" s="38">
        <f t="shared" si="144"/>
        <v>5.1589019607843127</v>
      </c>
      <c r="BE47" s="38">
        <f t="shared" si="144"/>
        <v>5.1463770739064856</v>
      </c>
      <c r="BF47" s="38">
        <f t="shared" si="144"/>
        <v>5.1338521870286549</v>
      </c>
      <c r="BG47" s="38">
        <f t="shared" si="144"/>
        <v>5.1213273001508277</v>
      </c>
      <c r="BH47" s="38">
        <f t="shared" si="144"/>
        <v>5.1088024132730006</v>
      </c>
      <c r="BI47" s="38">
        <f t="shared" si="144"/>
        <v>5.0962775263951734</v>
      </c>
      <c r="BJ47" s="38">
        <f t="shared" si="144"/>
        <v>5.0837526395173427</v>
      </c>
      <c r="BK47" s="38">
        <f t="shared" si="144"/>
        <v>5.0712277526395155</v>
      </c>
      <c r="BL47" s="38">
        <f t="shared" si="144"/>
        <v>5.0587028657616884</v>
      </c>
      <c r="BM47" s="38">
        <f t="shared" si="144"/>
        <v>5.0461779788838612</v>
      </c>
      <c r="BN47" s="38">
        <f t="shared" si="144"/>
        <v>5.0336530920060305</v>
      </c>
      <c r="BO47" s="38">
        <f t="shared" si="144"/>
        <v>5.0211282051282033</v>
      </c>
      <c r="BP47" s="38">
        <f t="shared" si="144"/>
        <v>5.0086033182503762</v>
      </c>
      <c r="BQ47" s="38">
        <f t="shared" si="144"/>
        <v>4.996078431372549</v>
      </c>
      <c r="BR47" s="38">
        <f t="shared" si="144"/>
        <v>4.9835535444947183</v>
      </c>
      <c r="BS47" s="38">
        <f t="shared" si="144"/>
        <v>4.9710286576168912</v>
      </c>
      <c r="BT47" s="38">
        <f t="shared" si="144"/>
        <v>4.958503770739064</v>
      </c>
      <c r="BU47" s="38">
        <f t="shared" si="144"/>
        <v>4.9459788838612369</v>
      </c>
      <c r="BV47" s="38">
        <f t="shared" si="144"/>
        <v>4.9334539969834061</v>
      </c>
      <c r="BW47" s="38">
        <f t="shared" si="144"/>
        <v>4.920929110105579</v>
      </c>
      <c r="BX47" s="38">
        <f t="shared" si="144"/>
        <v>4.9084042232277518</v>
      </c>
      <c r="BY47" s="38">
        <f t="shared" si="144"/>
        <v>4.8958793363499247</v>
      </c>
      <c r="BZ47" s="38">
        <f t="shared" si="144"/>
        <v>4.883354449472094</v>
      </c>
      <c r="CA47" s="38">
        <f t="shared" si="144"/>
        <v>4.8708295625942668</v>
      </c>
      <c r="CB47" s="38">
        <f t="shared" si="144"/>
        <v>4.8583046757164396</v>
      </c>
      <c r="CC47" s="38">
        <f t="shared" si="144"/>
        <v>4.8457797888386125</v>
      </c>
      <c r="CD47" s="38">
        <f t="shared" si="144"/>
        <v>4.8332549019607818</v>
      </c>
      <c r="CE47" s="38">
        <f t="shared" si="144"/>
        <v>4.8207300150829546</v>
      </c>
      <c r="CF47" s="38">
        <f t="shared" si="144"/>
        <v>4.8082051282051275</v>
      </c>
      <c r="CG47" s="38">
        <f t="shared" si="144"/>
        <v>4.7956802413273003</v>
      </c>
      <c r="CH47" s="38">
        <f t="shared" si="144"/>
        <v>4.7831553544494696</v>
      </c>
      <c r="CI47" s="38">
        <f t="shared" si="144"/>
        <v>4.7706304675716424</v>
      </c>
      <c r="CJ47" s="38">
        <f t="shared" si="144"/>
        <v>4.7581055806938153</v>
      </c>
      <c r="CK47" s="38">
        <f t="shared" si="144"/>
        <v>4.7455806938159881</v>
      </c>
      <c r="CL47" s="38">
        <f t="shared" si="144"/>
        <v>4.7330558069381574</v>
      </c>
      <c r="CM47" s="38">
        <f t="shared" si="144"/>
        <v>4.7205309200603303</v>
      </c>
      <c r="CN47" s="38">
        <f t="shared" si="144"/>
        <v>4.7080060331825031</v>
      </c>
      <c r="CO47" s="38">
        <f t="shared" si="144"/>
        <v>4.6954811463046759</v>
      </c>
      <c r="CP47" s="38">
        <f t="shared" si="144"/>
        <v>4.6829562594268452</v>
      </c>
      <c r="CQ47" s="38"/>
      <c r="CR47" s="38"/>
      <c r="CS47" s="6"/>
      <c r="CT47" s="6"/>
      <c r="CU47" s="6"/>
      <c r="CX47" s="39"/>
      <c r="CZ47" s="25"/>
      <c r="DA47" s="26"/>
      <c r="DB47" s="26"/>
    </row>
    <row r="48" spans="1:109" ht="12.75">
      <c r="A48" s="1" t="s">
        <v>111</v>
      </c>
      <c r="B48" s="1" t="s">
        <v>306</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6"/>
      <c r="AS48" s="36"/>
      <c r="AT48" s="36"/>
      <c r="AU48" s="36"/>
      <c r="AV48" s="36"/>
      <c r="AW48" s="36">
        <f>(SUM(AS16:BA16)+(AR16+BB16)/2)/10</f>
        <v>1.7</v>
      </c>
      <c r="AX48" s="36">
        <f t="shared" ref="AX48:CJ48" si="145">(SUM(AT16:BB16)+(AS16+BC16)/2)/10</f>
        <v>1.85</v>
      </c>
      <c r="AY48" s="36">
        <f t="shared" si="145"/>
        <v>2.1550000000000002</v>
      </c>
      <c r="AZ48" s="36">
        <f t="shared" si="145"/>
        <v>2.06</v>
      </c>
      <c r="BA48" s="36">
        <f t="shared" si="145"/>
        <v>2.1100000000000003</v>
      </c>
      <c r="BB48" s="36">
        <f t="shared" si="145"/>
        <v>2.21</v>
      </c>
      <c r="BC48" s="36">
        <f t="shared" si="145"/>
        <v>2.16</v>
      </c>
      <c r="BD48" s="36">
        <f t="shared" si="145"/>
        <v>2.31</v>
      </c>
      <c r="BE48" s="36">
        <f t="shared" si="145"/>
        <v>2.56</v>
      </c>
      <c r="BF48" s="36">
        <f t="shared" si="145"/>
        <v>2.5100000000000002</v>
      </c>
      <c r="BG48" s="36">
        <f t="shared" si="145"/>
        <v>2.31</v>
      </c>
      <c r="BH48" s="36">
        <f t="shared" si="145"/>
        <v>2.16</v>
      </c>
      <c r="BI48" s="36">
        <f t="shared" si="145"/>
        <v>1.9550000000000001</v>
      </c>
      <c r="BJ48" s="36">
        <f t="shared" si="145"/>
        <v>1.9</v>
      </c>
      <c r="BK48" s="36">
        <f t="shared" si="145"/>
        <v>1.85</v>
      </c>
      <c r="BL48" s="36">
        <f t="shared" si="145"/>
        <v>1.7</v>
      </c>
      <c r="BM48" s="36">
        <f t="shared" si="145"/>
        <v>1.6</v>
      </c>
      <c r="BN48" s="36">
        <f t="shared" si="145"/>
        <v>1.55</v>
      </c>
      <c r="BO48" s="36">
        <f t="shared" si="145"/>
        <v>1.4</v>
      </c>
      <c r="BP48" s="36">
        <f t="shared" si="145"/>
        <v>1.5</v>
      </c>
      <c r="BQ48" s="36">
        <f t="shared" si="145"/>
        <v>1.95</v>
      </c>
      <c r="BR48" s="36">
        <f t="shared" si="145"/>
        <v>2.2000000000000002</v>
      </c>
      <c r="BS48" s="36">
        <f t="shared" si="145"/>
        <v>2.25</v>
      </c>
      <c r="BT48" s="36">
        <f t="shared" si="145"/>
        <v>2.4</v>
      </c>
      <c r="BU48" s="36">
        <f t="shared" si="145"/>
        <v>2.4500000000000002</v>
      </c>
      <c r="BV48" s="36">
        <f t="shared" si="145"/>
        <v>2.4500000000000002</v>
      </c>
      <c r="BW48" s="36">
        <f t="shared" si="145"/>
        <v>2.5499999999999998</v>
      </c>
      <c r="BX48" s="36">
        <f t="shared" si="145"/>
        <v>2.6</v>
      </c>
      <c r="BY48" s="36">
        <f t="shared" si="145"/>
        <v>2.6</v>
      </c>
      <c r="BZ48" s="36">
        <f t="shared" si="145"/>
        <v>2.5499999999999998</v>
      </c>
      <c r="CA48" s="36">
        <f t="shared" si="145"/>
        <v>2.2999999999999998</v>
      </c>
      <c r="CB48" s="36">
        <f t="shared" si="145"/>
        <v>2.1</v>
      </c>
      <c r="CC48" s="36">
        <f t="shared" si="145"/>
        <v>2.15</v>
      </c>
      <c r="CD48" s="36">
        <f t="shared" si="145"/>
        <v>2.2000000000000002</v>
      </c>
      <c r="CE48" s="36">
        <f t="shared" si="145"/>
        <v>2.0499999999999998</v>
      </c>
      <c r="CF48" s="36">
        <f t="shared" si="145"/>
        <v>1.95</v>
      </c>
      <c r="CG48" s="36">
        <f t="shared" si="145"/>
        <v>2.15</v>
      </c>
      <c r="CH48" s="36">
        <f t="shared" si="145"/>
        <v>2.25</v>
      </c>
      <c r="CI48" s="36">
        <f t="shared" si="145"/>
        <v>2.2000000000000002</v>
      </c>
      <c r="CJ48" s="36">
        <f t="shared" si="145"/>
        <v>2.1</v>
      </c>
      <c r="CK48" s="36"/>
      <c r="CL48" s="36"/>
      <c r="CM48" s="36"/>
      <c r="CN48" s="36"/>
      <c r="CO48" s="38"/>
      <c r="CP48" s="38"/>
      <c r="CQ48" s="38"/>
      <c r="CR48" s="38"/>
      <c r="CS48" s="6"/>
      <c r="CT48" s="6"/>
      <c r="CU48" s="6"/>
      <c r="CX48" s="39"/>
      <c r="CZ48" s="25"/>
      <c r="DA48" s="26"/>
      <c r="DB48" s="26"/>
    </row>
    <row r="49" spans="1:106" ht="12.75">
      <c r="A49" s="1" t="s">
        <v>88</v>
      </c>
      <c r="B49" s="1" t="s">
        <v>306</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f>TREND($AR$16:$CO$16,$AR$6:$CO$6,AR6,TRUE)</f>
        <v>1.8025882352941203</v>
      </c>
      <c r="AS49" s="38">
        <f t="shared" ref="AS49:CO49" si="146">TREND($AR$16:$CO$16,$AR$6:$CO$6,AS6,TRUE)</f>
        <v>1.8131764705882354</v>
      </c>
      <c r="AT49" s="38">
        <f t="shared" si="146"/>
        <v>1.8237647058823541</v>
      </c>
      <c r="AU49" s="38">
        <f t="shared" si="146"/>
        <v>1.8343529411764727</v>
      </c>
      <c r="AV49" s="38">
        <f t="shared" si="146"/>
        <v>1.8449411764705914</v>
      </c>
      <c r="AW49" s="38">
        <f t="shared" si="146"/>
        <v>1.8555294117647065</v>
      </c>
      <c r="AX49" s="38">
        <f t="shared" si="146"/>
        <v>1.8661176470588252</v>
      </c>
      <c r="AY49" s="38">
        <f t="shared" si="146"/>
        <v>1.8767058823529439</v>
      </c>
      <c r="AZ49" s="38">
        <f t="shared" si="146"/>
        <v>1.887294117647059</v>
      </c>
      <c r="BA49" s="38">
        <f t="shared" si="146"/>
        <v>1.8978823529411777</v>
      </c>
      <c r="BB49" s="38">
        <f t="shared" si="146"/>
        <v>1.9084705882352964</v>
      </c>
      <c r="BC49" s="38">
        <f t="shared" si="146"/>
        <v>1.919058823529415</v>
      </c>
      <c r="BD49" s="38">
        <f t="shared" si="146"/>
        <v>1.9296470588235302</v>
      </c>
      <c r="BE49" s="38">
        <f t="shared" si="146"/>
        <v>1.9402352941176488</v>
      </c>
      <c r="BF49" s="38">
        <f t="shared" si="146"/>
        <v>1.9508235294117675</v>
      </c>
      <c r="BG49" s="38">
        <f t="shared" si="146"/>
        <v>1.9614117647058826</v>
      </c>
      <c r="BH49" s="38">
        <f t="shared" si="146"/>
        <v>1.9720000000000013</v>
      </c>
      <c r="BI49" s="38">
        <f t="shared" si="146"/>
        <v>1.98258823529412</v>
      </c>
      <c r="BJ49" s="38">
        <f t="shared" si="146"/>
        <v>1.9931764705882387</v>
      </c>
      <c r="BK49" s="38">
        <f t="shared" si="146"/>
        <v>2.0037647058823538</v>
      </c>
      <c r="BL49" s="38">
        <f t="shared" si="146"/>
        <v>2.0143529411764725</v>
      </c>
      <c r="BM49" s="38">
        <f t="shared" si="146"/>
        <v>2.0249411764705911</v>
      </c>
      <c r="BN49" s="38">
        <f t="shared" si="146"/>
        <v>2.0355294117647063</v>
      </c>
      <c r="BO49" s="38">
        <f t="shared" si="146"/>
        <v>2.0461176470588249</v>
      </c>
      <c r="BP49" s="38">
        <f t="shared" si="146"/>
        <v>2.0567058823529436</v>
      </c>
      <c r="BQ49" s="38">
        <f t="shared" si="146"/>
        <v>2.0672941176470623</v>
      </c>
      <c r="BR49" s="38">
        <f t="shared" si="146"/>
        <v>2.0778823529411774</v>
      </c>
      <c r="BS49" s="38">
        <f t="shared" si="146"/>
        <v>2.0884705882352961</v>
      </c>
      <c r="BT49" s="38">
        <f t="shared" si="146"/>
        <v>2.0990588235294148</v>
      </c>
      <c r="BU49" s="38">
        <f t="shared" si="146"/>
        <v>2.1096470588235299</v>
      </c>
      <c r="BV49" s="38">
        <f t="shared" si="146"/>
        <v>2.1202352941176486</v>
      </c>
      <c r="BW49" s="38">
        <f t="shared" si="146"/>
        <v>2.1308235294117672</v>
      </c>
      <c r="BX49" s="38">
        <f t="shared" si="146"/>
        <v>2.1414117647058823</v>
      </c>
      <c r="BY49" s="38">
        <f t="shared" si="146"/>
        <v>2.152000000000001</v>
      </c>
      <c r="BZ49" s="38">
        <f t="shared" si="146"/>
        <v>2.1625882352941197</v>
      </c>
      <c r="CA49" s="38">
        <f t="shared" si="146"/>
        <v>2.1731764705882384</v>
      </c>
      <c r="CB49" s="38">
        <f t="shared" si="146"/>
        <v>2.1837647058823535</v>
      </c>
      <c r="CC49" s="38">
        <f t="shared" si="146"/>
        <v>2.1943529411764722</v>
      </c>
      <c r="CD49" s="38">
        <f t="shared" si="146"/>
        <v>2.2049411764705908</v>
      </c>
      <c r="CE49" s="38">
        <f t="shared" si="146"/>
        <v>2.215529411764706</v>
      </c>
      <c r="CF49" s="38">
        <f t="shared" si="146"/>
        <v>2.2261176470588246</v>
      </c>
      <c r="CG49" s="38">
        <f t="shared" si="146"/>
        <v>2.2367058823529433</v>
      </c>
      <c r="CH49" s="38">
        <f t="shared" si="146"/>
        <v>2.247294117647062</v>
      </c>
      <c r="CI49" s="38">
        <f t="shared" si="146"/>
        <v>2.2578823529411771</v>
      </c>
      <c r="CJ49" s="38">
        <f t="shared" si="146"/>
        <v>2.2684705882352958</v>
      </c>
      <c r="CK49" s="38">
        <f t="shared" si="146"/>
        <v>2.2790588235294145</v>
      </c>
      <c r="CL49" s="38">
        <f t="shared" si="146"/>
        <v>2.2896470588235296</v>
      </c>
      <c r="CM49" s="38">
        <f t="shared" si="146"/>
        <v>2.3002352941176483</v>
      </c>
      <c r="CN49" s="38">
        <f t="shared" si="146"/>
        <v>2.3108235294117669</v>
      </c>
      <c r="CO49" s="38">
        <f t="shared" si="146"/>
        <v>2.3214117647058856</v>
      </c>
      <c r="CP49" s="38"/>
      <c r="CQ49" s="38"/>
      <c r="CR49" s="38"/>
      <c r="CS49" s="6"/>
      <c r="CT49" s="6"/>
      <c r="CU49" s="6"/>
      <c r="CX49" s="39"/>
      <c r="CZ49" s="25"/>
      <c r="DA49" s="26"/>
      <c r="DB49" s="26"/>
    </row>
    <row r="50" spans="1:106" ht="12.75">
      <c r="A50" s="1" t="s">
        <v>111</v>
      </c>
      <c r="B50" s="1" t="s">
        <v>307</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6"/>
      <c r="AS50" s="36"/>
      <c r="AT50" s="36"/>
      <c r="AU50" s="36"/>
      <c r="AV50" s="36"/>
      <c r="AW50" s="36">
        <f>(SUM(AS17:BA17)+(AR17+BB17)/2)/10</f>
        <v>0.3</v>
      </c>
      <c r="AX50" s="36">
        <f t="shared" ref="AX50:CK50" si="147">(SUM(AT17:BB17)+(AS17+BC17)/2)/10</f>
        <v>0.3</v>
      </c>
      <c r="AY50" s="36">
        <f t="shared" si="147"/>
        <v>0.30249999999999999</v>
      </c>
      <c r="AZ50" s="36">
        <f t="shared" si="147"/>
        <v>0.30499999999999999</v>
      </c>
      <c r="BA50" s="36">
        <f t="shared" si="147"/>
        <v>0.20499999999999999</v>
      </c>
      <c r="BB50" s="36">
        <f t="shared" si="147"/>
        <v>0.10500000000000001</v>
      </c>
      <c r="BC50" s="36">
        <f t="shared" si="147"/>
        <v>0.10500000000000001</v>
      </c>
      <c r="BD50" s="36">
        <f t="shared" si="147"/>
        <v>5.5000000000000007E-2</v>
      </c>
      <c r="BE50" s="36">
        <f t="shared" si="147"/>
        <v>5.0000000000000001E-3</v>
      </c>
      <c r="BF50" s="36">
        <f t="shared" si="147"/>
        <v>5.0000000000000001E-3</v>
      </c>
      <c r="BG50" s="36">
        <f t="shared" si="147"/>
        <v>5.5000000000000007E-2</v>
      </c>
      <c r="BH50" s="36">
        <f t="shared" si="147"/>
        <v>0.10500000000000001</v>
      </c>
      <c r="BI50" s="36">
        <f t="shared" si="147"/>
        <v>0.1525</v>
      </c>
      <c r="BJ50" s="36">
        <f t="shared" si="147"/>
        <v>0.2</v>
      </c>
      <c r="BK50" s="36">
        <f t="shared" si="147"/>
        <v>0.25</v>
      </c>
      <c r="BL50" s="36">
        <f t="shared" si="147"/>
        <v>0.3</v>
      </c>
      <c r="BM50" s="36">
        <f t="shared" si="147"/>
        <v>0.3</v>
      </c>
      <c r="BN50" s="36">
        <f t="shared" si="147"/>
        <v>0.35</v>
      </c>
      <c r="BO50" s="36">
        <f t="shared" si="147"/>
        <v>0.4</v>
      </c>
      <c r="BP50" s="36">
        <f t="shared" si="147"/>
        <v>0.5</v>
      </c>
      <c r="BQ50" s="36">
        <f t="shared" si="147"/>
        <v>0.6</v>
      </c>
      <c r="BR50" s="36">
        <f t="shared" si="147"/>
        <v>0.6</v>
      </c>
      <c r="BS50" s="36">
        <f t="shared" si="147"/>
        <v>0.55000000000000004</v>
      </c>
      <c r="BT50" s="36">
        <f t="shared" si="147"/>
        <v>0.55000000000000004</v>
      </c>
      <c r="BU50" s="36">
        <f t="shared" si="147"/>
        <v>0.55000000000000004</v>
      </c>
      <c r="BV50" s="36">
        <f t="shared" si="147"/>
        <v>0.5</v>
      </c>
      <c r="BW50" s="36">
        <f t="shared" si="147"/>
        <v>0.5</v>
      </c>
      <c r="BX50" s="36">
        <f t="shared" si="147"/>
        <v>0.45</v>
      </c>
      <c r="BY50" s="36">
        <f t="shared" si="147"/>
        <v>0.45</v>
      </c>
      <c r="BZ50" s="36">
        <f t="shared" si="147"/>
        <v>0.5</v>
      </c>
      <c r="CA50" s="36">
        <f t="shared" si="147"/>
        <v>0.45</v>
      </c>
      <c r="CB50" s="36">
        <f t="shared" si="147"/>
        <v>0.45</v>
      </c>
      <c r="CC50" s="36">
        <f t="shared" si="147"/>
        <v>0.65</v>
      </c>
      <c r="CD50" s="36">
        <f t="shared" si="147"/>
        <v>0.8</v>
      </c>
      <c r="CE50" s="36">
        <f t="shared" si="147"/>
        <v>0.8</v>
      </c>
      <c r="CF50" s="36">
        <f t="shared" si="147"/>
        <v>0.85</v>
      </c>
      <c r="CG50" s="36">
        <f t="shared" si="147"/>
        <v>0.9</v>
      </c>
      <c r="CH50" s="36">
        <f t="shared" si="147"/>
        <v>0.9</v>
      </c>
      <c r="CI50" s="36">
        <f t="shared" si="147"/>
        <v>0.85</v>
      </c>
      <c r="CJ50" s="36">
        <f t="shared" si="147"/>
        <v>0.7</v>
      </c>
      <c r="CK50" s="36">
        <f t="shared" si="147"/>
        <v>0.6</v>
      </c>
      <c r="CL50" s="36"/>
      <c r="CM50" s="36"/>
      <c r="CN50" s="36"/>
      <c r="CO50" s="38"/>
      <c r="CP50" s="38"/>
      <c r="CQ50" s="38"/>
      <c r="CR50" s="38"/>
      <c r="CS50" s="6"/>
      <c r="CT50" s="6"/>
      <c r="CU50" s="6"/>
      <c r="CX50" s="39"/>
      <c r="CZ50" s="25"/>
      <c r="DA50" s="26"/>
      <c r="DB50" s="26"/>
    </row>
    <row r="51" spans="1:106" ht="12.75">
      <c r="A51" s="1" t="s">
        <v>88</v>
      </c>
      <c r="B51" s="1" t="s">
        <v>307</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f>TREND($AR$17:$CO$17,$AR$6:$CO$6,AR6,TRUE)</f>
        <v>0.14364705882353235</v>
      </c>
      <c r="AS51" s="38">
        <f>TREND($AR$17:$CO$17,$AR$6:$CO$6,AS6,TRUE)</f>
        <v>0.15415126050420369</v>
      </c>
      <c r="AT51" s="38">
        <f t="shared" ref="AT51:CO51" si="148">TREND($AR$17:$CO$17,$AR$6:$CO$6,AT6,TRUE)</f>
        <v>0.16465546218487503</v>
      </c>
      <c r="AU51" s="38">
        <f t="shared" si="148"/>
        <v>0.17515966386554638</v>
      </c>
      <c r="AV51" s="38">
        <f t="shared" si="148"/>
        <v>0.18566386554622127</v>
      </c>
      <c r="AW51" s="38">
        <f t="shared" si="148"/>
        <v>0.19616806722689262</v>
      </c>
      <c r="AX51" s="38">
        <f t="shared" si="148"/>
        <v>0.20667226890756396</v>
      </c>
      <c r="AY51" s="38">
        <f t="shared" si="148"/>
        <v>0.2171764705882353</v>
      </c>
      <c r="AZ51" s="38">
        <f t="shared" si="148"/>
        <v>0.2276806722689102</v>
      </c>
      <c r="BA51" s="38">
        <f t="shared" si="148"/>
        <v>0.23818487394958154</v>
      </c>
      <c r="BB51" s="38">
        <f t="shared" si="148"/>
        <v>0.24868907563025289</v>
      </c>
      <c r="BC51" s="38">
        <f t="shared" si="148"/>
        <v>0.25919327731092423</v>
      </c>
      <c r="BD51" s="38">
        <f t="shared" si="148"/>
        <v>0.26969747899159913</v>
      </c>
      <c r="BE51" s="38">
        <f t="shared" si="148"/>
        <v>0.28020168067227047</v>
      </c>
      <c r="BF51" s="38">
        <f t="shared" si="148"/>
        <v>0.29070588235294181</v>
      </c>
      <c r="BG51" s="38">
        <f t="shared" si="148"/>
        <v>0.30121008403361316</v>
      </c>
      <c r="BH51" s="38">
        <f t="shared" si="148"/>
        <v>0.31171428571428805</v>
      </c>
      <c r="BI51" s="38">
        <f t="shared" si="148"/>
        <v>0.3222184873949594</v>
      </c>
      <c r="BJ51" s="38">
        <f t="shared" si="148"/>
        <v>0.33272268907563074</v>
      </c>
      <c r="BK51" s="38">
        <f t="shared" si="148"/>
        <v>0.34322689075630208</v>
      </c>
      <c r="BL51" s="38">
        <f t="shared" si="148"/>
        <v>0.35373109243697698</v>
      </c>
      <c r="BM51" s="38">
        <f t="shared" si="148"/>
        <v>0.36423529411764832</v>
      </c>
      <c r="BN51" s="38">
        <f t="shared" si="148"/>
        <v>0.37473949579831967</v>
      </c>
      <c r="BO51" s="38">
        <f t="shared" si="148"/>
        <v>0.38524369747899456</v>
      </c>
      <c r="BP51" s="38">
        <f t="shared" si="148"/>
        <v>0.39574789915966591</v>
      </c>
      <c r="BQ51" s="38">
        <f t="shared" si="148"/>
        <v>0.40625210084033725</v>
      </c>
      <c r="BR51" s="38">
        <f t="shared" si="148"/>
        <v>0.41675630252100859</v>
      </c>
      <c r="BS51" s="38">
        <f t="shared" si="148"/>
        <v>0.42726050420168349</v>
      </c>
      <c r="BT51" s="38">
        <f t="shared" si="148"/>
        <v>0.43776470588235483</v>
      </c>
      <c r="BU51" s="38">
        <f t="shared" si="148"/>
        <v>0.44826890756302618</v>
      </c>
      <c r="BV51" s="38">
        <f t="shared" si="148"/>
        <v>0.45877310924369752</v>
      </c>
      <c r="BW51" s="38">
        <f t="shared" si="148"/>
        <v>0.46927731092437242</v>
      </c>
      <c r="BX51" s="38">
        <f t="shared" si="148"/>
        <v>0.47978151260504376</v>
      </c>
      <c r="BY51" s="38">
        <f t="shared" si="148"/>
        <v>0.4902857142857151</v>
      </c>
      <c r="BZ51" s="38">
        <f t="shared" si="148"/>
        <v>0.50078991596638645</v>
      </c>
      <c r="CA51" s="38">
        <f t="shared" si="148"/>
        <v>0.51129411764706134</v>
      </c>
      <c r="CB51" s="38">
        <f t="shared" si="148"/>
        <v>0.52179831932773268</v>
      </c>
      <c r="CC51" s="38">
        <f t="shared" si="148"/>
        <v>0.53230252100840403</v>
      </c>
      <c r="CD51" s="38">
        <f t="shared" si="148"/>
        <v>0.54280672268907537</v>
      </c>
      <c r="CE51" s="38">
        <f t="shared" si="148"/>
        <v>0.55331092436975027</v>
      </c>
      <c r="CF51" s="38">
        <f t="shared" si="148"/>
        <v>0.56381512605042161</v>
      </c>
      <c r="CG51" s="38">
        <f t="shared" si="148"/>
        <v>0.57431932773109295</v>
      </c>
      <c r="CH51" s="38">
        <f t="shared" si="148"/>
        <v>0.5848235294117643</v>
      </c>
      <c r="CI51" s="38">
        <f t="shared" si="148"/>
        <v>0.59532773109243919</v>
      </c>
      <c r="CJ51" s="38">
        <f t="shared" si="148"/>
        <v>0.60583193277311054</v>
      </c>
      <c r="CK51" s="38">
        <f t="shared" si="148"/>
        <v>0.61633613445378188</v>
      </c>
      <c r="CL51" s="38">
        <f t="shared" si="148"/>
        <v>0.62684033613445322</v>
      </c>
      <c r="CM51" s="38">
        <f t="shared" si="148"/>
        <v>0.63734453781512812</v>
      </c>
      <c r="CN51" s="38">
        <f t="shared" si="148"/>
        <v>0.64784873949579946</v>
      </c>
      <c r="CO51" s="38">
        <f t="shared" si="148"/>
        <v>0.65835294117647081</v>
      </c>
      <c r="CP51" s="38"/>
      <c r="CQ51" s="38"/>
      <c r="CR51" s="38"/>
      <c r="CS51" s="6"/>
      <c r="CT51" s="6"/>
      <c r="CU51" s="6"/>
      <c r="CX51" s="39"/>
      <c r="CZ51" s="25"/>
      <c r="DA51" s="26"/>
      <c r="DB51" s="26"/>
    </row>
    <row r="52" spans="1:106" ht="12.75">
      <c r="A52" s="1"/>
      <c r="B52" s="1"/>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6"/>
      <c r="CT52" s="6"/>
      <c r="CU52" s="6"/>
      <c r="CX52" s="39"/>
      <c r="CZ52" s="25"/>
      <c r="DA52" s="26"/>
      <c r="DB52" s="26"/>
    </row>
    <row r="53" spans="1:106" ht="12.75">
      <c r="C53" s="5"/>
      <c r="D53" s="12" t="s">
        <v>63</v>
      </c>
      <c r="E53" s="5"/>
      <c r="F53" s="5"/>
      <c r="G53" s="5"/>
      <c r="H53" s="5" t="s">
        <v>70</v>
      </c>
      <c r="I53" s="5"/>
      <c r="J53" s="5"/>
      <c r="K53" s="5"/>
      <c r="L53" s="5"/>
      <c r="M53" s="5"/>
      <c r="N53" s="5"/>
      <c r="O53" s="5"/>
      <c r="P53" s="5"/>
      <c r="Q53" s="5"/>
      <c r="R53" s="5"/>
      <c r="S53" s="5"/>
      <c r="T53" s="5"/>
      <c r="U53" s="5"/>
      <c r="V53" s="5"/>
      <c r="W53" s="5"/>
      <c r="X53" s="5"/>
      <c r="Y53" s="5"/>
      <c r="Z53" s="5"/>
      <c r="AA53" s="5"/>
      <c r="AB53" s="5" t="s">
        <v>71</v>
      </c>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I53" s="7"/>
      <c r="BJ53" s="7"/>
      <c r="BK53" s="5"/>
      <c r="CX53" s="39"/>
    </row>
    <row r="54" spans="1:106" ht="12.75">
      <c r="C54" s="5">
        <v>2010</v>
      </c>
      <c r="D54">
        <v>35</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I54" s="5"/>
      <c r="BJ54" s="6"/>
      <c r="BK54" s="5"/>
      <c r="CX54" s="39"/>
    </row>
    <row r="55" spans="1:106" ht="12.75">
      <c r="D55">
        <v>38</v>
      </c>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t="s">
        <v>89</v>
      </c>
      <c r="AW55" s="5"/>
      <c r="AX55" s="5"/>
      <c r="AY55" s="5"/>
      <c r="AZ55" s="5"/>
      <c r="BA55" s="5"/>
      <c r="BB55" s="5"/>
      <c r="BC55" s="5"/>
      <c r="BD55" s="5"/>
      <c r="BE55" s="12"/>
      <c r="BF55" s="12"/>
      <c r="BG55" s="12"/>
      <c r="BH55" s="12"/>
      <c r="BI55" s="5"/>
      <c r="BJ55" s="6"/>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X55" s="39"/>
    </row>
    <row r="56" spans="1:106" ht="12.75">
      <c r="D56">
        <v>38</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33"/>
      <c r="AV56" s="33"/>
      <c r="AW56" s="5"/>
      <c r="AX56" s="5"/>
      <c r="AY56" s="5"/>
      <c r="AZ56" s="5"/>
      <c r="BA56" s="5"/>
      <c r="BB56" s="5"/>
      <c r="BC56" s="5"/>
      <c r="BD56" s="5"/>
      <c r="BE56" s="12"/>
      <c r="BF56" s="12"/>
      <c r="BG56" s="12"/>
      <c r="BH56" s="12"/>
      <c r="BI56" s="5"/>
      <c r="BJ56" s="6"/>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X56" s="39"/>
    </row>
    <row r="57" spans="1:106" ht="12.75">
      <c r="C57" s="5">
        <v>1998</v>
      </c>
      <c r="D57">
        <v>39</v>
      </c>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30">
        <v>2002</v>
      </c>
      <c r="AV57" s="30">
        <v>25</v>
      </c>
      <c r="AW57" s="5"/>
      <c r="AX57" s="5"/>
      <c r="AY57" s="5"/>
      <c r="AZ57" s="5"/>
      <c r="BA57" s="5"/>
      <c r="BB57" s="5"/>
      <c r="BC57" s="5"/>
      <c r="BD57" s="5"/>
      <c r="BE57" s="12"/>
      <c r="BF57" s="12"/>
      <c r="BG57" s="12"/>
      <c r="BH57" s="12"/>
      <c r="BI57" s="5"/>
      <c r="BJ57" s="6"/>
      <c r="BK57" s="12"/>
      <c r="BL57" s="12"/>
      <c r="BM57" s="12"/>
      <c r="BN57" s="12"/>
      <c r="BO57" s="12"/>
      <c r="BP57" s="12"/>
      <c r="BQ57" s="12"/>
      <c r="BR57" s="12"/>
      <c r="BS57" s="16"/>
      <c r="BT57" s="16"/>
      <c r="BU57" s="16"/>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2"/>
      <c r="CT57" s="12"/>
      <c r="CX57" s="39"/>
    </row>
    <row r="58" spans="1:106" ht="12.75">
      <c r="C58" s="5">
        <v>2007</v>
      </c>
      <c r="D58">
        <v>40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30">
        <v>1999</v>
      </c>
      <c r="AV58" s="30">
        <v>27</v>
      </c>
      <c r="AW58" s="5"/>
      <c r="AX58" s="5"/>
      <c r="AY58" s="5"/>
      <c r="AZ58" s="5"/>
      <c r="BA58" s="5"/>
      <c r="BB58" s="5"/>
      <c r="BC58" s="5"/>
      <c r="BD58" s="5"/>
      <c r="BE58" s="12"/>
      <c r="BF58" s="12"/>
      <c r="BG58" s="12"/>
      <c r="BH58" s="12"/>
      <c r="BI58" s="5"/>
      <c r="BJ58" s="6"/>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4"/>
      <c r="CT58" s="12"/>
      <c r="CX58" s="39"/>
    </row>
    <row r="59" spans="1:106" ht="12.75">
      <c r="C59" s="5">
        <v>2005</v>
      </c>
      <c r="D59">
        <v>42</v>
      </c>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30">
        <v>2005</v>
      </c>
      <c r="AV59" s="30">
        <v>28</v>
      </c>
      <c r="AW59" s="5"/>
      <c r="AX59" s="5"/>
      <c r="AY59" s="5"/>
      <c r="AZ59" s="5"/>
      <c r="BA59" s="5"/>
      <c r="BB59" s="5"/>
      <c r="BC59" s="5"/>
      <c r="BD59" s="5"/>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4"/>
      <c r="CT59" s="12"/>
      <c r="CX59" s="39"/>
    </row>
    <row r="60" spans="1:106" ht="12.75">
      <c r="C60" s="5">
        <v>1980</v>
      </c>
      <c r="D60">
        <v>43</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30">
        <v>1998</v>
      </c>
      <c r="AV60" s="30">
        <v>30</v>
      </c>
      <c r="AW60" s="5"/>
      <c r="AX60" s="5"/>
      <c r="AY60" s="5"/>
      <c r="AZ60" s="5"/>
      <c r="BA60" s="5"/>
      <c r="BB60" s="5"/>
      <c r="BC60" s="5"/>
      <c r="BD60" s="5"/>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4"/>
      <c r="CT60" s="12"/>
      <c r="CX60" s="39"/>
    </row>
    <row r="61" spans="1:106" ht="12.75">
      <c r="C61" s="5">
        <v>2003</v>
      </c>
      <c r="D61">
        <v>43</v>
      </c>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30">
        <v>2010</v>
      </c>
      <c r="AV61" s="30">
        <v>30</v>
      </c>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4"/>
      <c r="CT61" s="12"/>
      <c r="CX61" s="39"/>
    </row>
    <row r="62" spans="1:106" ht="12.75">
      <c r="C62" s="5">
        <v>2002</v>
      </c>
      <c r="D62">
        <v>44</v>
      </c>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30">
        <v>2000</v>
      </c>
      <c r="AV62" s="30">
        <v>32</v>
      </c>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4"/>
      <c r="CT62" s="12"/>
      <c r="CX62" s="39"/>
    </row>
    <row r="63" spans="1:106" ht="12.75">
      <c r="C63" s="5">
        <v>1987</v>
      </c>
      <c r="D63">
        <v>45</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30">
        <v>2007</v>
      </c>
      <c r="AV63" s="30">
        <v>32</v>
      </c>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4"/>
      <c r="CT63" s="12"/>
      <c r="CX63" s="39"/>
    </row>
    <row r="64" spans="1:106" ht="12.75">
      <c r="C64" s="5">
        <v>1985</v>
      </c>
      <c r="D64">
        <v>46</v>
      </c>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30">
        <v>1987</v>
      </c>
      <c r="AV64" s="30">
        <v>33</v>
      </c>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4"/>
      <c r="CT64" s="12"/>
      <c r="CX64" s="39"/>
      <c r="CY64" s="17"/>
    </row>
    <row r="65" spans="3:103" ht="12.75">
      <c r="C65" s="5">
        <v>1994</v>
      </c>
      <c r="D65">
        <v>48</v>
      </c>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30">
        <v>2013</v>
      </c>
      <c r="AV65" s="30">
        <v>34</v>
      </c>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4"/>
      <c r="CT65" s="12"/>
      <c r="CX65" s="39"/>
    </row>
    <row r="66" spans="3:103" ht="12.75">
      <c r="C66" s="5">
        <v>1996</v>
      </c>
      <c r="D66">
        <v>49</v>
      </c>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30">
        <v>1994</v>
      </c>
      <c r="AV66" s="30">
        <v>34</v>
      </c>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4"/>
      <c r="CT66" s="12"/>
      <c r="CX66" s="39"/>
      <c r="CY66" s="17"/>
    </row>
    <row r="67" spans="3:103" ht="12.75">
      <c r="C67" s="5">
        <v>1978</v>
      </c>
      <c r="D67">
        <v>50</v>
      </c>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30">
        <v>2003</v>
      </c>
      <c r="AV67" s="30">
        <v>34</v>
      </c>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4"/>
      <c r="CT67" s="12"/>
      <c r="CX67" s="39"/>
    </row>
    <row r="68" spans="3:103" ht="12.75">
      <c r="C68" s="5">
        <v>1993</v>
      </c>
      <c r="D68">
        <v>50</v>
      </c>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30">
        <v>2008</v>
      </c>
      <c r="AV68" s="30">
        <v>34</v>
      </c>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4"/>
      <c r="CT68" s="12"/>
      <c r="CX68" s="39"/>
    </row>
    <row r="69" spans="3:103" ht="12.75">
      <c r="C69" s="5">
        <v>2001</v>
      </c>
      <c r="D69">
        <v>50</v>
      </c>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30">
        <v>2012</v>
      </c>
      <c r="AV69" s="30">
        <v>35</v>
      </c>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4"/>
      <c r="CT69" s="12"/>
      <c r="CX69" s="39"/>
    </row>
    <row r="70" spans="3:103" ht="12.75">
      <c r="C70" s="5">
        <v>2008</v>
      </c>
      <c r="D70">
        <v>50</v>
      </c>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30">
        <v>1978</v>
      </c>
      <c r="AV70" s="30">
        <v>36</v>
      </c>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5"/>
      <c r="CT70" s="12"/>
      <c r="CX70" s="39"/>
    </row>
    <row r="71" spans="3:103" ht="12.75">
      <c r="C71" s="5">
        <v>1974</v>
      </c>
      <c r="D71">
        <v>52</v>
      </c>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30">
        <v>1993</v>
      </c>
      <c r="AV71" s="30">
        <v>36</v>
      </c>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4"/>
      <c r="CT71" s="12"/>
      <c r="CX71" s="39"/>
    </row>
    <row r="72" spans="3:103" ht="12.75">
      <c r="C72" s="5">
        <v>2004</v>
      </c>
      <c r="D72">
        <v>52</v>
      </c>
      <c r="AU72" s="30">
        <v>1962</v>
      </c>
      <c r="AV72" s="30">
        <v>37</v>
      </c>
      <c r="CX72" s="39"/>
      <c r="CY72" s="17"/>
    </row>
    <row r="73" spans="3:103" ht="12.75">
      <c r="C73" s="5">
        <v>1979</v>
      </c>
      <c r="D73">
        <v>54</v>
      </c>
      <c r="AU73" s="30">
        <v>1974</v>
      </c>
      <c r="AV73" s="30">
        <v>37</v>
      </c>
      <c r="CX73" s="39"/>
      <c r="CY73" s="17"/>
    </row>
    <row r="74" spans="3:103" ht="12.75">
      <c r="C74" s="5">
        <v>1971</v>
      </c>
      <c r="D74">
        <v>55</v>
      </c>
      <c r="AU74" s="30">
        <v>2004</v>
      </c>
      <c r="AV74" s="30">
        <v>37</v>
      </c>
      <c r="CX74" s="39"/>
      <c r="CY74" s="17"/>
    </row>
    <row r="75" spans="3:103" ht="12.75">
      <c r="C75" s="5">
        <v>1962</v>
      </c>
      <c r="D75">
        <v>57</v>
      </c>
      <c r="AU75" s="30">
        <v>2009</v>
      </c>
      <c r="AV75" s="30">
        <v>38</v>
      </c>
      <c r="CX75" s="39"/>
    </row>
    <row r="76" spans="3:103" ht="12.75">
      <c r="C76" s="5">
        <v>1983</v>
      </c>
      <c r="D76">
        <v>57</v>
      </c>
      <c r="AU76" s="30">
        <v>1948</v>
      </c>
      <c r="AV76" s="30">
        <v>39</v>
      </c>
      <c r="CX76" s="39"/>
    </row>
    <row r="77" spans="3:103" ht="12.75">
      <c r="C77" s="5">
        <v>1989</v>
      </c>
      <c r="D77">
        <v>57</v>
      </c>
      <c r="AU77" s="30">
        <v>1984</v>
      </c>
      <c r="AV77" s="30">
        <v>39</v>
      </c>
      <c r="CX77" s="39"/>
    </row>
    <row r="78" spans="3:103" ht="12.75">
      <c r="C78" s="5">
        <v>1995</v>
      </c>
      <c r="D78">
        <v>57</v>
      </c>
      <c r="AU78" s="30">
        <v>1989</v>
      </c>
      <c r="AV78" s="30">
        <v>39</v>
      </c>
      <c r="CX78" s="39"/>
    </row>
    <row r="79" spans="3:103" ht="12.75">
      <c r="C79" s="5">
        <v>2006</v>
      </c>
      <c r="D79">
        <v>57</v>
      </c>
      <c r="AU79" s="30">
        <v>1971</v>
      </c>
      <c r="AV79" s="30">
        <v>40</v>
      </c>
      <c r="CX79" s="39"/>
    </row>
    <row r="80" spans="3:103" ht="12.75">
      <c r="C80" s="5">
        <v>1973</v>
      </c>
      <c r="D80">
        <v>58</v>
      </c>
      <c r="AU80" s="30">
        <v>2001</v>
      </c>
      <c r="AV80" s="30">
        <v>40</v>
      </c>
      <c r="CX80" s="39"/>
    </row>
    <row r="81" spans="3:103" ht="12.75">
      <c r="C81" s="5">
        <v>1984</v>
      </c>
      <c r="D81">
        <v>59</v>
      </c>
      <c r="AU81" s="30">
        <v>1980</v>
      </c>
      <c r="AV81" s="30">
        <v>41</v>
      </c>
      <c r="CX81" s="39"/>
    </row>
    <row r="82" spans="3:103" ht="12.75">
      <c r="C82" s="5">
        <v>1976</v>
      </c>
      <c r="D82">
        <v>60</v>
      </c>
      <c r="AU82" s="30">
        <v>1990</v>
      </c>
      <c r="AV82" s="30">
        <v>41</v>
      </c>
      <c r="CX82" s="39"/>
    </row>
    <row r="83" spans="3:103" ht="12.75">
      <c r="C83" s="5">
        <v>2009</v>
      </c>
      <c r="D83">
        <v>60</v>
      </c>
      <c r="AU83" s="30">
        <v>1977</v>
      </c>
      <c r="AV83" s="30">
        <v>42</v>
      </c>
      <c r="CX83" s="39"/>
    </row>
    <row r="84" spans="3:103" ht="12.75">
      <c r="C84" s="5">
        <v>1975</v>
      </c>
      <c r="D84">
        <v>62</v>
      </c>
      <c r="AU84" s="30">
        <v>1985</v>
      </c>
      <c r="AV84" s="30">
        <v>42</v>
      </c>
      <c r="CX84" s="39"/>
    </row>
    <row r="85" spans="3:103" ht="12.75">
      <c r="C85" s="5">
        <v>1981</v>
      </c>
      <c r="D85">
        <v>62</v>
      </c>
      <c r="AU85" s="30">
        <v>1988</v>
      </c>
      <c r="AV85" s="30">
        <v>42</v>
      </c>
      <c r="CX85" s="39"/>
      <c r="CY85" s="17"/>
    </row>
    <row r="86" spans="3:103" ht="12.75">
      <c r="C86" s="5">
        <v>1988</v>
      </c>
      <c r="D86">
        <v>63</v>
      </c>
      <c r="G86" s="25" t="s">
        <v>109</v>
      </c>
      <c r="AA86" s="1" t="s">
        <v>108</v>
      </c>
      <c r="AU86" s="30">
        <v>1996</v>
      </c>
      <c r="AV86" s="30">
        <v>42</v>
      </c>
      <c r="CX86" s="39"/>
    </row>
    <row r="87" spans="3:103" ht="12.75">
      <c r="C87" s="5">
        <v>1990</v>
      </c>
      <c r="D87">
        <v>63</v>
      </c>
      <c r="AU87" s="30">
        <v>1995</v>
      </c>
      <c r="AV87" s="30">
        <v>43</v>
      </c>
      <c r="CX87" s="39"/>
    </row>
    <row r="88" spans="3:103" ht="12.75">
      <c r="C88" s="5">
        <v>1991</v>
      </c>
      <c r="D88">
        <v>63</v>
      </c>
      <c r="AU88" s="30">
        <v>2011</v>
      </c>
      <c r="AV88" s="30">
        <v>43</v>
      </c>
      <c r="CX88" s="39"/>
    </row>
    <row r="89" spans="3:103" ht="12.75">
      <c r="C89" s="5">
        <v>1986</v>
      </c>
      <c r="D89">
        <v>65</v>
      </c>
      <c r="AU89" s="30">
        <v>1964</v>
      </c>
      <c r="AV89" s="30">
        <v>44</v>
      </c>
      <c r="CX89" s="39"/>
      <c r="CY89" s="17"/>
    </row>
    <row r="90" spans="3:103" ht="12.75">
      <c r="C90" s="5">
        <v>1997</v>
      </c>
      <c r="D90">
        <v>66</v>
      </c>
      <c r="AU90" s="30">
        <v>1968</v>
      </c>
      <c r="AV90" s="30">
        <v>44</v>
      </c>
      <c r="CX90" s="39"/>
    </row>
    <row r="91" spans="3:103" ht="12.75">
      <c r="C91" s="5">
        <v>1948</v>
      </c>
      <c r="D91" s="12">
        <v>70</v>
      </c>
      <c r="AU91" s="30">
        <v>1979</v>
      </c>
      <c r="AV91" s="30">
        <v>44</v>
      </c>
      <c r="CX91" s="39"/>
    </row>
    <row r="92" spans="3:103" ht="12.75">
      <c r="C92" s="5">
        <v>1970</v>
      </c>
      <c r="D92">
        <v>70</v>
      </c>
      <c r="AU92" s="30">
        <v>1976</v>
      </c>
      <c r="AV92" s="30">
        <v>45</v>
      </c>
      <c r="CX92" s="39"/>
    </row>
    <row r="93" spans="3:103" ht="12.75">
      <c r="C93" s="5">
        <v>1968</v>
      </c>
      <c r="D93">
        <v>71</v>
      </c>
      <c r="AU93" s="30">
        <v>1981</v>
      </c>
      <c r="AV93" s="30">
        <v>45</v>
      </c>
      <c r="CX93" s="39"/>
      <c r="CY93" s="17"/>
    </row>
    <row r="94" spans="3:103" ht="12.75">
      <c r="C94" s="5">
        <v>1972</v>
      </c>
      <c r="D94">
        <v>71</v>
      </c>
      <c r="AU94" s="30">
        <v>1983</v>
      </c>
      <c r="AV94" s="30">
        <v>45</v>
      </c>
      <c r="CX94" s="39"/>
    </row>
    <row r="95" spans="3:103" ht="12.75">
      <c r="C95" s="5">
        <v>1977</v>
      </c>
      <c r="D95">
        <v>71</v>
      </c>
      <c r="AU95" s="30">
        <v>1953</v>
      </c>
      <c r="AV95" s="30">
        <v>46</v>
      </c>
      <c r="CX95" s="39"/>
    </row>
    <row r="96" spans="3:103" ht="12.75">
      <c r="C96" s="5">
        <v>1934</v>
      </c>
      <c r="D96" s="5">
        <v>72</v>
      </c>
      <c r="AU96" s="30">
        <v>1955</v>
      </c>
      <c r="AV96" s="30">
        <v>46</v>
      </c>
      <c r="CX96" s="39"/>
      <c r="CY96" s="17"/>
    </row>
    <row r="97" spans="3:103" ht="12.75">
      <c r="C97" s="5">
        <v>1967</v>
      </c>
      <c r="D97">
        <v>75</v>
      </c>
      <c r="AU97" s="30">
        <v>1970</v>
      </c>
      <c r="AV97" s="30">
        <v>46</v>
      </c>
      <c r="CX97" s="39"/>
      <c r="CY97" s="17"/>
    </row>
    <row r="98" spans="3:103" ht="12.75">
      <c r="C98" s="5">
        <v>1964</v>
      </c>
      <c r="D98">
        <v>78</v>
      </c>
      <c r="AU98" s="8">
        <v>1934</v>
      </c>
      <c r="AV98" s="8">
        <v>47</v>
      </c>
      <c r="CX98" s="39"/>
      <c r="CY98" s="17"/>
    </row>
    <row r="99" spans="3:103" ht="12.75">
      <c r="C99" s="5">
        <v>1982</v>
      </c>
      <c r="D99">
        <v>79</v>
      </c>
      <c r="AU99" s="30">
        <v>1949</v>
      </c>
      <c r="AV99" s="30">
        <v>47</v>
      </c>
      <c r="CX99" s="39"/>
      <c r="CY99" s="17"/>
    </row>
    <row r="100" spans="3:103" ht="12.75">
      <c r="C100" s="5">
        <v>1963</v>
      </c>
      <c r="D100">
        <v>80</v>
      </c>
      <c r="AU100" s="30">
        <v>2006</v>
      </c>
      <c r="AV100" s="30">
        <v>47</v>
      </c>
      <c r="CX100" s="39"/>
    </row>
    <row r="101" spans="3:103" ht="12.75">
      <c r="C101" s="5">
        <v>1953</v>
      </c>
      <c r="D101">
        <v>81</v>
      </c>
      <c r="AU101" s="33">
        <v>1939</v>
      </c>
      <c r="AV101" s="33">
        <v>48</v>
      </c>
      <c r="CX101" s="39"/>
    </row>
    <row r="102" spans="3:103" ht="12.75">
      <c r="C102" s="5">
        <v>1955</v>
      </c>
      <c r="D102">
        <v>83</v>
      </c>
      <c r="AU102" s="30">
        <v>1973</v>
      </c>
      <c r="AV102" s="30">
        <v>49</v>
      </c>
      <c r="CX102" s="39"/>
      <c r="CY102" s="17"/>
    </row>
    <row r="103" spans="3:103" ht="12.75">
      <c r="C103" s="5">
        <v>1992</v>
      </c>
      <c r="D103">
        <v>83</v>
      </c>
      <c r="AU103" s="30">
        <v>1991</v>
      </c>
      <c r="AV103" s="30">
        <v>50</v>
      </c>
      <c r="CX103" s="39"/>
    </row>
    <row r="104" spans="3:103" ht="12.75">
      <c r="C104" s="5">
        <v>1939</v>
      </c>
      <c r="D104" s="5">
        <v>84</v>
      </c>
      <c r="AU104" s="30">
        <v>1997</v>
      </c>
      <c r="AV104" s="30">
        <v>50</v>
      </c>
      <c r="CX104" s="39"/>
    </row>
    <row r="105" spans="3:103" ht="12.75">
      <c r="C105" s="5">
        <v>1956</v>
      </c>
      <c r="D105">
        <v>84</v>
      </c>
      <c r="AU105" s="30">
        <v>1957</v>
      </c>
      <c r="AV105" s="30">
        <v>51</v>
      </c>
      <c r="CX105" s="39"/>
    </row>
    <row r="106" spans="3:103" ht="12.75">
      <c r="C106" s="5">
        <v>1969</v>
      </c>
      <c r="D106">
        <v>86</v>
      </c>
      <c r="AU106" s="30">
        <v>1960</v>
      </c>
      <c r="AV106" s="30">
        <v>52</v>
      </c>
      <c r="CX106" s="39"/>
    </row>
    <row r="107" spans="3:103" ht="12.75">
      <c r="C107" s="5">
        <v>1933</v>
      </c>
      <c r="D107" s="5">
        <v>87</v>
      </c>
      <c r="AU107" s="30">
        <v>1965</v>
      </c>
      <c r="AV107" s="30">
        <v>52</v>
      </c>
      <c r="CX107" s="39"/>
      <c r="CY107" s="17"/>
    </row>
    <row r="108" spans="3:103" ht="12.75">
      <c r="C108" s="5">
        <v>1966</v>
      </c>
      <c r="D108">
        <v>90</v>
      </c>
      <c r="AU108" s="30">
        <v>1975</v>
      </c>
      <c r="AV108" s="30">
        <v>52</v>
      </c>
      <c r="CX108" s="39"/>
    </row>
    <row r="109" spans="3:103" ht="12.75">
      <c r="C109" s="5">
        <v>1960</v>
      </c>
      <c r="D109">
        <v>92</v>
      </c>
      <c r="AU109" s="30">
        <v>1986</v>
      </c>
      <c r="AV109" s="30">
        <v>52</v>
      </c>
      <c r="CX109" s="39"/>
      <c r="CY109" s="17"/>
    </row>
    <row r="110" spans="3:103" ht="12.75">
      <c r="C110" s="5">
        <v>1965</v>
      </c>
      <c r="D110">
        <v>92</v>
      </c>
      <c r="AU110" s="30">
        <v>1956</v>
      </c>
      <c r="AV110" s="30">
        <v>53</v>
      </c>
      <c r="CX110" s="39"/>
      <c r="CY110" s="17"/>
    </row>
    <row r="111" spans="3:103" ht="12.75">
      <c r="C111" s="5">
        <v>1932</v>
      </c>
      <c r="D111">
        <v>93</v>
      </c>
      <c r="AU111" s="30">
        <v>1966</v>
      </c>
      <c r="AV111" s="30">
        <v>53</v>
      </c>
    </row>
    <row r="112" spans="3:103" ht="12.75">
      <c r="C112" s="5">
        <v>1952</v>
      </c>
      <c r="D112">
        <v>94</v>
      </c>
      <c r="AU112" s="30">
        <v>1952</v>
      </c>
      <c r="AV112" s="30">
        <v>54</v>
      </c>
    </row>
    <row r="113" spans="3:48" ht="12.75">
      <c r="C113" s="5">
        <v>1961</v>
      </c>
      <c r="D113">
        <v>94</v>
      </c>
      <c r="AU113" s="30">
        <v>1963</v>
      </c>
      <c r="AV113" s="30">
        <v>54</v>
      </c>
    </row>
    <row r="114" spans="3:48" ht="12.75">
      <c r="C114" s="5">
        <v>1940</v>
      </c>
      <c r="D114" s="5">
        <v>96</v>
      </c>
      <c r="AU114" s="30">
        <v>1967</v>
      </c>
      <c r="AV114" s="30">
        <v>54</v>
      </c>
    </row>
    <row r="115" spans="3:48" ht="12.75">
      <c r="C115" s="5">
        <v>1957</v>
      </c>
      <c r="D115">
        <v>96</v>
      </c>
      <c r="AU115" s="30">
        <v>1982</v>
      </c>
      <c r="AV115" s="30">
        <v>54</v>
      </c>
    </row>
    <row r="116" spans="3:48" ht="12.75">
      <c r="C116" s="5">
        <v>1950</v>
      </c>
      <c r="D116" s="12">
        <v>97</v>
      </c>
      <c r="AU116" s="30">
        <v>1992</v>
      </c>
      <c r="AV116" s="30">
        <v>54</v>
      </c>
    </row>
    <row r="117" spans="3:48" ht="12.75">
      <c r="C117" s="5">
        <v>1938</v>
      </c>
      <c r="D117" s="5">
        <v>98</v>
      </c>
      <c r="AU117" s="8">
        <v>1933</v>
      </c>
      <c r="AV117" s="8">
        <v>55</v>
      </c>
    </row>
    <row r="118" spans="3:48" ht="12.75">
      <c r="C118" s="5">
        <v>1947</v>
      </c>
      <c r="D118" s="12">
        <v>98</v>
      </c>
      <c r="AU118" s="30">
        <v>1954</v>
      </c>
      <c r="AV118" s="30">
        <v>55</v>
      </c>
    </row>
    <row r="119" spans="3:48" ht="12.75">
      <c r="C119" s="5">
        <v>1935</v>
      </c>
      <c r="D119" s="5">
        <v>100</v>
      </c>
      <c r="G119" s="25" t="s">
        <v>113</v>
      </c>
      <c r="AA119" s="1" t="s">
        <v>110</v>
      </c>
      <c r="AU119" s="8">
        <v>1935</v>
      </c>
      <c r="AV119" s="8">
        <v>56</v>
      </c>
    </row>
    <row r="120" spans="3:48" ht="12.75">
      <c r="C120" s="5">
        <v>1949</v>
      </c>
      <c r="D120" s="12">
        <v>101</v>
      </c>
      <c r="AU120" s="33">
        <v>1947</v>
      </c>
      <c r="AV120" s="33">
        <v>57</v>
      </c>
    </row>
    <row r="121" spans="3:48" ht="12.75">
      <c r="C121" s="5">
        <v>1942</v>
      </c>
      <c r="D121" s="12">
        <v>109</v>
      </c>
      <c r="AU121" s="30">
        <v>1958</v>
      </c>
      <c r="AV121" s="30">
        <v>58</v>
      </c>
    </row>
    <row r="122" spans="3:48" ht="12.75">
      <c r="C122" s="5">
        <v>1958</v>
      </c>
      <c r="D122">
        <v>109</v>
      </c>
      <c r="AU122" s="30">
        <v>1972</v>
      </c>
      <c r="AV122" s="30">
        <v>58</v>
      </c>
    </row>
    <row r="123" spans="3:48" ht="12.75">
      <c r="C123" s="5">
        <v>1941</v>
      </c>
      <c r="D123" s="12">
        <v>112</v>
      </c>
      <c r="AU123" s="30">
        <v>1950</v>
      </c>
      <c r="AV123" s="30">
        <v>59</v>
      </c>
    </row>
    <row r="124" spans="3:48" ht="12.75">
      <c r="C124" s="5">
        <v>1959</v>
      </c>
      <c r="D124">
        <v>113</v>
      </c>
      <c r="AU124" s="33">
        <v>1938</v>
      </c>
      <c r="AV124" s="33">
        <v>60</v>
      </c>
    </row>
    <row r="125" spans="3:48" ht="12.75">
      <c r="C125" s="5">
        <v>1936</v>
      </c>
      <c r="D125" s="5">
        <v>114</v>
      </c>
      <c r="AU125" s="33">
        <v>1940</v>
      </c>
      <c r="AV125" s="33">
        <v>60</v>
      </c>
    </row>
    <row r="126" spans="3:48" ht="12.75">
      <c r="C126" s="5">
        <v>1954</v>
      </c>
      <c r="D126">
        <v>116</v>
      </c>
      <c r="AU126" s="33">
        <v>1942</v>
      </c>
      <c r="AV126" s="33">
        <v>60</v>
      </c>
    </row>
    <row r="127" spans="3:48" ht="12.75">
      <c r="C127" s="5">
        <v>1951</v>
      </c>
      <c r="D127" s="12">
        <v>122</v>
      </c>
      <c r="AU127" s="8">
        <v>1936</v>
      </c>
      <c r="AV127" s="8">
        <v>61</v>
      </c>
    </row>
    <row r="128" spans="3:48" ht="12.75">
      <c r="C128" s="5">
        <v>1944</v>
      </c>
      <c r="D128" s="12">
        <v>126</v>
      </c>
      <c r="AU128" s="33">
        <v>1944</v>
      </c>
      <c r="AV128" s="33">
        <v>61</v>
      </c>
    </row>
    <row r="129" spans="3:48" ht="12.75">
      <c r="C129" s="5">
        <v>1943</v>
      </c>
      <c r="D129" s="12">
        <v>128</v>
      </c>
      <c r="AU129" s="30">
        <v>1961</v>
      </c>
      <c r="AV129" s="30">
        <v>62</v>
      </c>
    </row>
    <row r="130" spans="3:48" ht="12.75">
      <c r="C130" s="5">
        <v>1937</v>
      </c>
      <c r="D130" s="5">
        <v>135</v>
      </c>
      <c r="AU130" s="30">
        <v>1959</v>
      </c>
      <c r="AV130" s="30">
        <v>65</v>
      </c>
    </row>
    <row r="131" spans="3:48" ht="12.75">
      <c r="C131" s="5">
        <v>1945</v>
      </c>
      <c r="D131" s="12">
        <v>147</v>
      </c>
      <c r="AU131" s="33">
        <v>1943</v>
      </c>
      <c r="AV131" s="33">
        <v>66</v>
      </c>
    </row>
    <row r="132" spans="3:48" ht="12.75">
      <c r="AU132" s="30">
        <v>1951</v>
      </c>
      <c r="AV132" s="30">
        <v>66</v>
      </c>
    </row>
    <row r="133" spans="3:48" ht="12.75">
      <c r="AU133" s="30">
        <v>1969</v>
      </c>
      <c r="AV133" s="30">
        <v>66</v>
      </c>
    </row>
    <row r="134" spans="3:48" ht="12.75">
      <c r="AU134" s="8">
        <v>1932</v>
      </c>
      <c r="AV134" s="8">
        <v>67</v>
      </c>
    </row>
    <row r="135" spans="3:48" ht="12.75">
      <c r="AU135" s="33">
        <v>1941</v>
      </c>
      <c r="AV135" s="33">
        <v>67</v>
      </c>
    </row>
    <row r="136" spans="3:48" ht="12.75">
      <c r="AU136" s="33">
        <v>1945</v>
      </c>
      <c r="AV136" s="33">
        <v>71</v>
      </c>
    </row>
    <row r="137" spans="3:48" ht="12.75">
      <c r="AU137" s="33">
        <v>1937</v>
      </c>
      <c r="AV137" s="33">
        <v>72</v>
      </c>
    </row>
    <row r="156" spans="7:28" ht="12.75">
      <c r="G156" s="1" t="s">
        <v>70</v>
      </c>
      <c r="AB156" s="25" t="s">
        <v>218</v>
      </c>
    </row>
    <row r="200" spans="7:28" ht="12.75">
      <c r="G200" s="25" t="s">
        <v>199</v>
      </c>
      <c r="K200" s="25" t="s">
        <v>346</v>
      </c>
      <c r="AB200" s="25" t="s">
        <v>219</v>
      </c>
    </row>
    <row r="240" spans="7:11" ht="12.75">
      <c r="G240" s="25" t="s">
        <v>199</v>
      </c>
      <c r="K240" s="25" t="s">
        <v>298</v>
      </c>
    </row>
    <row r="279" spans="7:11" ht="12.75">
      <c r="G279" s="25" t="s">
        <v>199</v>
      </c>
      <c r="K279" s="25" t="s">
        <v>299</v>
      </c>
    </row>
    <row r="319" spans="7:50" ht="15.75">
      <c r="G319" s="83" t="s">
        <v>308</v>
      </c>
      <c r="AC319" s="83" t="s">
        <v>309</v>
      </c>
      <c r="AX319" s="83" t="s">
        <v>310</v>
      </c>
    </row>
  </sheetData>
  <phoneticPr fontId="0" type="noConversion"/>
  <printOptions gridLines="1"/>
  <pageMargins left="0" right="0" top="0.98425196850393704" bottom="0.98425196850393704" header="0.51181102362204722" footer="0.51181102362204722"/>
  <pageSetup paperSize="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G44"/>
  <sheetViews>
    <sheetView zoomScaleNormal="100" workbookViewId="0"/>
  </sheetViews>
  <sheetFormatPr defaultRowHeight="11.25"/>
  <cols>
    <col min="1" max="1" width="15.83203125" customWidth="1"/>
    <col min="2" max="2" width="9.5" customWidth="1"/>
    <col min="3" max="60" width="7.33203125" hidden="1" customWidth="1"/>
    <col min="61" max="62" width="7.83203125" hidden="1" customWidth="1"/>
    <col min="63" max="70" width="6.83203125" hidden="1" customWidth="1"/>
    <col min="71" max="75" width="6.83203125" customWidth="1"/>
    <col min="76" max="82" width="5.83203125" bestFit="1" customWidth="1"/>
    <col min="83" max="86" width="6.83203125" customWidth="1"/>
    <col min="87" max="87" width="5.83203125" bestFit="1" customWidth="1"/>
    <col min="88" max="96" width="5.83203125" customWidth="1"/>
    <col min="97" max="99" width="12.5" bestFit="1" customWidth="1"/>
    <col min="100" max="100" width="11.1640625" bestFit="1" customWidth="1"/>
    <col min="101" max="101" width="11.1640625" customWidth="1"/>
    <col min="102" max="102" width="11.83203125" bestFit="1" customWidth="1"/>
    <col min="103" max="107" width="11.1640625" bestFit="1" customWidth="1"/>
    <col min="108" max="108" width="11" bestFit="1" customWidth="1"/>
    <col min="109" max="111" width="11.1640625" bestFit="1" customWidth="1"/>
  </cols>
  <sheetData>
    <row r="1" spans="1:111" ht="12.75">
      <c r="A1" s="1" t="s">
        <v>27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row>
    <row r="2" spans="1:111" ht="12.75">
      <c r="A2" s="11" t="s">
        <v>38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row>
    <row r="3" spans="1:111" ht="12.75">
      <c r="A3" s="5" t="s">
        <v>56</v>
      </c>
      <c r="B3" s="5"/>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row>
    <row r="4" spans="1:111" ht="12.75">
      <c r="A4" s="11" t="s">
        <v>44</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7" t="s">
        <v>20</v>
      </c>
      <c r="CT4" s="7" t="s">
        <v>20</v>
      </c>
      <c r="CU4" s="7" t="s">
        <v>20</v>
      </c>
      <c r="CV4" s="7" t="s">
        <v>20</v>
      </c>
      <c r="CW4" s="7" t="s">
        <v>20</v>
      </c>
    </row>
    <row r="5" spans="1:111" ht="12.7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7" t="s">
        <v>1</v>
      </c>
      <c r="CT5" s="7" t="s">
        <v>1</v>
      </c>
      <c r="CU5" s="7" t="s">
        <v>1</v>
      </c>
      <c r="CV5" s="7" t="s">
        <v>1</v>
      </c>
      <c r="CW5" s="7" t="s">
        <v>1</v>
      </c>
      <c r="CX5" s="7" t="s">
        <v>1</v>
      </c>
      <c r="CY5" s="7" t="s">
        <v>1</v>
      </c>
      <c r="CZ5" s="7" t="s">
        <v>1</v>
      </c>
      <c r="DA5" s="7" t="s">
        <v>1</v>
      </c>
      <c r="DB5" s="7" t="s">
        <v>1</v>
      </c>
      <c r="DC5" s="7" t="s">
        <v>1</v>
      </c>
      <c r="DD5" s="7" t="s">
        <v>1</v>
      </c>
      <c r="DE5" s="7" t="s">
        <v>1</v>
      </c>
      <c r="DF5" s="7" t="s">
        <v>1</v>
      </c>
      <c r="DG5" s="7" t="s">
        <v>1</v>
      </c>
    </row>
    <row r="6" spans="1:111" ht="12.75">
      <c r="A6" s="5"/>
      <c r="B6" s="5"/>
      <c r="C6" s="5">
        <v>1932</v>
      </c>
      <c r="D6" s="5">
        <v>1933</v>
      </c>
      <c r="E6" s="5">
        <v>1934</v>
      </c>
      <c r="F6" s="5">
        <v>1935</v>
      </c>
      <c r="G6" s="5">
        <v>1936</v>
      </c>
      <c r="H6" s="5">
        <v>1937</v>
      </c>
      <c r="I6" s="5">
        <v>1938</v>
      </c>
      <c r="J6" s="5">
        <v>1939</v>
      </c>
      <c r="K6" s="5">
        <v>1940</v>
      </c>
      <c r="L6" s="5">
        <v>1941</v>
      </c>
      <c r="M6" s="5">
        <v>1942</v>
      </c>
      <c r="N6" s="5">
        <v>1943</v>
      </c>
      <c r="O6" s="5">
        <v>1944</v>
      </c>
      <c r="P6" s="5">
        <v>1945</v>
      </c>
      <c r="Q6" s="5">
        <v>1946</v>
      </c>
      <c r="R6" s="5">
        <v>1947</v>
      </c>
      <c r="S6" s="5">
        <v>1948</v>
      </c>
      <c r="T6" s="5">
        <v>1949</v>
      </c>
      <c r="U6" s="5">
        <v>1950</v>
      </c>
      <c r="V6" s="5">
        <v>1951</v>
      </c>
      <c r="W6" s="5">
        <v>1952</v>
      </c>
      <c r="X6" s="5">
        <v>1953</v>
      </c>
      <c r="Y6" s="5">
        <v>1954</v>
      </c>
      <c r="Z6" s="5">
        <v>1955</v>
      </c>
      <c r="AA6" s="5">
        <v>1956</v>
      </c>
      <c r="AB6" s="5">
        <v>1957</v>
      </c>
      <c r="AC6" s="5">
        <v>1958</v>
      </c>
      <c r="AD6" s="5">
        <v>1959</v>
      </c>
      <c r="AE6" s="5">
        <v>1960</v>
      </c>
      <c r="AF6" s="5">
        <v>1961</v>
      </c>
      <c r="AG6" s="5">
        <v>1962</v>
      </c>
      <c r="AH6" s="5">
        <v>1963</v>
      </c>
      <c r="AI6" s="5">
        <v>1964</v>
      </c>
      <c r="AJ6" s="5">
        <v>1965</v>
      </c>
      <c r="AK6" s="5">
        <v>1966</v>
      </c>
      <c r="AL6" s="5">
        <v>1967</v>
      </c>
      <c r="AM6" s="5">
        <v>1968</v>
      </c>
      <c r="AN6" s="5">
        <v>1969</v>
      </c>
      <c r="AO6" s="5">
        <v>1970</v>
      </c>
      <c r="AP6" s="5">
        <v>1971</v>
      </c>
      <c r="AQ6" s="5">
        <v>1972</v>
      </c>
      <c r="AR6" s="5">
        <v>1973</v>
      </c>
      <c r="AS6" s="5">
        <v>1974</v>
      </c>
      <c r="AT6" s="5">
        <v>1975</v>
      </c>
      <c r="AU6" s="5">
        <v>1976</v>
      </c>
      <c r="AV6" s="5">
        <v>1977</v>
      </c>
      <c r="AW6" s="5">
        <v>1978</v>
      </c>
      <c r="AX6" s="5">
        <v>1979</v>
      </c>
      <c r="AY6" s="5">
        <v>1980</v>
      </c>
      <c r="AZ6" s="5">
        <v>1981</v>
      </c>
      <c r="BA6" s="5">
        <v>1982</v>
      </c>
      <c r="BB6" s="5">
        <v>1983</v>
      </c>
      <c r="BC6" s="5">
        <v>1984</v>
      </c>
      <c r="BD6" s="5">
        <v>1985</v>
      </c>
      <c r="BE6" s="5">
        <v>1986</v>
      </c>
      <c r="BF6" s="5">
        <v>1987</v>
      </c>
      <c r="BG6" s="5">
        <v>1988</v>
      </c>
      <c r="BH6" s="5">
        <v>1989</v>
      </c>
      <c r="BI6" s="5">
        <v>1990</v>
      </c>
      <c r="BJ6" s="5">
        <v>1991</v>
      </c>
      <c r="BK6" s="5">
        <v>1992</v>
      </c>
      <c r="BL6" s="5">
        <v>1993</v>
      </c>
      <c r="BM6" s="5">
        <v>1994</v>
      </c>
      <c r="BN6" s="5">
        <v>1995</v>
      </c>
      <c r="BO6" s="5">
        <v>1996</v>
      </c>
      <c r="BP6" s="5">
        <v>1997</v>
      </c>
      <c r="BQ6" s="5">
        <v>1998</v>
      </c>
      <c r="BR6" s="5">
        <v>1999</v>
      </c>
      <c r="BS6" s="5">
        <v>2000</v>
      </c>
      <c r="BT6" s="5">
        <v>2001</v>
      </c>
      <c r="BU6" s="5">
        <v>2002</v>
      </c>
      <c r="BV6" s="5">
        <v>2003</v>
      </c>
      <c r="BW6" s="5">
        <v>2004</v>
      </c>
      <c r="BX6" s="5">
        <v>2005</v>
      </c>
      <c r="BY6" s="5">
        <v>2006</v>
      </c>
      <c r="BZ6" s="5">
        <v>2007</v>
      </c>
      <c r="CA6" s="5">
        <v>2008</v>
      </c>
      <c r="CB6" s="5">
        <v>2009</v>
      </c>
      <c r="CC6" s="5">
        <v>2010</v>
      </c>
      <c r="CD6" s="5">
        <v>2011</v>
      </c>
      <c r="CE6" s="5">
        <v>2012</v>
      </c>
      <c r="CF6" s="5">
        <v>2013</v>
      </c>
      <c r="CG6" s="5">
        <v>2014</v>
      </c>
      <c r="CH6" s="5">
        <v>2015</v>
      </c>
      <c r="CI6" s="5">
        <v>2016</v>
      </c>
      <c r="CJ6" s="5">
        <v>2017</v>
      </c>
      <c r="CK6" s="5">
        <v>2018</v>
      </c>
      <c r="CL6" s="5">
        <v>2019</v>
      </c>
      <c r="CM6" s="5">
        <v>2020</v>
      </c>
      <c r="CN6" s="5">
        <v>2021</v>
      </c>
      <c r="CO6" s="5">
        <v>2022</v>
      </c>
      <c r="CP6" s="5">
        <v>2023</v>
      </c>
      <c r="CQ6" s="5">
        <v>2024</v>
      </c>
      <c r="CR6" s="5"/>
      <c r="CS6" s="18" t="s">
        <v>357</v>
      </c>
      <c r="CT6" s="18" t="s">
        <v>75</v>
      </c>
      <c r="CU6" s="18" t="s">
        <v>360</v>
      </c>
      <c r="CV6" s="18" t="s">
        <v>146</v>
      </c>
      <c r="CW6" s="18" t="s">
        <v>366</v>
      </c>
      <c r="CX6" s="18" t="s">
        <v>157</v>
      </c>
      <c r="CY6" s="18" t="s">
        <v>158</v>
      </c>
      <c r="CZ6" s="18" t="s">
        <v>152</v>
      </c>
      <c r="DA6" s="18" t="s">
        <v>153</v>
      </c>
      <c r="DB6" s="18" t="s">
        <v>154</v>
      </c>
      <c r="DC6" s="18" t="s">
        <v>155</v>
      </c>
      <c r="DD6" s="18" t="s">
        <v>156</v>
      </c>
      <c r="DE6" s="18" t="s">
        <v>169</v>
      </c>
      <c r="DF6" s="18" t="s">
        <v>159</v>
      </c>
      <c r="DG6" s="18" t="s">
        <v>367</v>
      </c>
    </row>
    <row r="7" spans="1:111" ht="12.75">
      <c r="A7" s="5" t="s">
        <v>2</v>
      </c>
      <c r="B7" s="5"/>
      <c r="C7" s="22"/>
      <c r="D7" s="22">
        <v>0</v>
      </c>
      <c r="E7" s="22">
        <v>0</v>
      </c>
      <c r="F7" s="22">
        <v>0</v>
      </c>
      <c r="G7" s="22">
        <v>0</v>
      </c>
      <c r="H7" s="22">
        <v>0</v>
      </c>
      <c r="I7" s="22">
        <v>0</v>
      </c>
      <c r="J7" s="22">
        <v>0</v>
      </c>
      <c r="K7" s="22">
        <v>0</v>
      </c>
      <c r="L7" s="22">
        <v>0</v>
      </c>
      <c r="M7" s="22">
        <v>0</v>
      </c>
      <c r="N7" s="22">
        <v>0</v>
      </c>
      <c r="O7" s="22">
        <v>0</v>
      </c>
      <c r="P7" s="22">
        <v>0</v>
      </c>
      <c r="Q7" s="22">
        <v>0</v>
      </c>
      <c r="R7" s="22"/>
      <c r="S7" s="22">
        <v>0</v>
      </c>
      <c r="T7" s="22">
        <v>0</v>
      </c>
      <c r="U7" s="22">
        <v>0</v>
      </c>
      <c r="V7" s="22">
        <v>0</v>
      </c>
      <c r="W7" s="22">
        <v>0</v>
      </c>
      <c r="X7" s="22">
        <v>0</v>
      </c>
      <c r="Y7" s="22">
        <v>0</v>
      </c>
      <c r="Z7" s="22">
        <v>0</v>
      </c>
      <c r="AA7" s="22">
        <v>0</v>
      </c>
      <c r="AB7" s="22">
        <v>0</v>
      </c>
      <c r="AC7" s="22">
        <v>0</v>
      </c>
      <c r="AD7" s="22">
        <v>0</v>
      </c>
      <c r="AE7" s="22">
        <v>0</v>
      </c>
      <c r="AF7" s="22">
        <v>0</v>
      </c>
      <c r="AG7" s="22">
        <v>0</v>
      </c>
      <c r="AH7" s="22">
        <v>0</v>
      </c>
      <c r="AI7" s="22">
        <v>0</v>
      </c>
      <c r="AJ7" s="22">
        <v>0</v>
      </c>
      <c r="AK7" s="22">
        <v>0</v>
      </c>
      <c r="AL7" s="22">
        <v>0</v>
      </c>
      <c r="AM7" s="22">
        <v>0</v>
      </c>
      <c r="AN7" s="22">
        <v>0</v>
      </c>
      <c r="AO7" s="22">
        <v>0</v>
      </c>
      <c r="AP7" s="22">
        <v>0</v>
      </c>
      <c r="AQ7" s="22">
        <v>0</v>
      </c>
      <c r="AR7" s="22">
        <v>0</v>
      </c>
      <c r="AS7" s="22">
        <v>0</v>
      </c>
      <c r="AT7" s="22">
        <v>0</v>
      </c>
      <c r="AU7" s="22">
        <v>0</v>
      </c>
      <c r="AV7" s="22">
        <v>0</v>
      </c>
      <c r="AW7" s="22">
        <v>0</v>
      </c>
      <c r="AX7" s="22">
        <v>0</v>
      </c>
      <c r="AY7" s="22">
        <v>0</v>
      </c>
      <c r="AZ7" s="22">
        <v>0</v>
      </c>
      <c r="BA7" s="22">
        <v>0</v>
      </c>
      <c r="BB7" s="22">
        <v>0</v>
      </c>
      <c r="BC7" s="22">
        <v>0</v>
      </c>
      <c r="BD7" s="22">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5">
        <v>0</v>
      </c>
      <c r="CL7" s="5">
        <v>0</v>
      </c>
      <c r="CM7" s="5">
        <v>0</v>
      </c>
      <c r="CN7" s="5">
        <v>0</v>
      </c>
      <c r="CO7" s="5">
        <v>0</v>
      </c>
      <c r="CP7" s="5">
        <v>0</v>
      </c>
      <c r="CQ7" s="5">
        <v>0</v>
      </c>
      <c r="CR7" s="5"/>
      <c r="CS7" s="24">
        <f>AVERAGE(BE7:CP7)</f>
        <v>0</v>
      </c>
      <c r="CT7" s="6">
        <f t="shared" ref="CT7:CT18" si="0">AVERAGE(C7:BD7)</f>
        <v>0</v>
      </c>
      <c r="CU7" s="26">
        <f>AVERAGE(C7:CP7)</f>
        <v>0</v>
      </c>
      <c r="CV7" s="46">
        <f>AVERAGE(AY7:BR7)</f>
        <v>0</v>
      </c>
      <c r="CW7" s="46">
        <f>AVERAGE(BS7:CP7)</f>
        <v>0</v>
      </c>
      <c r="CX7" s="25">
        <f>AVERAGE(AU7:AY7)</f>
        <v>0</v>
      </c>
      <c r="CY7" s="25">
        <f>AVERAGE(AZ7:BD7)</f>
        <v>0</v>
      </c>
      <c r="CZ7" s="46">
        <f t="shared" ref="CZ7:CZ18" si="1">AVERAGE(BE7:BI7)</f>
        <v>0</v>
      </c>
      <c r="DA7" s="46">
        <f t="shared" ref="DA7:DA18" si="2">AVERAGE(BJ7:BN7)</f>
        <v>0</v>
      </c>
      <c r="DB7" s="46">
        <f t="shared" ref="DB7:DB18" si="3">AVERAGE(BO7:BS7)</f>
        <v>0</v>
      </c>
      <c r="DC7" s="46">
        <f t="shared" ref="DC7:DC18" si="4">AVERAGE(BT7:BX7)</f>
        <v>0</v>
      </c>
      <c r="DD7" s="46">
        <f t="shared" ref="DD7:DD18" si="5">AVERAGE(BY7:CC7)</f>
        <v>0</v>
      </c>
      <c r="DE7" s="46">
        <f>AVERAGE(CD7:CH7)</f>
        <v>0</v>
      </c>
      <c r="DF7" s="46">
        <f t="shared" ref="DF7:DF15" si="6">AVERAGE(BE7:BS7)</f>
        <v>0</v>
      </c>
      <c r="DG7" s="46">
        <f>AVERAGE(BT7:CP7)</f>
        <v>0</v>
      </c>
    </row>
    <row r="8" spans="1:111" ht="12.75">
      <c r="A8" s="5" t="s">
        <v>3</v>
      </c>
      <c r="B8" s="5"/>
      <c r="C8" s="22"/>
      <c r="D8" s="22">
        <v>0</v>
      </c>
      <c r="E8" s="22">
        <v>0</v>
      </c>
      <c r="F8" s="22">
        <v>0</v>
      </c>
      <c r="G8" s="22">
        <v>0</v>
      </c>
      <c r="H8" s="22">
        <v>0</v>
      </c>
      <c r="I8" s="22">
        <v>0</v>
      </c>
      <c r="J8" s="22">
        <v>0</v>
      </c>
      <c r="K8" s="22">
        <v>0</v>
      </c>
      <c r="L8" s="22">
        <v>0</v>
      </c>
      <c r="M8" s="22">
        <v>0</v>
      </c>
      <c r="N8" s="22">
        <v>0</v>
      </c>
      <c r="O8" s="22">
        <v>0</v>
      </c>
      <c r="P8" s="22">
        <v>0</v>
      </c>
      <c r="Q8" s="22">
        <v>0</v>
      </c>
      <c r="R8" s="22"/>
      <c r="S8" s="22">
        <v>0</v>
      </c>
      <c r="T8" s="22">
        <v>0</v>
      </c>
      <c r="U8" s="22">
        <v>0</v>
      </c>
      <c r="V8" s="22">
        <v>0</v>
      </c>
      <c r="W8" s="22">
        <v>0</v>
      </c>
      <c r="X8" s="22">
        <v>0</v>
      </c>
      <c r="Y8" s="22">
        <v>0</v>
      </c>
      <c r="Z8" s="22">
        <v>0</v>
      </c>
      <c r="AA8" s="22">
        <v>0</v>
      </c>
      <c r="AB8" s="22">
        <v>0</v>
      </c>
      <c r="AC8" s="22">
        <v>0</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22">
        <v>0</v>
      </c>
      <c r="AU8" s="22">
        <v>0</v>
      </c>
      <c r="AV8" s="22">
        <v>0</v>
      </c>
      <c r="AW8" s="22">
        <v>0</v>
      </c>
      <c r="AX8" s="22">
        <v>0</v>
      </c>
      <c r="AY8" s="22">
        <v>0</v>
      </c>
      <c r="AZ8" s="22">
        <v>0</v>
      </c>
      <c r="BA8" s="22">
        <v>0</v>
      </c>
      <c r="BB8" s="22">
        <v>0</v>
      </c>
      <c r="BC8" s="22">
        <v>0</v>
      </c>
      <c r="BD8" s="22">
        <v>0</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c r="CS8" s="24">
        <f t="shared" ref="CS8:CS18" si="7">AVERAGE(BE8:CP8)</f>
        <v>0</v>
      </c>
      <c r="CT8" s="6">
        <f t="shared" si="0"/>
        <v>0</v>
      </c>
      <c r="CU8" s="26">
        <f t="shared" ref="CU8:CU18" si="8">AVERAGE(C8:CP8)</f>
        <v>0</v>
      </c>
      <c r="CV8" s="46">
        <f t="shared" ref="CV8:CV18" si="9">AVERAGE(AY8:BR8)</f>
        <v>0</v>
      </c>
      <c r="CW8" s="46">
        <f t="shared" ref="CW8:CW18" si="10">AVERAGE(BS8:CP8)</f>
        <v>0</v>
      </c>
      <c r="CX8" s="25">
        <f t="shared" ref="CX8:CX18" si="11">AVERAGE(AU8:AY8)</f>
        <v>0</v>
      </c>
      <c r="CY8" s="25">
        <f t="shared" ref="CY8:CY18" si="12">AVERAGE(AZ8:BD8)</f>
        <v>0</v>
      </c>
      <c r="CZ8" s="46">
        <f t="shared" si="1"/>
        <v>0</v>
      </c>
      <c r="DA8" s="46">
        <f t="shared" si="2"/>
        <v>0</v>
      </c>
      <c r="DB8" s="46">
        <f t="shared" si="3"/>
        <v>0</v>
      </c>
      <c r="DC8" s="46">
        <f t="shared" si="4"/>
        <v>0</v>
      </c>
      <c r="DD8" s="46">
        <f t="shared" si="5"/>
        <v>0</v>
      </c>
      <c r="DE8" s="46">
        <f t="shared" ref="DE8:DE18" si="13">AVERAGE(CD8:CH8)</f>
        <v>0</v>
      </c>
      <c r="DF8" s="46">
        <f t="shared" si="6"/>
        <v>0</v>
      </c>
      <c r="DG8" s="46">
        <f t="shared" ref="DG8:DG18" si="14">AVERAGE(BT8:CP8)</f>
        <v>0</v>
      </c>
    </row>
    <row r="9" spans="1:111" ht="12.75">
      <c r="A9" s="5" t="s">
        <v>4</v>
      </c>
      <c r="B9" s="5"/>
      <c r="C9" s="22"/>
      <c r="D9" s="22">
        <v>0</v>
      </c>
      <c r="E9" s="22">
        <v>0</v>
      </c>
      <c r="F9" s="22">
        <v>0</v>
      </c>
      <c r="G9" s="22">
        <v>0</v>
      </c>
      <c r="H9" s="22">
        <v>0</v>
      </c>
      <c r="I9" s="22">
        <v>0</v>
      </c>
      <c r="J9" s="22">
        <v>0</v>
      </c>
      <c r="K9" s="22">
        <v>0</v>
      </c>
      <c r="L9" s="22">
        <v>0</v>
      </c>
      <c r="M9" s="22">
        <v>0</v>
      </c>
      <c r="N9" s="22">
        <v>0</v>
      </c>
      <c r="O9" s="22">
        <v>1</v>
      </c>
      <c r="P9" s="22">
        <v>0</v>
      </c>
      <c r="Q9" s="22">
        <v>0</v>
      </c>
      <c r="R9" s="22">
        <v>0</v>
      </c>
      <c r="S9" s="22">
        <v>0</v>
      </c>
      <c r="T9" s="22">
        <v>2</v>
      </c>
      <c r="U9" s="22">
        <v>0</v>
      </c>
      <c r="V9" s="22">
        <v>0</v>
      </c>
      <c r="W9" s="22">
        <v>0</v>
      </c>
      <c r="X9" s="22">
        <v>0</v>
      </c>
      <c r="Y9" s="22">
        <v>0</v>
      </c>
      <c r="Z9" s="22">
        <v>0</v>
      </c>
      <c r="AA9" s="22">
        <v>0</v>
      </c>
      <c r="AB9" s="22">
        <v>0</v>
      </c>
      <c r="AC9" s="22">
        <v>0</v>
      </c>
      <c r="AD9" s="22">
        <v>0</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v>0</v>
      </c>
      <c r="AY9" s="22">
        <v>0</v>
      </c>
      <c r="AZ9" s="22">
        <v>0</v>
      </c>
      <c r="BA9" s="22">
        <v>0</v>
      </c>
      <c r="BB9" s="22">
        <v>0</v>
      </c>
      <c r="BC9" s="22">
        <v>0</v>
      </c>
      <c r="BD9" s="22">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5">
        <v>0</v>
      </c>
      <c r="CJ9" s="5">
        <v>0</v>
      </c>
      <c r="CK9" s="5">
        <v>0</v>
      </c>
      <c r="CL9" s="5">
        <v>0</v>
      </c>
      <c r="CM9" s="5">
        <v>0</v>
      </c>
      <c r="CN9" s="5">
        <v>0</v>
      </c>
      <c r="CO9" s="5">
        <v>0</v>
      </c>
      <c r="CP9" s="5">
        <v>0</v>
      </c>
      <c r="CQ9" s="5">
        <v>0</v>
      </c>
      <c r="CR9" s="5"/>
      <c r="CS9" s="24">
        <f t="shared" si="7"/>
        <v>0</v>
      </c>
      <c r="CT9" s="6">
        <f t="shared" si="0"/>
        <v>5.6603773584905662E-2</v>
      </c>
      <c r="CU9" s="26">
        <f t="shared" si="8"/>
        <v>3.2967032967032968E-2</v>
      </c>
      <c r="CV9" s="46">
        <f t="shared" si="9"/>
        <v>0</v>
      </c>
      <c r="CW9" s="46">
        <f t="shared" si="10"/>
        <v>0</v>
      </c>
      <c r="CX9" s="25">
        <f t="shared" si="11"/>
        <v>0</v>
      </c>
      <c r="CY9" s="25">
        <f t="shared" si="12"/>
        <v>0</v>
      </c>
      <c r="CZ9" s="46">
        <f t="shared" si="1"/>
        <v>0</v>
      </c>
      <c r="DA9" s="46">
        <f t="shared" si="2"/>
        <v>0</v>
      </c>
      <c r="DB9" s="46">
        <f t="shared" si="3"/>
        <v>0</v>
      </c>
      <c r="DC9" s="46">
        <f t="shared" si="4"/>
        <v>0</v>
      </c>
      <c r="DD9" s="46">
        <f t="shared" si="5"/>
        <v>0</v>
      </c>
      <c r="DE9" s="46">
        <f t="shared" si="13"/>
        <v>0</v>
      </c>
      <c r="DF9" s="46">
        <f t="shared" si="6"/>
        <v>0</v>
      </c>
      <c r="DG9" s="46">
        <f t="shared" si="14"/>
        <v>0</v>
      </c>
    </row>
    <row r="10" spans="1:111" ht="12.75">
      <c r="A10" s="5" t="s">
        <v>5</v>
      </c>
      <c r="B10" s="5"/>
      <c r="C10" s="22">
        <v>0</v>
      </c>
      <c r="D10" s="22">
        <v>0</v>
      </c>
      <c r="E10" s="22">
        <v>0</v>
      </c>
      <c r="F10" s="22">
        <v>0</v>
      </c>
      <c r="G10" s="22">
        <v>0</v>
      </c>
      <c r="H10" s="22">
        <v>5</v>
      </c>
      <c r="I10" s="22">
        <v>0</v>
      </c>
      <c r="J10" s="22">
        <v>0</v>
      </c>
      <c r="K10" s="22">
        <v>0</v>
      </c>
      <c r="L10" s="22">
        <v>3</v>
      </c>
      <c r="M10" s="22">
        <v>3</v>
      </c>
      <c r="N10" s="22">
        <v>0</v>
      </c>
      <c r="O10" s="22">
        <v>1</v>
      </c>
      <c r="P10" s="22">
        <v>2</v>
      </c>
      <c r="Q10" s="22">
        <v>0</v>
      </c>
      <c r="R10" s="22">
        <v>0</v>
      </c>
      <c r="S10" s="22">
        <v>2</v>
      </c>
      <c r="T10" s="22">
        <v>0</v>
      </c>
      <c r="U10" s="22">
        <v>0</v>
      </c>
      <c r="V10" s="22">
        <v>1</v>
      </c>
      <c r="W10" s="22">
        <v>0</v>
      </c>
      <c r="X10" s="22">
        <v>0</v>
      </c>
      <c r="Y10" s="22">
        <v>2</v>
      </c>
      <c r="Z10" s="22">
        <v>0</v>
      </c>
      <c r="AA10" s="22">
        <v>0</v>
      </c>
      <c r="AB10" s="22">
        <v>0</v>
      </c>
      <c r="AC10" s="22">
        <v>2</v>
      </c>
      <c r="AD10" s="22">
        <v>1</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1</v>
      </c>
      <c r="AW10" s="22">
        <v>0</v>
      </c>
      <c r="AX10" s="22">
        <v>0</v>
      </c>
      <c r="AY10" s="22">
        <v>0</v>
      </c>
      <c r="AZ10" s="22">
        <v>0</v>
      </c>
      <c r="BA10" s="22">
        <v>0</v>
      </c>
      <c r="BB10" s="22">
        <v>0</v>
      </c>
      <c r="BC10" s="22">
        <v>0</v>
      </c>
      <c r="BD10" s="22">
        <v>0</v>
      </c>
      <c r="BE10" s="5">
        <v>0</v>
      </c>
      <c r="BF10" s="5">
        <v>0</v>
      </c>
      <c r="BG10" s="5">
        <v>1</v>
      </c>
      <c r="BH10" s="5">
        <v>0</v>
      </c>
      <c r="BI10" s="5">
        <v>1</v>
      </c>
      <c r="BJ10" s="5">
        <v>0</v>
      </c>
      <c r="BK10" s="5">
        <v>0</v>
      </c>
      <c r="BL10" s="5">
        <v>0</v>
      </c>
      <c r="BM10" s="5">
        <v>1</v>
      </c>
      <c r="BN10" s="5">
        <v>0</v>
      </c>
      <c r="BO10" s="5">
        <v>0</v>
      </c>
      <c r="BP10" s="5">
        <v>0</v>
      </c>
      <c r="BQ10" s="5">
        <v>0</v>
      </c>
      <c r="BR10" s="5">
        <v>0</v>
      </c>
      <c r="BS10" s="5">
        <v>0</v>
      </c>
      <c r="BT10" s="5">
        <v>0</v>
      </c>
      <c r="BU10" s="5">
        <v>0</v>
      </c>
      <c r="BV10" s="5">
        <v>0</v>
      </c>
      <c r="BW10" s="5">
        <v>0</v>
      </c>
      <c r="BX10" s="5">
        <v>2</v>
      </c>
      <c r="BY10" s="5">
        <v>0</v>
      </c>
      <c r="BZ10" s="5">
        <v>0</v>
      </c>
      <c r="CA10" s="5">
        <v>0</v>
      </c>
      <c r="CB10" s="5">
        <v>0</v>
      </c>
      <c r="CC10" s="5">
        <v>0</v>
      </c>
      <c r="CD10" s="5">
        <v>0</v>
      </c>
      <c r="CE10" s="5">
        <v>0</v>
      </c>
      <c r="CF10" s="5">
        <v>0</v>
      </c>
      <c r="CG10" s="5">
        <v>0</v>
      </c>
      <c r="CH10" s="5">
        <v>0</v>
      </c>
      <c r="CI10" s="5">
        <v>0</v>
      </c>
      <c r="CJ10" s="5">
        <v>0</v>
      </c>
      <c r="CK10" s="5">
        <v>0</v>
      </c>
      <c r="CL10" s="5">
        <v>0</v>
      </c>
      <c r="CM10" s="5">
        <v>0</v>
      </c>
      <c r="CN10" s="5">
        <v>0</v>
      </c>
      <c r="CO10" s="5">
        <v>0</v>
      </c>
      <c r="CP10" s="5">
        <v>0</v>
      </c>
      <c r="CQ10" s="5"/>
      <c r="CR10" s="5"/>
      <c r="CS10" s="24">
        <f t="shared" si="7"/>
        <v>0.13157894736842105</v>
      </c>
      <c r="CT10" s="6">
        <f t="shared" si="0"/>
        <v>0.42592592592592593</v>
      </c>
      <c r="CU10" s="26">
        <f t="shared" si="8"/>
        <v>0.30434782608695654</v>
      </c>
      <c r="CV10" s="46">
        <f t="shared" si="9"/>
        <v>0.15</v>
      </c>
      <c r="CW10" s="46">
        <f t="shared" si="10"/>
        <v>8.3333333333333329E-2</v>
      </c>
      <c r="CX10" s="25">
        <f t="shared" si="11"/>
        <v>0.2</v>
      </c>
      <c r="CY10" s="25">
        <f t="shared" si="12"/>
        <v>0</v>
      </c>
      <c r="CZ10" s="46">
        <f t="shared" si="1"/>
        <v>0.4</v>
      </c>
      <c r="DA10" s="46">
        <f t="shared" si="2"/>
        <v>0.2</v>
      </c>
      <c r="DB10" s="46">
        <f t="shared" si="3"/>
        <v>0</v>
      </c>
      <c r="DC10" s="46">
        <f t="shared" si="4"/>
        <v>0.4</v>
      </c>
      <c r="DD10" s="46">
        <f t="shared" si="5"/>
        <v>0</v>
      </c>
      <c r="DE10" s="46">
        <f t="shared" si="13"/>
        <v>0</v>
      </c>
      <c r="DF10" s="46">
        <f t="shared" si="6"/>
        <v>0.2</v>
      </c>
      <c r="DG10" s="46">
        <f t="shared" si="14"/>
        <v>8.6956521739130432E-2</v>
      </c>
    </row>
    <row r="11" spans="1:111" ht="12.75">
      <c r="A11" s="5" t="s">
        <v>6</v>
      </c>
      <c r="B11" s="5"/>
      <c r="C11" s="22">
        <v>6</v>
      </c>
      <c r="D11" s="22">
        <v>4</v>
      </c>
      <c r="E11" s="22">
        <v>8</v>
      </c>
      <c r="F11" s="22">
        <v>7</v>
      </c>
      <c r="G11" s="22">
        <v>7</v>
      </c>
      <c r="H11" s="22">
        <v>1</v>
      </c>
      <c r="I11" s="22">
        <v>4</v>
      </c>
      <c r="J11" s="22">
        <v>4</v>
      </c>
      <c r="K11" s="22">
        <v>8</v>
      </c>
      <c r="L11" s="22">
        <v>4</v>
      </c>
      <c r="M11" s="22">
        <v>3</v>
      </c>
      <c r="N11" s="22">
        <v>13</v>
      </c>
      <c r="O11" s="22">
        <v>16</v>
      </c>
      <c r="P11" s="22">
        <v>9</v>
      </c>
      <c r="Q11" s="22">
        <v>3</v>
      </c>
      <c r="R11" s="22">
        <v>5</v>
      </c>
      <c r="S11" s="22">
        <v>1</v>
      </c>
      <c r="T11" s="22">
        <v>3</v>
      </c>
      <c r="U11" s="22">
        <v>1</v>
      </c>
      <c r="V11" s="22">
        <v>7</v>
      </c>
      <c r="W11" s="22">
        <v>4</v>
      </c>
      <c r="X11" s="22">
        <v>4</v>
      </c>
      <c r="Y11" s="22">
        <v>0</v>
      </c>
      <c r="Z11" s="22">
        <v>1</v>
      </c>
      <c r="AA11" s="22">
        <v>1</v>
      </c>
      <c r="AB11" s="22">
        <v>2</v>
      </c>
      <c r="AC11" s="22">
        <v>4</v>
      </c>
      <c r="AD11" s="22">
        <v>6</v>
      </c>
      <c r="AE11" s="22">
        <v>0</v>
      </c>
      <c r="AF11" s="22">
        <v>0</v>
      </c>
      <c r="AG11" s="22">
        <v>0</v>
      </c>
      <c r="AH11" s="22">
        <v>2</v>
      </c>
      <c r="AI11" s="22">
        <v>5</v>
      </c>
      <c r="AJ11" s="22">
        <v>3</v>
      </c>
      <c r="AK11" s="22">
        <v>6</v>
      </c>
      <c r="AL11" s="22">
        <v>2</v>
      </c>
      <c r="AM11" s="22">
        <v>0</v>
      </c>
      <c r="AN11" s="22">
        <v>4</v>
      </c>
      <c r="AO11" s="22">
        <v>3</v>
      </c>
      <c r="AP11" s="22">
        <v>0</v>
      </c>
      <c r="AQ11" s="22">
        <v>1</v>
      </c>
      <c r="AR11" s="22">
        <v>1</v>
      </c>
      <c r="AS11" s="22">
        <v>2</v>
      </c>
      <c r="AT11" s="22">
        <v>1</v>
      </c>
      <c r="AU11" s="22">
        <v>1</v>
      </c>
      <c r="AV11" s="22">
        <v>7</v>
      </c>
      <c r="AW11" s="22">
        <v>0</v>
      </c>
      <c r="AX11" s="22">
        <v>2</v>
      </c>
      <c r="AY11" s="22">
        <v>0</v>
      </c>
      <c r="AZ11" s="22">
        <v>4</v>
      </c>
      <c r="BA11" s="22">
        <v>1</v>
      </c>
      <c r="BB11" s="22">
        <v>2</v>
      </c>
      <c r="BC11" s="22">
        <v>5</v>
      </c>
      <c r="BD11" s="22">
        <v>0</v>
      </c>
      <c r="BE11" s="5">
        <v>1</v>
      </c>
      <c r="BF11" s="5"/>
      <c r="BG11" s="5">
        <v>9</v>
      </c>
      <c r="BH11" s="5">
        <v>2</v>
      </c>
      <c r="BI11" s="5">
        <v>0</v>
      </c>
      <c r="BJ11" s="5">
        <v>0</v>
      </c>
      <c r="BK11" s="5">
        <v>5</v>
      </c>
      <c r="BL11" s="5">
        <v>2</v>
      </c>
      <c r="BM11" s="5">
        <v>1</v>
      </c>
      <c r="BN11" s="5">
        <v>1</v>
      </c>
      <c r="BO11" s="5">
        <v>0</v>
      </c>
      <c r="BP11" s="5">
        <v>0</v>
      </c>
      <c r="BQ11" s="5">
        <v>0</v>
      </c>
      <c r="BR11" s="5">
        <v>1</v>
      </c>
      <c r="BS11" s="5">
        <v>0</v>
      </c>
      <c r="BT11" s="5">
        <v>4</v>
      </c>
      <c r="BU11" s="5">
        <v>1</v>
      </c>
      <c r="BV11" s="5">
        <v>0</v>
      </c>
      <c r="BW11" s="5">
        <v>0</v>
      </c>
      <c r="BX11" s="5">
        <v>1</v>
      </c>
      <c r="BY11" s="5">
        <v>0</v>
      </c>
      <c r="BZ11" s="5">
        <v>0</v>
      </c>
      <c r="CA11" s="5">
        <v>1</v>
      </c>
      <c r="CB11" s="5">
        <v>4</v>
      </c>
      <c r="CC11" s="5">
        <v>0</v>
      </c>
      <c r="CD11" s="5">
        <v>0</v>
      </c>
      <c r="CE11" s="5">
        <v>4</v>
      </c>
      <c r="CF11" s="5">
        <v>1</v>
      </c>
      <c r="CG11" s="5">
        <v>1</v>
      </c>
      <c r="CH11" s="5">
        <v>3</v>
      </c>
      <c r="CI11" s="5">
        <v>0</v>
      </c>
      <c r="CJ11" s="5">
        <v>1</v>
      </c>
      <c r="CK11" s="5">
        <v>2</v>
      </c>
      <c r="CL11" s="5">
        <v>0</v>
      </c>
      <c r="CM11" s="5">
        <v>0</v>
      </c>
      <c r="CN11" s="5">
        <v>0</v>
      </c>
      <c r="CO11" s="5">
        <v>0</v>
      </c>
      <c r="CP11" s="5">
        <v>0</v>
      </c>
      <c r="CQ11" s="5"/>
      <c r="CR11" s="5"/>
      <c r="CS11" s="24">
        <f t="shared" si="7"/>
        <v>1.2162162162162162</v>
      </c>
      <c r="CT11" s="6">
        <f t="shared" si="0"/>
        <v>3.4814814814814814</v>
      </c>
      <c r="CU11" s="26">
        <f t="shared" si="8"/>
        <v>2.5604395604395602</v>
      </c>
      <c r="CV11" s="46">
        <f t="shared" si="9"/>
        <v>1.7894736842105263</v>
      </c>
      <c r="CW11" s="46">
        <f t="shared" si="10"/>
        <v>0.95833333333333337</v>
      </c>
      <c r="CX11" s="25">
        <f t="shared" si="11"/>
        <v>2</v>
      </c>
      <c r="CY11" s="25">
        <f t="shared" si="12"/>
        <v>2.4</v>
      </c>
      <c r="CZ11" s="46">
        <f t="shared" si="1"/>
        <v>3</v>
      </c>
      <c r="DA11" s="46">
        <f t="shared" si="2"/>
        <v>1.8</v>
      </c>
      <c r="DB11" s="46">
        <f t="shared" si="3"/>
        <v>0.2</v>
      </c>
      <c r="DC11" s="46">
        <f t="shared" si="4"/>
        <v>1.2</v>
      </c>
      <c r="DD11" s="46">
        <f t="shared" si="5"/>
        <v>1</v>
      </c>
      <c r="DE11" s="46">
        <f t="shared" si="13"/>
        <v>1.8</v>
      </c>
      <c r="DF11" s="46">
        <f t="shared" si="6"/>
        <v>1.5714285714285714</v>
      </c>
      <c r="DG11" s="46">
        <f t="shared" si="14"/>
        <v>1</v>
      </c>
    </row>
    <row r="12" spans="1:111" ht="12.75">
      <c r="A12" s="5" t="s">
        <v>7</v>
      </c>
      <c r="B12" s="5"/>
      <c r="C12" s="22">
        <v>13</v>
      </c>
      <c r="D12" s="22">
        <v>17</v>
      </c>
      <c r="E12" s="22">
        <v>11</v>
      </c>
      <c r="F12" s="22">
        <v>12</v>
      </c>
      <c r="G12" s="22">
        <v>18</v>
      </c>
      <c r="H12" s="22">
        <v>17</v>
      </c>
      <c r="I12" s="22">
        <v>7</v>
      </c>
      <c r="J12" s="22">
        <v>7</v>
      </c>
      <c r="K12" s="22">
        <v>14</v>
      </c>
      <c r="L12" s="22">
        <v>21</v>
      </c>
      <c r="M12" s="22">
        <v>12</v>
      </c>
      <c r="N12" s="22">
        <v>9</v>
      </c>
      <c r="O12" s="22">
        <v>16</v>
      </c>
      <c r="P12" s="22">
        <v>22</v>
      </c>
      <c r="Q12" s="22">
        <v>13</v>
      </c>
      <c r="R12" s="22">
        <v>7</v>
      </c>
      <c r="S12" s="22">
        <v>10</v>
      </c>
      <c r="T12" s="22">
        <v>6</v>
      </c>
      <c r="U12" s="22">
        <v>10</v>
      </c>
      <c r="V12" s="22">
        <v>17</v>
      </c>
      <c r="W12" s="22">
        <v>10</v>
      </c>
      <c r="X12" s="22">
        <v>4</v>
      </c>
      <c r="Y12" s="22">
        <v>7</v>
      </c>
      <c r="Z12" s="22">
        <v>13</v>
      </c>
      <c r="AA12" s="22">
        <v>6</v>
      </c>
      <c r="AB12" s="22">
        <v>8</v>
      </c>
      <c r="AC12" s="22">
        <v>14</v>
      </c>
      <c r="AD12" s="22">
        <v>18</v>
      </c>
      <c r="AE12" s="22">
        <v>4</v>
      </c>
      <c r="AF12" s="22">
        <v>9</v>
      </c>
      <c r="AG12" s="22">
        <v>3</v>
      </c>
      <c r="AH12" s="22">
        <v>10</v>
      </c>
      <c r="AI12" s="22">
        <v>5</v>
      </c>
      <c r="AJ12" s="22">
        <v>11</v>
      </c>
      <c r="AK12" s="22">
        <v>9</v>
      </c>
      <c r="AL12" s="22">
        <v>13</v>
      </c>
      <c r="AM12" s="22">
        <v>3</v>
      </c>
      <c r="AN12" s="22">
        <v>20</v>
      </c>
      <c r="AO12" s="22">
        <v>9</v>
      </c>
      <c r="AP12" s="22">
        <v>2</v>
      </c>
      <c r="AQ12" s="22">
        <v>22</v>
      </c>
      <c r="AR12" s="22">
        <v>11</v>
      </c>
      <c r="AS12" s="22">
        <v>9</v>
      </c>
      <c r="AT12" s="22">
        <v>13</v>
      </c>
      <c r="AU12" s="22">
        <v>16</v>
      </c>
      <c r="AV12" s="22">
        <v>6</v>
      </c>
      <c r="AW12" s="22">
        <v>9</v>
      </c>
      <c r="AX12" s="22">
        <v>1</v>
      </c>
      <c r="AY12" s="22">
        <v>6</v>
      </c>
      <c r="AZ12" s="22">
        <v>4</v>
      </c>
      <c r="BA12" s="22">
        <v>10</v>
      </c>
      <c r="BB12" s="22">
        <v>9</v>
      </c>
      <c r="BC12" s="22">
        <v>9</v>
      </c>
      <c r="BD12" s="22">
        <v>0</v>
      </c>
      <c r="BE12" s="5">
        <v>5</v>
      </c>
      <c r="BF12" s="5"/>
      <c r="BG12" s="5">
        <v>3</v>
      </c>
      <c r="BH12" s="5">
        <v>2</v>
      </c>
      <c r="BI12" s="5">
        <v>6</v>
      </c>
      <c r="BJ12" s="5">
        <v>12</v>
      </c>
      <c r="BK12" s="5">
        <v>9</v>
      </c>
      <c r="BL12" s="5">
        <v>4</v>
      </c>
      <c r="BM12" s="5">
        <v>9</v>
      </c>
      <c r="BN12" s="5">
        <v>4</v>
      </c>
      <c r="BO12" s="5">
        <v>10</v>
      </c>
      <c r="BP12" s="5">
        <v>6</v>
      </c>
      <c r="BQ12" s="5">
        <v>3</v>
      </c>
      <c r="BR12" s="5">
        <v>4</v>
      </c>
      <c r="BS12" s="5">
        <v>2</v>
      </c>
      <c r="BT12" s="5">
        <v>7</v>
      </c>
      <c r="BU12" s="5">
        <v>2</v>
      </c>
      <c r="BV12" s="5">
        <v>2</v>
      </c>
      <c r="BW12" s="5">
        <v>4</v>
      </c>
      <c r="BX12" s="5">
        <v>6</v>
      </c>
      <c r="BY12" s="5">
        <v>6</v>
      </c>
      <c r="BZ12" s="5">
        <v>9</v>
      </c>
      <c r="CA12" s="5">
        <v>7</v>
      </c>
      <c r="CB12" s="5">
        <v>14</v>
      </c>
      <c r="CC12" s="5">
        <v>4</v>
      </c>
      <c r="CD12" s="5">
        <v>1</v>
      </c>
      <c r="CE12" s="5">
        <v>7</v>
      </c>
      <c r="CF12" s="5">
        <v>3</v>
      </c>
      <c r="CG12" s="5">
        <v>0</v>
      </c>
      <c r="CH12" s="5">
        <v>5</v>
      </c>
      <c r="CI12" s="5">
        <v>1</v>
      </c>
      <c r="CJ12" s="5">
        <v>1</v>
      </c>
      <c r="CK12" s="5">
        <v>5</v>
      </c>
      <c r="CL12" s="5">
        <v>7</v>
      </c>
      <c r="CM12" s="5">
        <v>0</v>
      </c>
      <c r="CN12" s="5">
        <v>1</v>
      </c>
      <c r="CO12" s="5">
        <v>3</v>
      </c>
      <c r="CP12" s="5">
        <v>0</v>
      </c>
      <c r="CQ12" s="5"/>
      <c r="CR12" s="5"/>
      <c r="CS12" s="24">
        <f t="shared" si="7"/>
        <v>4.7027027027027026</v>
      </c>
      <c r="CT12" s="6">
        <f t="shared" si="0"/>
        <v>10.407407407407407</v>
      </c>
      <c r="CU12" s="26">
        <f t="shared" si="8"/>
        <v>8.0879120879120876</v>
      </c>
      <c r="CV12" s="46">
        <f t="shared" si="9"/>
        <v>6.0526315789473681</v>
      </c>
      <c r="CW12" s="46">
        <f t="shared" si="10"/>
        <v>4.041666666666667</v>
      </c>
      <c r="CX12" s="25">
        <f t="shared" si="11"/>
        <v>7.6</v>
      </c>
      <c r="CY12" s="25">
        <f t="shared" si="12"/>
        <v>6.4</v>
      </c>
      <c r="CZ12" s="46">
        <f t="shared" si="1"/>
        <v>4</v>
      </c>
      <c r="DA12" s="46">
        <f t="shared" si="2"/>
        <v>7.6</v>
      </c>
      <c r="DB12" s="46">
        <f t="shared" si="3"/>
        <v>5</v>
      </c>
      <c r="DC12" s="46">
        <f t="shared" si="4"/>
        <v>4.2</v>
      </c>
      <c r="DD12" s="46">
        <f t="shared" si="5"/>
        <v>8</v>
      </c>
      <c r="DE12" s="46">
        <f t="shared" si="13"/>
        <v>3.2</v>
      </c>
      <c r="DF12" s="46">
        <f t="shared" si="6"/>
        <v>5.6428571428571432</v>
      </c>
      <c r="DG12" s="46">
        <f t="shared" si="14"/>
        <v>4.1304347826086953</v>
      </c>
    </row>
    <row r="13" spans="1:111" ht="12.75">
      <c r="A13" s="5" t="s">
        <v>8</v>
      </c>
      <c r="B13" s="5"/>
      <c r="C13" s="22">
        <v>18</v>
      </c>
      <c r="D13" s="22">
        <v>13</v>
      </c>
      <c r="E13" s="22">
        <v>20</v>
      </c>
      <c r="F13" s="22">
        <v>13</v>
      </c>
      <c r="G13" s="22">
        <v>15</v>
      </c>
      <c r="H13" s="22">
        <v>19</v>
      </c>
      <c r="I13" s="22">
        <v>13</v>
      </c>
      <c r="J13" s="22">
        <v>18</v>
      </c>
      <c r="K13" s="22">
        <v>17</v>
      </c>
      <c r="L13" s="22">
        <v>16</v>
      </c>
      <c r="M13" s="22">
        <v>10</v>
      </c>
      <c r="N13" s="22">
        <v>19</v>
      </c>
      <c r="O13" s="22">
        <v>15</v>
      </c>
      <c r="P13" s="22">
        <v>21</v>
      </c>
      <c r="Q13" s="22">
        <v>10</v>
      </c>
      <c r="R13" s="22">
        <v>8</v>
      </c>
      <c r="S13" s="22">
        <v>3</v>
      </c>
      <c r="T13" s="22">
        <v>4</v>
      </c>
      <c r="U13" s="22">
        <v>13</v>
      </c>
      <c r="V13" s="22">
        <v>13</v>
      </c>
      <c r="W13" s="22">
        <v>17</v>
      </c>
      <c r="X13" s="22">
        <v>16</v>
      </c>
      <c r="Y13" s="22">
        <v>11</v>
      </c>
      <c r="Z13" s="22">
        <v>14</v>
      </c>
      <c r="AA13" s="22">
        <v>10</v>
      </c>
      <c r="AB13" s="22">
        <v>15</v>
      </c>
      <c r="AC13" s="22">
        <v>13</v>
      </c>
      <c r="AD13" s="22">
        <v>10</v>
      </c>
      <c r="AE13" s="22">
        <v>13</v>
      </c>
      <c r="AF13" s="22">
        <v>12</v>
      </c>
      <c r="AG13" s="22">
        <v>9</v>
      </c>
      <c r="AH13" s="22">
        <v>9</v>
      </c>
      <c r="AI13" s="22">
        <v>2</v>
      </c>
      <c r="AJ13" s="22">
        <v>17</v>
      </c>
      <c r="AK13" s="22">
        <v>10</v>
      </c>
      <c r="AL13" s="22">
        <v>15</v>
      </c>
      <c r="AM13" s="22">
        <v>13</v>
      </c>
      <c r="AN13" s="22">
        <v>19</v>
      </c>
      <c r="AO13" s="22">
        <v>7</v>
      </c>
      <c r="AP13" s="22">
        <v>7</v>
      </c>
      <c r="AQ13" s="22">
        <v>7</v>
      </c>
      <c r="AR13" s="22">
        <v>14</v>
      </c>
      <c r="AS13" s="22">
        <v>6</v>
      </c>
      <c r="AT13" s="22">
        <v>18</v>
      </c>
      <c r="AU13" s="22">
        <v>7</v>
      </c>
      <c r="AV13" s="22">
        <v>9</v>
      </c>
      <c r="AW13" s="22">
        <v>8</v>
      </c>
      <c r="AX13" s="22">
        <v>10</v>
      </c>
      <c r="AY13" s="22">
        <v>11</v>
      </c>
      <c r="AZ13" s="22">
        <v>11</v>
      </c>
      <c r="BA13" s="22">
        <v>14</v>
      </c>
      <c r="BB13" s="22">
        <v>16</v>
      </c>
      <c r="BC13" s="22">
        <v>7</v>
      </c>
      <c r="BD13" s="22">
        <v>4</v>
      </c>
      <c r="BE13" s="5">
        <v>14</v>
      </c>
      <c r="BF13" s="5"/>
      <c r="BG13" s="5">
        <v>5</v>
      </c>
      <c r="BH13" s="5">
        <v>14</v>
      </c>
      <c r="BI13" s="5">
        <v>0</v>
      </c>
      <c r="BJ13" s="5">
        <v>12</v>
      </c>
      <c r="BK13" s="5">
        <v>4</v>
      </c>
      <c r="BL13" s="5">
        <v>10</v>
      </c>
      <c r="BM13" s="5">
        <v>10</v>
      </c>
      <c r="BN13" s="5">
        <v>12</v>
      </c>
      <c r="BO13" s="5">
        <v>9</v>
      </c>
      <c r="BP13" s="5">
        <v>9</v>
      </c>
      <c r="BQ13" s="5">
        <v>0</v>
      </c>
      <c r="BR13" s="5">
        <v>6</v>
      </c>
      <c r="BS13" s="5">
        <v>0</v>
      </c>
      <c r="BT13" s="5">
        <v>12</v>
      </c>
      <c r="BU13" s="5">
        <v>3</v>
      </c>
      <c r="BV13" s="5">
        <v>15</v>
      </c>
      <c r="BW13" s="5">
        <v>11</v>
      </c>
      <c r="BX13" s="5">
        <v>2</v>
      </c>
      <c r="BY13" s="5">
        <v>5</v>
      </c>
      <c r="BZ13" s="5">
        <v>8</v>
      </c>
      <c r="CA13" s="5">
        <v>9</v>
      </c>
      <c r="CB13" s="5">
        <v>7</v>
      </c>
      <c r="CC13" s="5">
        <v>6</v>
      </c>
      <c r="CD13" s="5">
        <v>7</v>
      </c>
      <c r="CE13" s="5">
        <v>4</v>
      </c>
      <c r="CF13" s="5">
        <v>6</v>
      </c>
      <c r="CG13" s="5">
        <v>10</v>
      </c>
      <c r="CH13" s="5">
        <v>11</v>
      </c>
      <c r="CI13" s="5">
        <v>2</v>
      </c>
      <c r="CJ13" s="5">
        <v>7</v>
      </c>
      <c r="CK13" s="5">
        <v>1</v>
      </c>
      <c r="CL13" s="5">
        <v>2</v>
      </c>
      <c r="CM13" s="5">
        <v>6</v>
      </c>
      <c r="CN13" s="5">
        <v>9</v>
      </c>
      <c r="CO13" s="5">
        <v>1</v>
      </c>
      <c r="CP13" s="5">
        <v>8</v>
      </c>
      <c r="CQ13" s="5"/>
      <c r="CR13" s="5"/>
      <c r="CS13" s="24">
        <f t="shared" si="7"/>
        <v>6.9459459459459456</v>
      </c>
      <c r="CT13" s="6">
        <f t="shared" si="0"/>
        <v>12.203703703703704</v>
      </c>
      <c r="CU13" s="26">
        <f t="shared" si="8"/>
        <v>10.065934065934066</v>
      </c>
      <c r="CV13" s="46">
        <f t="shared" si="9"/>
        <v>8.8421052631578956</v>
      </c>
      <c r="CW13" s="46">
        <f t="shared" si="10"/>
        <v>6.333333333333333</v>
      </c>
      <c r="CX13" s="25">
        <f t="shared" si="11"/>
        <v>9</v>
      </c>
      <c r="CY13" s="25">
        <f t="shared" si="12"/>
        <v>10.4</v>
      </c>
      <c r="CZ13" s="46">
        <f t="shared" si="1"/>
        <v>8.25</v>
      </c>
      <c r="DA13" s="46">
        <f t="shared" si="2"/>
        <v>9.6</v>
      </c>
      <c r="DB13" s="46">
        <f t="shared" si="3"/>
        <v>4.8</v>
      </c>
      <c r="DC13" s="46">
        <f t="shared" si="4"/>
        <v>8.6</v>
      </c>
      <c r="DD13" s="46">
        <f t="shared" si="5"/>
        <v>7</v>
      </c>
      <c r="DE13" s="46">
        <f t="shared" si="13"/>
        <v>7.6</v>
      </c>
      <c r="DF13" s="46">
        <f t="shared" si="6"/>
        <v>7.5</v>
      </c>
      <c r="DG13" s="46">
        <f t="shared" si="14"/>
        <v>6.6086956521739131</v>
      </c>
    </row>
    <row r="14" spans="1:111" ht="12.75">
      <c r="A14" s="5" t="s">
        <v>9</v>
      </c>
      <c r="B14" s="5"/>
      <c r="C14" s="22">
        <v>15</v>
      </c>
      <c r="D14" s="22">
        <v>9</v>
      </c>
      <c r="E14" s="22">
        <v>7</v>
      </c>
      <c r="F14" s="22">
        <v>9</v>
      </c>
      <c r="G14" s="22">
        <v>4</v>
      </c>
      <c r="H14" s="22">
        <v>8</v>
      </c>
      <c r="I14" s="22">
        <v>11</v>
      </c>
      <c r="J14" s="22">
        <v>12</v>
      </c>
      <c r="K14" s="22">
        <v>7</v>
      </c>
      <c r="L14" s="22">
        <v>14</v>
      </c>
      <c r="M14" s="22">
        <v>7</v>
      </c>
      <c r="N14" s="22">
        <v>22</v>
      </c>
      <c r="O14" s="22">
        <v>13</v>
      </c>
      <c r="P14" s="22">
        <v>3</v>
      </c>
      <c r="Q14" s="22">
        <v>9</v>
      </c>
      <c r="R14" s="22">
        <v>6</v>
      </c>
      <c r="S14" s="22">
        <v>4</v>
      </c>
      <c r="T14" s="22">
        <v>10</v>
      </c>
      <c r="U14" s="22">
        <v>8</v>
      </c>
      <c r="V14" s="22">
        <v>6</v>
      </c>
      <c r="W14" s="22">
        <v>7</v>
      </c>
      <c r="X14" s="22">
        <v>4</v>
      </c>
      <c r="Y14" s="22">
        <v>8</v>
      </c>
      <c r="Z14" s="22">
        <v>4</v>
      </c>
      <c r="AA14" s="22">
        <v>7</v>
      </c>
      <c r="AB14" s="22">
        <v>7</v>
      </c>
      <c r="AC14" s="22">
        <v>9</v>
      </c>
      <c r="AD14" s="22">
        <v>5</v>
      </c>
      <c r="AE14" s="22">
        <v>11</v>
      </c>
      <c r="AF14" s="22">
        <v>9</v>
      </c>
      <c r="AG14" s="22">
        <v>6</v>
      </c>
      <c r="AH14" s="22">
        <v>10</v>
      </c>
      <c r="AI14" s="22">
        <v>4</v>
      </c>
      <c r="AJ14" s="22">
        <v>9</v>
      </c>
      <c r="AK14" s="22">
        <v>10</v>
      </c>
      <c r="AL14" s="22">
        <v>3</v>
      </c>
      <c r="AM14" s="22">
        <v>2</v>
      </c>
      <c r="AN14" s="22">
        <v>9</v>
      </c>
      <c r="AO14" s="22">
        <v>10</v>
      </c>
      <c r="AP14" s="22">
        <v>2</v>
      </c>
      <c r="AQ14" s="22">
        <v>13</v>
      </c>
      <c r="AR14" s="22">
        <v>9</v>
      </c>
      <c r="AS14" s="22">
        <v>4</v>
      </c>
      <c r="AT14" s="22">
        <v>3</v>
      </c>
      <c r="AU14" s="22">
        <v>0</v>
      </c>
      <c r="AV14" s="22">
        <v>3</v>
      </c>
      <c r="AW14" s="22">
        <v>2</v>
      </c>
      <c r="AX14" s="22">
        <v>8</v>
      </c>
      <c r="AY14" s="22">
        <v>8</v>
      </c>
      <c r="AZ14" s="22">
        <v>8</v>
      </c>
      <c r="BA14" s="22">
        <v>7</v>
      </c>
      <c r="BB14" s="22">
        <v>5</v>
      </c>
      <c r="BC14" s="22">
        <v>4</v>
      </c>
      <c r="BD14" s="22">
        <v>10</v>
      </c>
      <c r="BE14" s="5">
        <v>10</v>
      </c>
      <c r="BF14" s="5"/>
      <c r="BG14" s="5">
        <v>4</v>
      </c>
      <c r="BH14" s="5">
        <v>5</v>
      </c>
      <c r="BI14" s="5">
        <v>0</v>
      </c>
      <c r="BJ14" s="5">
        <v>1</v>
      </c>
      <c r="BK14" s="5">
        <v>6</v>
      </c>
      <c r="BL14" s="5">
        <v>4</v>
      </c>
      <c r="BM14" s="5">
        <v>1</v>
      </c>
      <c r="BN14" s="5">
        <v>7</v>
      </c>
      <c r="BO14" s="5">
        <v>6</v>
      </c>
      <c r="BP14" s="5">
        <v>7</v>
      </c>
      <c r="BQ14" s="5">
        <v>5</v>
      </c>
      <c r="BR14" s="5">
        <v>3</v>
      </c>
      <c r="BS14" s="5">
        <v>3</v>
      </c>
      <c r="BT14" s="5">
        <v>1</v>
      </c>
      <c r="BU14" s="5">
        <v>4</v>
      </c>
      <c r="BV14" s="5">
        <v>1</v>
      </c>
      <c r="BW14" s="5">
        <v>10</v>
      </c>
      <c r="BX14" s="5">
        <v>0</v>
      </c>
      <c r="BY14" s="5">
        <v>7</v>
      </c>
      <c r="BZ14" s="5">
        <v>2</v>
      </c>
      <c r="CA14" s="5">
        <v>5</v>
      </c>
      <c r="CB14" s="5">
        <v>0</v>
      </c>
      <c r="CC14" s="5">
        <v>1</v>
      </c>
      <c r="CD14" s="5">
        <v>8</v>
      </c>
      <c r="CE14" s="5">
        <v>0</v>
      </c>
      <c r="CF14" s="5">
        <v>0</v>
      </c>
      <c r="CG14" s="5">
        <v>5</v>
      </c>
      <c r="CH14" s="5">
        <v>4</v>
      </c>
      <c r="CI14" s="5">
        <v>5</v>
      </c>
      <c r="CJ14" s="5">
        <v>3</v>
      </c>
      <c r="CK14" s="5">
        <v>0</v>
      </c>
      <c r="CL14" s="5">
        <v>3</v>
      </c>
      <c r="CM14" s="5">
        <v>1</v>
      </c>
      <c r="CN14" s="5">
        <v>2</v>
      </c>
      <c r="CO14" s="5">
        <v>3</v>
      </c>
      <c r="CP14" s="5">
        <v>8</v>
      </c>
      <c r="CQ14" s="5"/>
      <c r="CR14" s="5"/>
      <c r="CS14" s="24">
        <f t="shared" si="7"/>
        <v>3.6486486486486487</v>
      </c>
      <c r="CT14" s="6">
        <f t="shared" si="0"/>
        <v>7.4814814814814818</v>
      </c>
      <c r="CU14" s="26">
        <f t="shared" si="8"/>
        <v>5.9230769230769234</v>
      </c>
      <c r="CV14" s="46">
        <f t="shared" si="9"/>
        <v>5.3157894736842106</v>
      </c>
      <c r="CW14" s="46">
        <f t="shared" si="10"/>
        <v>3.1666666666666665</v>
      </c>
      <c r="CX14" s="25">
        <f t="shared" si="11"/>
        <v>4.2</v>
      </c>
      <c r="CY14" s="25">
        <f t="shared" si="12"/>
        <v>6.8</v>
      </c>
      <c r="CZ14" s="46">
        <f t="shared" si="1"/>
        <v>4.75</v>
      </c>
      <c r="DA14" s="46">
        <f t="shared" si="2"/>
        <v>3.8</v>
      </c>
      <c r="DB14" s="46">
        <f t="shared" si="3"/>
        <v>4.8</v>
      </c>
      <c r="DC14" s="46">
        <f t="shared" si="4"/>
        <v>3.2</v>
      </c>
      <c r="DD14" s="46">
        <f t="shared" si="5"/>
        <v>3</v>
      </c>
      <c r="DE14" s="46">
        <f t="shared" si="13"/>
        <v>3.4</v>
      </c>
      <c r="DF14" s="46">
        <f t="shared" si="6"/>
        <v>4.4285714285714288</v>
      </c>
      <c r="DG14" s="46">
        <f t="shared" si="14"/>
        <v>3.1739130434782608</v>
      </c>
    </row>
    <row r="15" spans="1:111" ht="12.75">
      <c r="A15" s="5" t="s">
        <v>10</v>
      </c>
      <c r="B15" s="5"/>
      <c r="C15" s="22">
        <v>3</v>
      </c>
      <c r="D15" s="22">
        <v>3</v>
      </c>
      <c r="E15" s="22">
        <v>4</v>
      </c>
      <c r="F15" s="22">
        <v>10</v>
      </c>
      <c r="G15" s="22">
        <v>3</v>
      </c>
      <c r="H15" s="22">
        <v>3</v>
      </c>
      <c r="I15" s="22">
        <v>0</v>
      </c>
      <c r="J15" s="22">
        <v>3</v>
      </c>
      <c r="K15" s="22">
        <v>0</v>
      </c>
      <c r="L15" s="22">
        <v>3</v>
      </c>
      <c r="M15" s="22">
        <v>5</v>
      </c>
      <c r="N15" s="22">
        <v>4</v>
      </c>
      <c r="O15" s="22">
        <v>5</v>
      </c>
      <c r="P15" s="22">
        <v>4</v>
      </c>
      <c r="Q15" s="22">
        <v>6</v>
      </c>
      <c r="R15" s="22">
        <v>1</v>
      </c>
      <c r="S15" s="22">
        <v>1</v>
      </c>
      <c r="T15" s="22">
        <v>3</v>
      </c>
      <c r="U15" s="22">
        <v>5</v>
      </c>
      <c r="V15" s="22">
        <v>2</v>
      </c>
      <c r="W15" s="22">
        <v>0</v>
      </c>
      <c r="X15" s="22">
        <v>2</v>
      </c>
      <c r="Y15" s="22">
        <v>2</v>
      </c>
      <c r="Z15" s="22">
        <v>3</v>
      </c>
      <c r="AA15" s="22">
        <v>1</v>
      </c>
      <c r="AB15" s="22">
        <v>3</v>
      </c>
      <c r="AC15" s="22">
        <v>3</v>
      </c>
      <c r="AD15" s="22">
        <v>4</v>
      </c>
      <c r="AE15" s="22">
        <v>0</v>
      </c>
      <c r="AF15" s="22">
        <v>3</v>
      </c>
      <c r="AG15" s="22">
        <v>1</v>
      </c>
      <c r="AH15" s="22">
        <v>1</v>
      </c>
      <c r="AI15" s="22">
        <v>2</v>
      </c>
      <c r="AJ15" s="22">
        <v>2</v>
      </c>
      <c r="AK15" s="22">
        <v>3</v>
      </c>
      <c r="AL15" s="22">
        <v>5</v>
      </c>
      <c r="AM15" s="22">
        <v>2</v>
      </c>
      <c r="AN15" s="22">
        <v>0</v>
      </c>
      <c r="AO15" s="22">
        <v>0</v>
      </c>
      <c r="AP15" s="22">
        <v>1</v>
      </c>
      <c r="AQ15" s="22">
        <v>1</v>
      </c>
      <c r="AR15" s="22">
        <v>2</v>
      </c>
      <c r="AS15" s="22">
        <v>0</v>
      </c>
      <c r="AT15" s="22">
        <v>2</v>
      </c>
      <c r="AU15" s="22">
        <v>3</v>
      </c>
      <c r="AV15" s="22">
        <v>6</v>
      </c>
      <c r="AW15" s="22">
        <v>0</v>
      </c>
      <c r="AX15" s="22">
        <v>2</v>
      </c>
      <c r="AY15" s="22">
        <v>0</v>
      </c>
      <c r="AZ15" s="22">
        <v>4</v>
      </c>
      <c r="BA15" s="22">
        <v>3</v>
      </c>
      <c r="BB15" s="22">
        <v>2</v>
      </c>
      <c r="BC15" s="22">
        <v>2</v>
      </c>
      <c r="BD15" s="22"/>
      <c r="BE15" s="5">
        <v>0</v>
      </c>
      <c r="BF15" s="5"/>
      <c r="BG15" s="5">
        <v>2</v>
      </c>
      <c r="BH15" s="5">
        <v>1</v>
      </c>
      <c r="BI15" s="5">
        <v>0</v>
      </c>
      <c r="BJ15" s="5">
        <v>0</v>
      </c>
      <c r="BK15" s="5">
        <v>1</v>
      </c>
      <c r="BL15" s="5">
        <v>2</v>
      </c>
      <c r="BM15" s="5">
        <v>1</v>
      </c>
      <c r="BN15" s="5">
        <v>0</v>
      </c>
      <c r="BO15" s="5">
        <v>0</v>
      </c>
      <c r="BP15" s="5">
        <v>1</v>
      </c>
      <c r="BQ15" s="5">
        <v>0</v>
      </c>
      <c r="BR15" s="5">
        <v>2</v>
      </c>
      <c r="BS15" s="5">
        <v>2</v>
      </c>
      <c r="BT15" s="5">
        <v>0</v>
      </c>
      <c r="BU15" s="5">
        <v>1</v>
      </c>
      <c r="BV15" s="5">
        <v>0</v>
      </c>
      <c r="BW15" s="5">
        <v>1</v>
      </c>
      <c r="BX15" s="5">
        <v>1</v>
      </c>
      <c r="BY15" s="5">
        <v>0</v>
      </c>
      <c r="BZ15" s="5">
        <v>3</v>
      </c>
      <c r="CA15" s="5">
        <v>0</v>
      </c>
      <c r="CB15" s="5">
        <v>3</v>
      </c>
      <c r="CC15" s="5">
        <v>0</v>
      </c>
      <c r="CD15" s="5">
        <v>0</v>
      </c>
      <c r="CE15" s="5">
        <v>1</v>
      </c>
      <c r="CF15" s="5">
        <v>0</v>
      </c>
      <c r="CG15" s="5">
        <v>0</v>
      </c>
      <c r="CH15" s="5">
        <v>2</v>
      </c>
      <c r="CI15" s="5">
        <v>1</v>
      </c>
      <c r="CJ15" s="5">
        <v>0</v>
      </c>
      <c r="CK15" s="5">
        <v>0</v>
      </c>
      <c r="CL15" s="5">
        <v>0</v>
      </c>
      <c r="CM15" s="5">
        <v>3</v>
      </c>
      <c r="CN15" s="5">
        <v>1</v>
      </c>
      <c r="CO15" s="5">
        <v>1</v>
      </c>
      <c r="CP15" s="5">
        <v>0</v>
      </c>
      <c r="CQ15" s="5"/>
      <c r="CR15" s="5"/>
      <c r="CS15" s="24">
        <f t="shared" si="7"/>
        <v>0.81081081081081086</v>
      </c>
      <c r="CT15" s="6">
        <f t="shared" si="0"/>
        <v>2.5094339622641511</v>
      </c>
      <c r="CU15" s="26">
        <f t="shared" si="8"/>
        <v>1.8111111111111111</v>
      </c>
      <c r="CV15" s="46">
        <f t="shared" si="9"/>
        <v>1.1666666666666667</v>
      </c>
      <c r="CW15" s="46">
        <f t="shared" si="10"/>
        <v>0.83333333333333337</v>
      </c>
      <c r="CX15" s="25">
        <f t="shared" si="11"/>
        <v>2.2000000000000002</v>
      </c>
      <c r="CY15" s="25">
        <f t="shared" si="12"/>
        <v>2.75</v>
      </c>
      <c r="CZ15" s="46">
        <f t="shared" si="1"/>
        <v>0.75</v>
      </c>
      <c r="DA15" s="46">
        <f t="shared" si="2"/>
        <v>0.8</v>
      </c>
      <c r="DB15" s="46">
        <f t="shared" si="3"/>
        <v>1</v>
      </c>
      <c r="DC15" s="46">
        <f t="shared" si="4"/>
        <v>0.6</v>
      </c>
      <c r="DD15" s="46">
        <f t="shared" si="5"/>
        <v>1.2</v>
      </c>
      <c r="DE15" s="46">
        <f t="shared" si="13"/>
        <v>0.6</v>
      </c>
      <c r="DF15" s="46">
        <f t="shared" si="6"/>
        <v>0.8571428571428571</v>
      </c>
      <c r="DG15" s="46">
        <f t="shared" si="14"/>
        <v>0.78260869565217395</v>
      </c>
    </row>
    <row r="16" spans="1:111" ht="12.75">
      <c r="A16" s="5" t="s">
        <v>11</v>
      </c>
      <c r="B16" s="5"/>
      <c r="C16" s="22">
        <v>0</v>
      </c>
      <c r="D16" s="22">
        <v>4</v>
      </c>
      <c r="E16" s="22">
        <v>0</v>
      </c>
      <c r="F16" s="22">
        <v>0</v>
      </c>
      <c r="G16" s="22">
        <v>0</v>
      </c>
      <c r="H16" s="22">
        <v>3</v>
      </c>
      <c r="I16" s="22">
        <v>0</v>
      </c>
      <c r="J16" s="22">
        <v>0</v>
      </c>
      <c r="K16" s="22">
        <v>1</v>
      </c>
      <c r="L16" s="22">
        <v>2</v>
      </c>
      <c r="M16" s="22">
        <v>2</v>
      </c>
      <c r="N16" s="22">
        <v>1</v>
      </c>
      <c r="O16" s="22">
        <v>3</v>
      </c>
      <c r="P16" s="22">
        <v>4</v>
      </c>
      <c r="Q16" s="22">
        <v>5</v>
      </c>
      <c r="R16" s="22">
        <v>1</v>
      </c>
      <c r="S16" s="22">
        <v>1</v>
      </c>
      <c r="T16" s="22">
        <v>1</v>
      </c>
      <c r="U16" s="22">
        <v>0</v>
      </c>
      <c r="V16" s="22">
        <v>1</v>
      </c>
      <c r="W16" s="22">
        <v>0</v>
      </c>
      <c r="X16" s="22">
        <v>0</v>
      </c>
      <c r="Y16" s="22">
        <v>0</v>
      </c>
      <c r="Z16" s="22">
        <v>0</v>
      </c>
      <c r="AA16" s="22">
        <v>0</v>
      </c>
      <c r="AB16" s="22">
        <v>1</v>
      </c>
      <c r="AC16" s="22">
        <v>1</v>
      </c>
      <c r="AD16" s="22">
        <v>1</v>
      </c>
      <c r="AE16" s="22">
        <v>0</v>
      </c>
      <c r="AF16" s="22">
        <v>0</v>
      </c>
      <c r="AG16" s="22">
        <v>0</v>
      </c>
      <c r="AH16" s="22">
        <v>0</v>
      </c>
      <c r="AI16" s="22">
        <v>0</v>
      </c>
      <c r="AJ16" s="22">
        <v>2</v>
      </c>
      <c r="AK16" s="22">
        <v>1</v>
      </c>
      <c r="AL16" s="22">
        <v>0</v>
      </c>
      <c r="AM16" s="22">
        <v>0</v>
      </c>
      <c r="AN16" s="22">
        <v>1</v>
      </c>
      <c r="AO16" s="22">
        <v>0</v>
      </c>
      <c r="AP16" s="22">
        <v>0</v>
      </c>
      <c r="AQ16" s="22">
        <v>0</v>
      </c>
      <c r="AR16" s="22">
        <v>0</v>
      </c>
      <c r="AS16" s="22">
        <v>0</v>
      </c>
      <c r="AT16" s="22">
        <v>0</v>
      </c>
      <c r="AU16" s="22">
        <v>2</v>
      </c>
      <c r="AV16" s="22">
        <v>0</v>
      </c>
      <c r="AW16" s="22">
        <v>0</v>
      </c>
      <c r="AX16" s="22">
        <v>0</v>
      </c>
      <c r="AY16" s="22">
        <v>0</v>
      </c>
      <c r="AZ16" s="22">
        <v>0</v>
      </c>
      <c r="BA16" s="22">
        <v>0</v>
      </c>
      <c r="BB16" s="22">
        <v>0</v>
      </c>
      <c r="BC16" s="22">
        <v>3</v>
      </c>
      <c r="BD16" s="22"/>
      <c r="BE16" s="5">
        <v>0</v>
      </c>
      <c r="BF16" s="5">
        <v>0</v>
      </c>
      <c r="BG16" s="5">
        <v>0</v>
      </c>
      <c r="BH16" s="5">
        <v>0</v>
      </c>
      <c r="BI16" s="5">
        <v>0</v>
      </c>
      <c r="BJ16" s="5">
        <v>0</v>
      </c>
      <c r="BK16" s="5">
        <v>0</v>
      </c>
      <c r="BL16" s="5">
        <v>0</v>
      </c>
      <c r="BM16" s="5">
        <v>1</v>
      </c>
      <c r="BN16" s="5">
        <v>0</v>
      </c>
      <c r="BO16" s="5">
        <v>0</v>
      </c>
      <c r="BP16" s="5">
        <v>0</v>
      </c>
      <c r="BQ16" s="5">
        <v>0</v>
      </c>
      <c r="BR16" s="5">
        <v>0</v>
      </c>
      <c r="BS16" s="5">
        <v>0</v>
      </c>
      <c r="BT16" s="5">
        <v>0</v>
      </c>
      <c r="BU16" s="5">
        <v>0</v>
      </c>
      <c r="BV16" s="5">
        <v>1</v>
      </c>
      <c r="BW16" s="5">
        <v>0</v>
      </c>
      <c r="BX16" s="5">
        <v>0</v>
      </c>
      <c r="BY16" s="5">
        <v>0</v>
      </c>
      <c r="BZ16" s="5">
        <v>1</v>
      </c>
      <c r="CA16" s="5">
        <v>0</v>
      </c>
      <c r="CB16" s="5">
        <v>0</v>
      </c>
      <c r="CC16" s="5">
        <v>0</v>
      </c>
      <c r="CD16" s="5">
        <v>0</v>
      </c>
      <c r="CE16" s="5">
        <v>0</v>
      </c>
      <c r="CF16" s="5">
        <v>0</v>
      </c>
      <c r="CG16" s="5">
        <v>0</v>
      </c>
      <c r="CH16" s="5">
        <v>0</v>
      </c>
      <c r="CI16" s="5">
        <v>0</v>
      </c>
      <c r="CJ16" s="5">
        <v>0</v>
      </c>
      <c r="CK16" s="5">
        <v>0</v>
      </c>
      <c r="CL16" s="5">
        <v>0</v>
      </c>
      <c r="CM16" s="5">
        <v>0</v>
      </c>
      <c r="CN16" s="5">
        <v>0</v>
      </c>
      <c r="CO16" s="5">
        <v>0</v>
      </c>
      <c r="CP16" s="5">
        <v>0</v>
      </c>
      <c r="CQ16" s="5"/>
      <c r="CR16" s="5"/>
      <c r="CS16" s="24">
        <f t="shared" si="7"/>
        <v>7.8947368421052627E-2</v>
      </c>
      <c r="CT16" s="6">
        <f t="shared" si="0"/>
        <v>0.77358490566037741</v>
      </c>
      <c r="CU16" s="26">
        <f t="shared" si="8"/>
        <v>0.48351648351648352</v>
      </c>
      <c r="CV16" s="46">
        <f t="shared" si="9"/>
        <v>0.21052631578947367</v>
      </c>
      <c r="CW16" s="46">
        <f t="shared" si="10"/>
        <v>8.3333333333333329E-2</v>
      </c>
      <c r="CX16" s="25">
        <f t="shared" si="11"/>
        <v>0.4</v>
      </c>
      <c r="CY16" s="25">
        <f t="shared" si="12"/>
        <v>0.75</v>
      </c>
      <c r="CZ16" s="46">
        <f t="shared" si="1"/>
        <v>0</v>
      </c>
      <c r="DA16" s="46">
        <f t="shared" si="2"/>
        <v>0.2</v>
      </c>
      <c r="DB16" s="46">
        <f t="shared" si="3"/>
        <v>0</v>
      </c>
      <c r="DC16" s="46">
        <f t="shared" si="4"/>
        <v>0.2</v>
      </c>
      <c r="DD16" s="46">
        <f t="shared" si="5"/>
        <v>0.2</v>
      </c>
      <c r="DE16" s="46">
        <f t="shared" si="13"/>
        <v>0</v>
      </c>
      <c r="DF16" s="46">
        <f>AVERAGE(BE16:BS16)</f>
        <v>6.6666666666666666E-2</v>
      </c>
      <c r="DG16" s="46">
        <f t="shared" si="14"/>
        <v>8.6956521739130432E-2</v>
      </c>
    </row>
    <row r="17" spans="1:111" ht="12.75">
      <c r="A17" s="5" t="s">
        <v>12</v>
      </c>
      <c r="B17" s="5"/>
      <c r="C17" s="22">
        <v>0</v>
      </c>
      <c r="D17" s="22">
        <v>0</v>
      </c>
      <c r="E17" s="22">
        <v>0</v>
      </c>
      <c r="F17" s="22">
        <v>0</v>
      </c>
      <c r="G17" s="22">
        <v>0</v>
      </c>
      <c r="H17" s="22">
        <v>0</v>
      </c>
      <c r="I17" s="22">
        <v>0</v>
      </c>
      <c r="J17" s="22">
        <v>0</v>
      </c>
      <c r="K17" s="22">
        <v>0</v>
      </c>
      <c r="L17" s="22">
        <v>0</v>
      </c>
      <c r="M17" s="22">
        <v>1</v>
      </c>
      <c r="N17" s="22">
        <v>0</v>
      </c>
      <c r="O17" s="22">
        <v>0</v>
      </c>
      <c r="P17" s="22">
        <v>0</v>
      </c>
      <c r="Q17" s="22">
        <v>4</v>
      </c>
      <c r="R17" s="22">
        <v>1</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v>0</v>
      </c>
      <c r="AY17" s="22">
        <v>0</v>
      </c>
      <c r="AZ17" s="22">
        <v>0</v>
      </c>
      <c r="BA17" s="22">
        <v>0</v>
      </c>
      <c r="BB17" s="22">
        <v>0</v>
      </c>
      <c r="BC17" s="22">
        <v>0</v>
      </c>
      <c r="BD17" s="22"/>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5">
        <v>0</v>
      </c>
      <c r="CJ17" s="5">
        <v>0</v>
      </c>
      <c r="CK17" s="5">
        <v>0</v>
      </c>
      <c r="CL17" s="5">
        <v>0</v>
      </c>
      <c r="CM17" s="5">
        <v>0</v>
      </c>
      <c r="CN17" s="5">
        <v>0</v>
      </c>
      <c r="CO17" s="5">
        <v>0</v>
      </c>
      <c r="CP17" s="5">
        <v>0</v>
      </c>
      <c r="CQ17" s="5"/>
      <c r="CR17" s="5"/>
      <c r="CS17" s="24">
        <f t="shared" si="7"/>
        <v>0</v>
      </c>
      <c r="CT17" s="6">
        <f t="shared" si="0"/>
        <v>0.11320754716981132</v>
      </c>
      <c r="CU17" s="26">
        <f t="shared" si="8"/>
        <v>6.5934065934065936E-2</v>
      </c>
      <c r="CV17" s="46">
        <f t="shared" si="9"/>
        <v>0</v>
      </c>
      <c r="CW17" s="46">
        <f t="shared" si="10"/>
        <v>0</v>
      </c>
      <c r="CX17" s="25">
        <f t="shared" si="11"/>
        <v>0</v>
      </c>
      <c r="CY17" s="25">
        <f t="shared" si="12"/>
        <v>0</v>
      </c>
      <c r="CZ17" s="46">
        <f t="shared" si="1"/>
        <v>0</v>
      </c>
      <c r="DA17" s="46">
        <f t="shared" si="2"/>
        <v>0</v>
      </c>
      <c r="DB17" s="46">
        <f t="shared" si="3"/>
        <v>0</v>
      </c>
      <c r="DC17" s="46">
        <f t="shared" si="4"/>
        <v>0</v>
      </c>
      <c r="DD17" s="46">
        <f t="shared" si="5"/>
        <v>0</v>
      </c>
      <c r="DE17" s="46">
        <f t="shared" si="13"/>
        <v>0</v>
      </c>
      <c r="DF17" s="46">
        <f>AVERAGE(BE17:BS17)</f>
        <v>0</v>
      </c>
      <c r="DG17" s="46">
        <f t="shared" si="14"/>
        <v>0</v>
      </c>
    </row>
    <row r="18" spans="1:111" ht="12.75">
      <c r="A18" s="5" t="s">
        <v>13</v>
      </c>
      <c r="B18" s="5"/>
      <c r="C18" s="22">
        <v>0</v>
      </c>
      <c r="D18" s="22">
        <v>0</v>
      </c>
      <c r="E18" s="22">
        <v>0</v>
      </c>
      <c r="F18" s="22">
        <v>0</v>
      </c>
      <c r="G18" s="22">
        <v>0</v>
      </c>
      <c r="H18" s="22">
        <v>0</v>
      </c>
      <c r="I18" s="22">
        <v>0</v>
      </c>
      <c r="J18" s="22">
        <v>0</v>
      </c>
      <c r="K18" s="22">
        <v>0</v>
      </c>
      <c r="L18" s="22">
        <v>0</v>
      </c>
      <c r="M18" s="22">
        <v>0</v>
      </c>
      <c r="N18" s="22">
        <v>0</v>
      </c>
      <c r="O18" s="22">
        <v>0</v>
      </c>
      <c r="P18" s="22">
        <v>0</v>
      </c>
      <c r="Q18" s="22">
        <v>1</v>
      </c>
      <c r="R18" s="22">
        <v>0</v>
      </c>
      <c r="S18" s="22">
        <v>0</v>
      </c>
      <c r="T18" s="22">
        <v>0</v>
      </c>
      <c r="U18" s="22">
        <v>0</v>
      </c>
      <c r="V18" s="22">
        <v>0</v>
      </c>
      <c r="W18" s="22">
        <v>0</v>
      </c>
      <c r="X18" s="22">
        <v>0</v>
      </c>
      <c r="Y18" s="22">
        <v>0</v>
      </c>
      <c r="Z18" s="22">
        <v>0</v>
      </c>
      <c r="AA18" s="22">
        <v>0</v>
      </c>
      <c r="AB18" s="22">
        <v>0</v>
      </c>
      <c r="AC18" s="22">
        <v>0</v>
      </c>
      <c r="AD18" s="22">
        <v>0</v>
      </c>
      <c r="AE18" s="22">
        <v>0</v>
      </c>
      <c r="AF18" s="22">
        <v>0</v>
      </c>
      <c r="AG18" s="22">
        <v>0</v>
      </c>
      <c r="AH18" s="22">
        <v>0</v>
      </c>
      <c r="AI18" s="22">
        <v>0</v>
      </c>
      <c r="AJ18" s="22">
        <v>0</v>
      </c>
      <c r="AK18" s="22">
        <v>0</v>
      </c>
      <c r="AL18" s="22">
        <v>0</v>
      </c>
      <c r="AM18" s="22">
        <v>0</v>
      </c>
      <c r="AN18" s="22">
        <v>0</v>
      </c>
      <c r="AO18" s="22">
        <v>0</v>
      </c>
      <c r="AP18" s="22">
        <v>0</v>
      </c>
      <c r="AQ18" s="22">
        <v>0</v>
      </c>
      <c r="AR18" s="22">
        <v>0</v>
      </c>
      <c r="AS18" s="22">
        <v>0</v>
      </c>
      <c r="AT18" s="22">
        <v>0</v>
      </c>
      <c r="AU18" s="22">
        <v>0</v>
      </c>
      <c r="AV18" s="22">
        <v>0</v>
      </c>
      <c r="AW18" s="22">
        <v>0</v>
      </c>
      <c r="AX18" s="22">
        <v>0</v>
      </c>
      <c r="AY18" s="22">
        <v>0</v>
      </c>
      <c r="AZ18" s="22">
        <v>0</v>
      </c>
      <c r="BA18" s="22">
        <v>0</v>
      </c>
      <c r="BB18" s="22">
        <v>0</v>
      </c>
      <c r="BC18" s="22">
        <v>0</v>
      </c>
      <c r="BD18" s="22"/>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v>0</v>
      </c>
      <c r="CK18" s="5">
        <v>0</v>
      </c>
      <c r="CL18" s="5">
        <v>0</v>
      </c>
      <c r="CM18" s="5">
        <v>0</v>
      </c>
      <c r="CN18" s="5">
        <v>0</v>
      </c>
      <c r="CO18" s="5">
        <v>0</v>
      </c>
      <c r="CP18" s="5">
        <v>0</v>
      </c>
      <c r="CQ18" s="5"/>
      <c r="CR18" s="5"/>
      <c r="CS18" s="24">
        <f t="shared" si="7"/>
        <v>0</v>
      </c>
      <c r="CT18" s="6">
        <f t="shared" si="0"/>
        <v>1.8867924528301886E-2</v>
      </c>
      <c r="CU18" s="26">
        <f t="shared" si="8"/>
        <v>1.098901098901099E-2</v>
      </c>
      <c r="CV18" s="46">
        <f t="shared" si="9"/>
        <v>0</v>
      </c>
      <c r="CW18" s="46">
        <f t="shared" si="10"/>
        <v>0</v>
      </c>
      <c r="CX18" s="25">
        <f t="shared" si="11"/>
        <v>0</v>
      </c>
      <c r="CY18" s="25">
        <f t="shared" si="12"/>
        <v>0</v>
      </c>
      <c r="CZ18" s="46">
        <f t="shared" si="1"/>
        <v>0</v>
      </c>
      <c r="DA18" s="46">
        <f t="shared" si="2"/>
        <v>0</v>
      </c>
      <c r="DB18" s="46">
        <f t="shared" si="3"/>
        <v>0</v>
      </c>
      <c r="DC18" s="46">
        <f t="shared" si="4"/>
        <v>0</v>
      </c>
      <c r="DD18" s="46">
        <f t="shared" si="5"/>
        <v>0</v>
      </c>
      <c r="DE18" s="46">
        <f t="shared" si="13"/>
        <v>0</v>
      </c>
      <c r="DF18" s="46">
        <f>AVERAGE(BE18:BS18)</f>
        <v>0</v>
      </c>
      <c r="DG18" s="46">
        <f t="shared" si="14"/>
        <v>0</v>
      </c>
    </row>
    <row r="19" spans="1:111" ht="12.75">
      <c r="A19" s="5" t="s">
        <v>14</v>
      </c>
      <c r="B19" s="5"/>
      <c r="C19" s="5">
        <f t="shared" ref="C19:AH19" si="15">SUM(C7:C18)</f>
        <v>55</v>
      </c>
      <c r="D19" s="5">
        <f t="shared" si="15"/>
        <v>50</v>
      </c>
      <c r="E19" s="5">
        <f t="shared" si="15"/>
        <v>50</v>
      </c>
      <c r="F19" s="5">
        <f t="shared" si="15"/>
        <v>51</v>
      </c>
      <c r="G19" s="5">
        <f t="shared" si="15"/>
        <v>47</v>
      </c>
      <c r="H19" s="5">
        <f t="shared" si="15"/>
        <v>56</v>
      </c>
      <c r="I19" s="5">
        <f t="shared" si="15"/>
        <v>35</v>
      </c>
      <c r="J19" s="5">
        <f t="shared" si="15"/>
        <v>44</v>
      </c>
      <c r="K19" s="5">
        <f t="shared" si="15"/>
        <v>47</v>
      </c>
      <c r="L19" s="5">
        <f t="shared" si="15"/>
        <v>63</v>
      </c>
      <c r="M19" s="5">
        <f t="shared" si="15"/>
        <v>43</v>
      </c>
      <c r="N19" s="5">
        <f t="shared" si="15"/>
        <v>68</v>
      </c>
      <c r="O19" s="5">
        <f t="shared" si="15"/>
        <v>70</v>
      </c>
      <c r="P19" s="5">
        <f t="shared" si="15"/>
        <v>65</v>
      </c>
      <c r="Q19" s="5">
        <f t="shared" si="15"/>
        <v>51</v>
      </c>
      <c r="R19" s="5">
        <f t="shared" si="15"/>
        <v>29</v>
      </c>
      <c r="S19" s="5">
        <f t="shared" si="15"/>
        <v>22</v>
      </c>
      <c r="T19" s="5">
        <f t="shared" si="15"/>
        <v>29</v>
      </c>
      <c r="U19" s="5">
        <f t="shared" si="15"/>
        <v>37</v>
      </c>
      <c r="V19" s="5">
        <f t="shared" si="15"/>
        <v>47</v>
      </c>
      <c r="W19" s="5">
        <f t="shared" si="15"/>
        <v>38</v>
      </c>
      <c r="X19" s="5">
        <f t="shared" si="15"/>
        <v>30</v>
      </c>
      <c r="Y19" s="5">
        <f t="shared" si="15"/>
        <v>30</v>
      </c>
      <c r="Z19" s="5">
        <f t="shared" si="15"/>
        <v>35</v>
      </c>
      <c r="AA19" s="5">
        <f t="shared" si="15"/>
        <v>25</v>
      </c>
      <c r="AB19" s="5">
        <f t="shared" si="15"/>
        <v>36</v>
      </c>
      <c r="AC19" s="5">
        <f t="shared" si="15"/>
        <v>46</v>
      </c>
      <c r="AD19" s="5">
        <f t="shared" si="15"/>
        <v>45</v>
      </c>
      <c r="AE19" s="5">
        <f t="shared" si="15"/>
        <v>28</v>
      </c>
      <c r="AF19" s="5">
        <f t="shared" si="15"/>
        <v>33</v>
      </c>
      <c r="AG19" s="5">
        <f t="shared" si="15"/>
        <v>19</v>
      </c>
      <c r="AH19" s="5">
        <f t="shared" si="15"/>
        <v>32</v>
      </c>
      <c r="AI19" s="5">
        <f t="shared" ref="AI19:BD19" si="16">SUM(AI7:AI18)</f>
        <v>18</v>
      </c>
      <c r="AJ19" s="5">
        <f t="shared" si="16"/>
        <v>44</v>
      </c>
      <c r="AK19" s="5">
        <f t="shared" si="16"/>
        <v>39</v>
      </c>
      <c r="AL19" s="5">
        <f t="shared" si="16"/>
        <v>38</v>
      </c>
      <c r="AM19" s="5">
        <f t="shared" si="16"/>
        <v>20</v>
      </c>
      <c r="AN19" s="5">
        <f t="shared" si="16"/>
        <v>53</v>
      </c>
      <c r="AO19" s="5">
        <f t="shared" si="16"/>
        <v>29</v>
      </c>
      <c r="AP19" s="5">
        <f t="shared" si="16"/>
        <v>12</v>
      </c>
      <c r="AQ19" s="5">
        <f t="shared" si="16"/>
        <v>44</v>
      </c>
      <c r="AR19" s="5">
        <f t="shared" si="16"/>
        <v>37</v>
      </c>
      <c r="AS19" s="5">
        <f t="shared" si="16"/>
        <v>21</v>
      </c>
      <c r="AT19" s="5">
        <f t="shared" si="16"/>
        <v>37</v>
      </c>
      <c r="AU19" s="5">
        <f t="shared" si="16"/>
        <v>29</v>
      </c>
      <c r="AV19" s="5">
        <f t="shared" si="16"/>
        <v>32</v>
      </c>
      <c r="AW19" s="5">
        <f t="shared" si="16"/>
        <v>19</v>
      </c>
      <c r="AX19" s="5">
        <f t="shared" si="16"/>
        <v>23</v>
      </c>
      <c r="AY19" s="5">
        <f t="shared" si="16"/>
        <v>25</v>
      </c>
      <c r="AZ19" s="5">
        <f t="shared" si="16"/>
        <v>31</v>
      </c>
      <c r="BA19" s="5">
        <f t="shared" si="16"/>
        <v>35</v>
      </c>
      <c r="BB19" s="5">
        <f t="shared" si="16"/>
        <v>34</v>
      </c>
      <c r="BC19" s="5">
        <f t="shared" si="16"/>
        <v>30</v>
      </c>
      <c r="BD19" s="5">
        <f t="shared" si="16"/>
        <v>14</v>
      </c>
      <c r="BE19" s="5">
        <f t="shared" ref="BE19:CK19" si="17">SUM(BE7:BE18)</f>
        <v>30</v>
      </c>
      <c r="BF19" s="5"/>
      <c r="BG19" s="5">
        <f t="shared" si="17"/>
        <v>24</v>
      </c>
      <c r="BH19" s="5">
        <f t="shared" si="17"/>
        <v>24</v>
      </c>
      <c r="BI19" s="5">
        <f t="shared" si="17"/>
        <v>7</v>
      </c>
      <c r="BJ19" s="5">
        <f t="shared" si="17"/>
        <v>25</v>
      </c>
      <c r="BK19" s="5">
        <f t="shared" si="17"/>
        <v>25</v>
      </c>
      <c r="BL19" s="5">
        <f t="shared" si="17"/>
        <v>22</v>
      </c>
      <c r="BM19" s="5">
        <f t="shared" si="17"/>
        <v>24</v>
      </c>
      <c r="BN19" s="5">
        <f t="shared" si="17"/>
        <v>24</v>
      </c>
      <c r="BO19" s="5">
        <f t="shared" si="17"/>
        <v>25</v>
      </c>
      <c r="BP19" s="5">
        <f t="shared" si="17"/>
        <v>23</v>
      </c>
      <c r="BQ19" s="5">
        <f t="shared" si="17"/>
        <v>8</v>
      </c>
      <c r="BR19" s="5">
        <f t="shared" si="17"/>
        <v>16</v>
      </c>
      <c r="BS19" s="5">
        <f t="shared" si="17"/>
        <v>7</v>
      </c>
      <c r="BT19" s="5">
        <f t="shared" si="17"/>
        <v>24</v>
      </c>
      <c r="BU19" s="5">
        <f>SUM(BU7:BU18)</f>
        <v>11</v>
      </c>
      <c r="BV19" s="5">
        <f t="shared" si="17"/>
        <v>19</v>
      </c>
      <c r="BW19" s="5">
        <f t="shared" si="17"/>
        <v>26</v>
      </c>
      <c r="BX19" s="5">
        <f t="shared" si="17"/>
        <v>12</v>
      </c>
      <c r="BY19" s="5">
        <f t="shared" si="17"/>
        <v>18</v>
      </c>
      <c r="BZ19" s="5">
        <f t="shared" si="17"/>
        <v>23</v>
      </c>
      <c r="CA19" s="5">
        <f t="shared" si="17"/>
        <v>22</v>
      </c>
      <c r="CB19" s="5">
        <f t="shared" si="17"/>
        <v>28</v>
      </c>
      <c r="CC19" s="5">
        <f t="shared" si="17"/>
        <v>11</v>
      </c>
      <c r="CD19" s="5">
        <f t="shared" si="17"/>
        <v>16</v>
      </c>
      <c r="CE19" s="5">
        <f t="shared" si="17"/>
        <v>16</v>
      </c>
      <c r="CF19" s="5">
        <f t="shared" si="17"/>
        <v>10</v>
      </c>
      <c r="CG19" s="5">
        <f t="shared" si="17"/>
        <v>16</v>
      </c>
      <c r="CH19" s="5">
        <f t="shared" si="17"/>
        <v>25</v>
      </c>
      <c r="CI19" s="5">
        <f t="shared" si="17"/>
        <v>9</v>
      </c>
      <c r="CJ19" s="5">
        <f t="shared" si="17"/>
        <v>12</v>
      </c>
      <c r="CK19" s="5">
        <f t="shared" si="17"/>
        <v>8</v>
      </c>
      <c r="CL19" s="5">
        <f t="shared" ref="CL19:CP19" si="18">SUM(CL7:CL18)</f>
        <v>12</v>
      </c>
      <c r="CM19" s="5">
        <f t="shared" si="18"/>
        <v>10</v>
      </c>
      <c r="CN19" s="5">
        <f t="shared" si="18"/>
        <v>13</v>
      </c>
      <c r="CO19" s="5">
        <f t="shared" si="18"/>
        <v>8</v>
      </c>
      <c r="CP19" s="5">
        <f t="shared" si="18"/>
        <v>16</v>
      </c>
      <c r="CQ19" s="5"/>
      <c r="CR19" s="5"/>
      <c r="CS19" s="6">
        <f t="shared" ref="CS19:CZ19" si="19">SUM(CS7:CS18)</f>
        <v>17.534850640113795</v>
      </c>
      <c r="CT19" s="6">
        <f t="shared" si="19"/>
        <v>37.471698113207552</v>
      </c>
      <c r="CU19" s="6">
        <f t="shared" si="19"/>
        <v>29.346228167967297</v>
      </c>
      <c r="CV19" s="6">
        <f t="shared" si="19"/>
        <v>23.527192982456139</v>
      </c>
      <c r="CW19" s="6">
        <f t="shared" si="19"/>
        <v>15.500000000000002</v>
      </c>
      <c r="CX19" s="46">
        <f t="shared" si="19"/>
        <v>25.599999999999998</v>
      </c>
      <c r="CY19" s="46">
        <f t="shared" si="19"/>
        <v>29.500000000000004</v>
      </c>
      <c r="CZ19" s="46">
        <f t="shared" si="19"/>
        <v>21.15</v>
      </c>
      <c r="DA19" s="46">
        <f t="shared" ref="DA19:DG19" si="20">SUM(DA7:DA18)</f>
        <v>24</v>
      </c>
      <c r="DB19" s="46">
        <f t="shared" si="20"/>
        <v>15.8</v>
      </c>
      <c r="DC19" s="46">
        <f t="shared" si="20"/>
        <v>18.400000000000002</v>
      </c>
      <c r="DD19" s="46">
        <f t="shared" si="20"/>
        <v>20.399999999999999</v>
      </c>
      <c r="DE19" s="46">
        <f t="shared" si="20"/>
        <v>16.600000000000001</v>
      </c>
      <c r="DF19" s="46">
        <f t="shared" si="20"/>
        <v>20.266666666666666</v>
      </c>
      <c r="DG19" s="46">
        <f t="shared" si="20"/>
        <v>15.869565217391305</v>
      </c>
    </row>
    <row r="20" spans="1:111" ht="12.7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24"/>
      <c r="CJ20" s="24"/>
      <c r="CK20" s="24"/>
      <c r="CL20" s="24"/>
      <c r="CM20" s="24"/>
      <c r="CN20" s="24"/>
      <c r="CO20" s="24"/>
      <c r="CP20" s="24"/>
      <c r="CQ20" s="24"/>
      <c r="CR20" s="24"/>
      <c r="CS20" s="24"/>
      <c r="CT20" s="6"/>
      <c r="CU20" s="26"/>
      <c r="CV20" s="46"/>
      <c r="CW20" s="46"/>
      <c r="CX20" s="46"/>
      <c r="CY20" s="46"/>
      <c r="CZ20" s="46"/>
      <c r="DA20" s="46"/>
      <c r="DB20" s="46"/>
      <c r="DC20" s="46"/>
      <c r="DD20" s="46"/>
      <c r="DE20" s="46"/>
    </row>
    <row r="21" spans="1:111" ht="12.75">
      <c r="A21" s="1" t="s">
        <v>111</v>
      </c>
      <c r="B21" s="1" t="s">
        <v>7</v>
      </c>
      <c r="C21" s="5"/>
      <c r="D21" s="5"/>
      <c r="E21" s="5"/>
      <c r="F21" s="5"/>
      <c r="G21" s="5"/>
      <c r="H21" s="36">
        <f t="shared" ref="H21:AM21" si="21">(SUM(D12:L12)+(C12+M12)/2)/10</f>
        <v>13.65</v>
      </c>
      <c r="I21" s="36">
        <f t="shared" si="21"/>
        <v>13.2</v>
      </c>
      <c r="J21" s="36">
        <f t="shared" si="21"/>
        <v>13.05</v>
      </c>
      <c r="K21" s="36">
        <f t="shared" si="21"/>
        <v>13.8</v>
      </c>
      <c r="L21" s="36">
        <f t="shared" si="21"/>
        <v>14.05</v>
      </c>
      <c r="M21" s="36">
        <f t="shared" si="21"/>
        <v>13.3</v>
      </c>
      <c r="N21" s="36">
        <f t="shared" si="21"/>
        <v>12.95</v>
      </c>
      <c r="O21" s="36">
        <f t="shared" si="21"/>
        <v>13.05</v>
      </c>
      <c r="P21" s="36">
        <f t="shared" si="21"/>
        <v>12.8</v>
      </c>
      <c r="Q21" s="36">
        <f t="shared" si="21"/>
        <v>12.4</v>
      </c>
      <c r="R21" s="36">
        <f t="shared" si="21"/>
        <v>12.1</v>
      </c>
      <c r="S21" s="36">
        <f t="shared" si="21"/>
        <v>11.75</v>
      </c>
      <c r="T21" s="36">
        <f t="shared" si="21"/>
        <v>11.05</v>
      </c>
      <c r="U21" s="36">
        <f t="shared" si="21"/>
        <v>10.15</v>
      </c>
      <c r="V21" s="36">
        <f t="shared" si="21"/>
        <v>9.35</v>
      </c>
      <c r="W21" s="36">
        <f t="shared" si="21"/>
        <v>9.0500000000000007</v>
      </c>
      <c r="X21" s="36">
        <f t="shared" si="21"/>
        <v>9.3000000000000007</v>
      </c>
      <c r="Y21" s="36">
        <f t="shared" si="21"/>
        <v>10.1</v>
      </c>
      <c r="Z21" s="36">
        <f t="shared" si="21"/>
        <v>10.4</v>
      </c>
      <c r="AA21" s="36">
        <f t="shared" si="21"/>
        <v>9.6999999999999993</v>
      </c>
      <c r="AB21" s="36">
        <f t="shared" si="21"/>
        <v>8.9499999999999993</v>
      </c>
      <c r="AC21" s="36">
        <f t="shared" si="21"/>
        <v>8.9</v>
      </c>
      <c r="AD21" s="36">
        <f t="shared" si="21"/>
        <v>9.1</v>
      </c>
      <c r="AE21" s="36">
        <f t="shared" si="21"/>
        <v>8.9</v>
      </c>
      <c r="AF21" s="36">
        <f t="shared" si="21"/>
        <v>8.9499999999999993</v>
      </c>
      <c r="AG21" s="36">
        <f t="shared" si="21"/>
        <v>9.35</v>
      </c>
      <c r="AH21" s="36">
        <f t="shared" si="21"/>
        <v>9.0500000000000007</v>
      </c>
      <c r="AI21" s="36">
        <f t="shared" si="21"/>
        <v>8.6</v>
      </c>
      <c r="AJ21" s="36">
        <f t="shared" si="21"/>
        <v>8.9499999999999993</v>
      </c>
      <c r="AK21" s="36">
        <f t="shared" si="21"/>
        <v>8.85</v>
      </c>
      <c r="AL21" s="36">
        <f t="shared" si="21"/>
        <v>9.4499999999999993</v>
      </c>
      <c r="AM21" s="36">
        <f t="shared" si="21"/>
        <v>10.45</v>
      </c>
      <c r="AN21" s="36">
        <f t="shared" ref="AN21:BS21" si="22">(SUM(AJ12:AR12)+(AI12+AS12)/2)/10</f>
        <v>10.7</v>
      </c>
      <c r="AO21" s="36">
        <f t="shared" si="22"/>
        <v>11</v>
      </c>
      <c r="AP21" s="36">
        <f t="shared" si="22"/>
        <v>11.45</v>
      </c>
      <c r="AQ21" s="36">
        <f t="shared" si="22"/>
        <v>11.45</v>
      </c>
      <c r="AR21" s="36">
        <f t="shared" si="22"/>
        <v>11.4</v>
      </c>
      <c r="AS21" s="36">
        <f t="shared" si="22"/>
        <v>10.75</v>
      </c>
      <c r="AT21" s="36">
        <f t="shared" si="22"/>
        <v>9.65</v>
      </c>
      <c r="AU21" s="36">
        <f t="shared" si="22"/>
        <v>9.6</v>
      </c>
      <c r="AV21" s="36">
        <f t="shared" si="22"/>
        <v>9.1</v>
      </c>
      <c r="AW21" s="36">
        <f t="shared" si="22"/>
        <v>8.4</v>
      </c>
      <c r="AX21" s="36">
        <f t="shared" si="22"/>
        <v>8.3000000000000007</v>
      </c>
      <c r="AY21" s="36">
        <f t="shared" si="22"/>
        <v>7.65</v>
      </c>
      <c r="AZ21" s="36">
        <f t="shared" si="22"/>
        <v>6.45</v>
      </c>
      <c r="BA21" s="36">
        <f t="shared" si="22"/>
        <v>5.6</v>
      </c>
      <c r="BB21" s="36">
        <f t="shared" si="22"/>
        <v>5</v>
      </c>
      <c r="BC21" s="36">
        <f t="shared" si="22"/>
        <v>4.75</v>
      </c>
      <c r="BD21" s="36">
        <f t="shared" si="22"/>
        <v>4.8</v>
      </c>
      <c r="BE21" s="36">
        <f t="shared" si="22"/>
        <v>5.2</v>
      </c>
      <c r="BF21" s="36">
        <f t="shared" si="22"/>
        <v>5.55</v>
      </c>
      <c r="BG21" s="36">
        <f t="shared" si="22"/>
        <v>5.25</v>
      </c>
      <c r="BH21" s="36">
        <f t="shared" si="22"/>
        <v>5</v>
      </c>
      <c r="BI21" s="36">
        <f t="shared" si="22"/>
        <v>5.2</v>
      </c>
      <c r="BJ21" s="36">
        <f t="shared" si="22"/>
        <v>5.65</v>
      </c>
      <c r="BK21" s="36">
        <f t="shared" si="22"/>
        <v>6.2</v>
      </c>
      <c r="BL21" s="36">
        <f t="shared" si="22"/>
        <v>6.5</v>
      </c>
      <c r="BM21" s="36">
        <f t="shared" si="22"/>
        <v>6.6</v>
      </c>
      <c r="BN21" s="36">
        <f t="shared" si="22"/>
        <v>6.5</v>
      </c>
      <c r="BO21" s="36">
        <f t="shared" si="22"/>
        <v>6.05</v>
      </c>
      <c r="BP21" s="36">
        <f t="shared" si="22"/>
        <v>5.45</v>
      </c>
      <c r="BQ21" s="36">
        <f t="shared" si="22"/>
        <v>5</v>
      </c>
      <c r="BR21" s="36">
        <f t="shared" si="22"/>
        <v>4.6500000000000004</v>
      </c>
      <c r="BS21" s="36">
        <f t="shared" si="22"/>
        <v>4.5</v>
      </c>
      <c r="BT21" s="36">
        <f t="shared" ref="BT21:CK21" si="23">(SUM(BP12:BX12)+(BO12+BY12)/2)/10</f>
        <v>4.4000000000000004</v>
      </c>
      <c r="BU21" s="36">
        <f t="shared" si="23"/>
        <v>4.3499999999999996</v>
      </c>
      <c r="BV21" s="36">
        <f t="shared" si="23"/>
        <v>4.7</v>
      </c>
      <c r="BW21" s="36">
        <f t="shared" si="23"/>
        <v>5.4</v>
      </c>
      <c r="BX21" s="36">
        <f t="shared" si="23"/>
        <v>6</v>
      </c>
      <c r="BY21" s="36">
        <f t="shared" si="23"/>
        <v>5.8</v>
      </c>
      <c r="BZ21" s="36">
        <f t="shared" si="23"/>
        <v>5.75</v>
      </c>
      <c r="CA21" s="36">
        <f t="shared" si="23"/>
        <v>6.05</v>
      </c>
      <c r="CB21" s="36">
        <f t="shared" si="23"/>
        <v>5.9</v>
      </c>
      <c r="CC21" s="36">
        <f t="shared" si="23"/>
        <v>5.65</v>
      </c>
      <c r="CD21" s="36">
        <f t="shared" si="23"/>
        <v>5.35</v>
      </c>
      <c r="CE21" s="36">
        <f t="shared" si="23"/>
        <v>4.7</v>
      </c>
      <c r="CF21" s="36">
        <f t="shared" si="23"/>
        <v>4.2</v>
      </c>
      <c r="CG21" s="36">
        <f t="shared" si="23"/>
        <v>3.75</v>
      </c>
      <c r="CH21" s="36">
        <f t="shared" si="23"/>
        <v>3.2</v>
      </c>
      <c r="CI21" s="36">
        <f t="shared" si="23"/>
        <v>3</v>
      </c>
      <c r="CJ21" s="36">
        <f t="shared" si="23"/>
        <v>2.8</v>
      </c>
      <c r="CK21" s="36">
        <f t="shared" si="23"/>
        <v>2.4500000000000002</v>
      </c>
      <c r="CL21" s="5"/>
      <c r="CM21" s="5"/>
      <c r="CN21" s="5"/>
      <c r="CO21" s="5"/>
      <c r="CP21" s="5"/>
      <c r="CQ21" s="5"/>
      <c r="CR21" s="5"/>
      <c r="CS21" s="24"/>
      <c r="CT21" s="6"/>
      <c r="CU21" s="26"/>
      <c r="CX21" s="46"/>
      <c r="CY21" s="46"/>
      <c r="CZ21" s="46"/>
      <c r="DA21" s="46"/>
      <c r="DB21" s="46"/>
      <c r="DC21" s="46"/>
      <c r="DD21" s="46"/>
      <c r="DE21" s="46"/>
      <c r="DF21" s="46"/>
      <c r="DG21" s="46"/>
    </row>
    <row r="22" spans="1:111" ht="12.75">
      <c r="A22" s="1" t="s">
        <v>111</v>
      </c>
      <c r="B22" s="1" t="s">
        <v>8</v>
      </c>
      <c r="D22" s="5"/>
      <c r="E22" s="5"/>
      <c r="F22" s="5"/>
      <c r="G22" s="5"/>
      <c r="H22" s="36">
        <f>(SUM(D13:L13)+(C13+M13)/2)/10</f>
        <v>15.8</v>
      </c>
      <c r="I22" s="36">
        <f t="shared" ref="I22:BT22" si="24">(SUM(E13:M13)+(D13+N13)/2)/10</f>
        <v>15.7</v>
      </c>
      <c r="J22" s="36">
        <f t="shared" si="24"/>
        <v>15.75</v>
      </c>
      <c r="K22" s="36">
        <f t="shared" si="24"/>
        <v>15.9</v>
      </c>
      <c r="L22" s="36">
        <f t="shared" si="24"/>
        <v>16.05</v>
      </c>
      <c r="M22" s="36">
        <f t="shared" si="24"/>
        <v>15.25</v>
      </c>
      <c r="N22" s="36">
        <f t="shared" si="24"/>
        <v>14.2</v>
      </c>
      <c r="O22" s="36">
        <f t="shared" si="24"/>
        <v>13</v>
      </c>
      <c r="P22" s="36">
        <f t="shared" si="24"/>
        <v>12.1</v>
      </c>
      <c r="Q22" s="36">
        <f t="shared" si="24"/>
        <v>11.75</v>
      </c>
      <c r="R22" s="36">
        <f t="shared" si="24"/>
        <v>11.95</v>
      </c>
      <c r="S22" s="36">
        <f t="shared" si="24"/>
        <v>12.15</v>
      </c>
      <c r="T22" s="36">
        <f t="shared" si="24"/>
        <v>11.8</v>
      </c>
      <c r="U22" s="36">
        <f t="shared" si="24"/>
        <v>11.25</v>
      </c>
      <c r="V22" s="36">
        <f t="shared" si="24"/>
        <v>10.9</v>
      </c>
      <c r="W22" s="36">
        <f t="shared" si="24"/>
        <v>11.25</v>
      </c>
      <c r="X22" s="36">
        <f t="shared" si="24"/>
        <v>12.1</v>
      </c>
      <c r="Y22" s="36">
        <f t="shared" si="24"/>
        <v>12.9</v>
      </c>
      <c r="Z22" s="36">
        <f t="shared" si="24"/>
        <v>13.2</v>
      </c>
      <c r="AA22" s="36">
        <f t="shared" si="24"/>
        <v>13.15</v>
      </c>
      <c r="AB22" s="36">
        <f t="shared" si="24"/>
        <v>12.7</v>
      </c>
      <c r="AC22" s="36">
        <f t="shared" si="24"/>
        <v>11.95</v>
      </c>
      <c r="AD22" s="36">
        <f t="shared" si="24"/>
        <v>11.15</v>
      </c>
      <c r="AE22" s="36">
        <f t="shared" si="24"/>
        <v>10.85</v>
      </c>
      <c r="AF22" s="36">
        <f t="shared" si="24"/>
        <v>11</v>
      </c>
      <c r="AG22" s="36">
        <f t="shared" si="24"/>
        <v>11</v>
      </c>
      <c r="AH22" s="36">
        <f t="shared" si="24"/>
        <v>11</v>
      </c>
      <c r="AI22" s="36">
        <f t="shared" si="24"/>
        <v>11.45</v>
      </c>
      <c r="AJ22" s="36">
        <f t="shared" si="24"/>
        <v>11.6</v>
      </c>
      <c r="AK22" s="36">
        <f t="shared" si="24"/>
        <v>11.05</v>
      </c>
      <c r="AL22" s="36">
        <f t="shared" si="24"/>
        <v>10.7</v>
      </c>
      <c r="AM22" s="36">
        <f t="shared" si="24"/>
        <v>10.85</v>
      </c>
      <c r="AN22" s="36">
        <f t="shared" si="24"/>
        <v>11.3</v>
      </c>
      <c r="AO22" s="36">
        <f t="shared" si="24"/>
        <v>11.55</v>
      </c>
      <c r="AP22" s="36">
        <f t="shared" si="24"/>
        <v>11.45</v>
      </c>
      <c r="AQ22" s="36">
        <f t="shared" si="24"/>
        <v>11</v>
      </c>
      <c r="AR22" s="36">
        <f t="shared" si="24"/>
        <v>10.45</v>
      </c>
      <c r="AS22" s="36">
        <f t="shared" si="24"/>
        <v>9.75</v>
      </c>
      <c r="AT22" s="36">
        <f t="shared" si="24"/>
        <v>9.5</v>
      </c>
      <c r="AU22" s="36">
        <f t="shared" si="24"/>
        <v>9.9</v>
      </c>
      <c r="AV22" s="36">
        <f t="shared" si="24"/>
        <v>10.45</v>
      </c>
      <c r="AW22" s="36">
        <f t="shared" si="24"/>
        <v>10.9</v>
      </c>
      <c r="AX22" s="36">
        <f t="shared" si="24"/>
        <v>11.05</v>
      </c>
      <c r="AY22" s="36">
        <f t="shared" si="24"/>
        <v>10.4</v>
      </c>
      <c r="AZ22" s="36">
        <f t="shared" si="24"/>
        <v>10.050000000000001</v>
      </c>
      <c r="BA22" s="36">
        <f t="shared" si="24"/>
        <v>9.9499999999999993</v>
      </c>
      <c r="BB22" s="36">
        <f t="shared" si="24"/>
        <v>9.35</v>
      </c>
      <c r="BC22" s="36">
        <f t="shared" si="24"/>
        <v>9.4</v>
      </c>
      <c r="BD22" s="36">
        <f t="shared" si="24"/>
        <v>9.0500000000000007</v>
      </c>
      <c r="BE22" s="36">
        <f t="shared" si="24"/>
        <v>8.5500000000000007</v>
      </c>
      <c r="BF22" s="36">
        <f t="shared" si="24"/>
        <v>8.1</v>
      </c>
      <c r="BG22" s="36">
        <f t="shared" si="24"/>
        <v>7.3</v>
      </c>
      <c r="BH22" s="36">
        <f t="shared" si="24"/>
        <v>7.15</v>
      </c>
      <c r="BI22" s="36">
        <f t="shared" si="24"/>
        <v>7.7</v>
      </c>
      <c r="BJ22" s="36">
        <f t="shared" si="24"/>
        <v>7.85</v>
      </c>
      <c r="BK22" s="36">
        <f t="shared" si="24"/>
        <v>8.0500000000000007</v>
      </c>
      <c r="BL22" s="36">
        <f t="shared" si="24"/>
        <v>8.25</v>
      </c>
      <c r="BM22" s="36">
        <f t="shared" si="24"/>
        <v>7.6</v>
      </c>
      <c r="BN22" s="36">
        <f t="shared" si="24"/>
        <v>7.2</v>
      </c>
      <c r="BO22" s="36">
        <f t="shared" si="24"/>
        <v>7.2</v>
      </c>
      <c r="BP22" s="36">
        <f t="shared" si="24"/>
        <v>7.15</v>
      </c>
      <c r="BQ22" s="36">
        <f t="shared" si="24"/>
        <v>7.35</v>
      </c>
      <c r="BR22" s="36">
        <f t="shared" si="24"/>
        <v>7.65</v>
      </c>
      <c r="BS22" s="36">
        <f t="shared" si="24"/>
        <v>7.2</v>
      </c>
      <c r="BT22" s="36">
        <f t="shared" si="24"/>
        <v>6.5</v>
      </c>
      <c r="BU22" s="36">
        <f t="shared" ref="BU22:CK22" si="25">(SUM(BQ13:BY13)+(BP13+BZ13)/2)/10</f>
        <v>6.25</v>
      </c>
      <c r="BV22" s="36">
        <f t="shared" si="25"/>
        <v>6.65</v>
      </c>
      <c r="BW22" s="36">
        <f t="shared" si="25"/>
        <v>7.15</v>
      </c>
      <c r="BX22" s="36">
        <f t="shared" si="25"/>
        <v>7.5</v>
      </c>
      <c r="BY22" s="36">
        <f t="shared" si="25"/>
        <v>7.55</v>
      </c>
      <c r="BZ22" s="36">
        <f t="shared" si="25"/>
        <v>7.35</v>
      </c>
      <c r="CA22" s="36">
        <f t="shared" si="25"/>
        <v>6.95</v>
      </c>
      <c r="CB22" s="36">
        <f t="shared" si="25"/>
        <v>6.45</v>
      </c>
      <c r="CC22" s="36">
        <f t="shared" si="25"/>
        <v>6.85</v>
      </c>
      <c r="CD22" s="36">
        <f t="shared" si="25"/>
        <v>7.15</v>
      </c>
      <c r="CE22" s="36">
        <f t="shared" si="25"/>
        <v>6.95</v>
      </c>
      <c r="CF22" s="36">
        <f t="shared" si="25"/>
        <v>6.5</v>
      </c>
      <c r="CG22" s="36">
        <f t="shared" si="25"/>
        <v>5.85</v>
      </c>
      <c r="CH22" s="36">
        <f t="shared" si="25"/>
        <v>5.6</v>
      </c>
      <c r="CI22" s="36">
        <f t="shared" si="25"/>
        <v>5.7</v>
      </c>
      <c r="CJ22" s="36">
        <f t="shared" si="25"/>
        <v>5.65</v>
      </c>
      <c r="CK22" s="36">
        <f t="shared" si="25"/>
        <v>5.6</v>
      </c>
      <c r="CL22" s="4"/>
      <c r="CM22" s="4"/>
      <c r="CN22" s="4"/>
      <c r="CO22" s="4"/>
      <c r="CP22" s="4"/>
      <c r="CQ22" s="4"/>
      <c r="CR22" s="4"/>
      <c r="CS22" s="5"/>
      <c r="CT22" s="5"/>
    </row>
    <row r="23" spans="1:111" ht="12.75">
      <c r="A23" s="1" t="s">
        <v>111</v>
      </c>
      <c r="B23" s="1" t="s">
        <v>73</v>
      </c>
      <c r="D23" s="5"/>
      <c r="E23" s="5"/>
      <c r="F23" s="5"/>
      <c r="G23" s="5"/>
      <c r="H23" s="36">
        <f>(SUM(D14:L14)+(C14+M14)/2)/10</f>
        <v>9.1999999999999993</v>
      </c>
      <c r="I23" s="36">
        <f t="shared" ref="I23:R25" si="26">(SUM(E14:M14)+(D14+N14)/2)/10</f>
        <v>9.4499999999999993</v>
      </c>
      <c r="J23" s="36">
        <f t="shared" si="26"/>
        <v>10.4</v>
      </c>
      <c r="K23" s="36">
        <f t="shared" si="26"/>
        <v>10.4</v>
      </c>
      <c r="L23" s="36">
        <f t="shared" si="26"/>
        <v>10.35</v>
      </c>
      <c r="M23" s="36">
        <f t="shared" si="26"/>
        <v>10.5</v>
      </c>
      <c r="N23" s="36">
        <f t="shared" si="26"/>
        <v>10.050000000000001</v>
      </c>
      <c r="O23" s="36">
        <f t="shared" si="26"/>
        <v>9.6</v>
      </c>
      <c r="P23" s="36">
        <f t="shared" si="26"/>
        <v>9.5500000000000007</v>
      </c>
      <c r="Q23" s="36">
        <f t="shared" si="26"/>
        <v>9.1999999999999993</v>
      </c>
      <c r="R23" s="36">
        <f t="shared" si="26"/>
        <v>8.8000000000000007</v>
      </c>
      <c r="S23" s="36">
        <f t="shared" ref="S23:AB25" si="27">(SUM(O14:W14)+(N14+X14)/2)/10</f>
        <v>7.9</v>
      </c>
      <c r="T23" s="36">
        <f t="shared" si="27"/>
        <v>6.75</v>
      </c>
      <c r="U23" s="36">
        <f t="shared" si="27"/>
        <v>6.55</v>
      </c>
      <c r="V23" s="36">
        <f t="shared" si="27"/>
        <v>6.5</v>
      </c>
      <c r="W23" s="36">
        <f t="shared" si="27"/>
        <v>6.45</v>
      </c>
      <c r="X23" s="36">
        <f t="shared" si="27"/>
        <v>6.75</v>
      </c>
      <c r="Y23" s="36">
        <f t="shared" si="27"/>
        <v>6.75</v>
      </c>
      <c r="Z23" s="36">
        <f t="shared" si="27"/>
        <v>6.65</v>
      </c>
      <c r="AA23" s="36">
        <f t="shared" si="27"/>
        <v>6.95</v>
      </c>
      <c r="AB23" s="36">
        <f t="shared" si="27"/>
        <v>7.05</v>
      </c>
      <c r="AC23" s="36">
        <f t="shared" ref="AC23:AL25" si="28">(SUM(Y14:AG14)+(X14+AH14)/2)/10</f>
        <v>7.3</v>
      </c>
      <c r="AD23" s="36">
        <f t="shared" si="28"/>
        <v>7.4</v>
      </c>
      <c r="AE23" s="36">
        <f t="shared" si="28"/>
        <v>7.45</v>
      </c>
      <c r="AF23" s="36">
        <f t="shared" si="28"/>
        <v>7.85</v>
      </c>
      <c r="AG23" s="36">
        <f t="shared" si="28"/>
        <v>7.8</v>
      </c>
      <c r="AH23" s="36">
        <f t="shared" si="28"/>
        <v>7.25</v>
      </c>
      <c r="AI23" s="36">
        <f t="shared" si="28"/>
        <v>7.1</v>
      </c>
      <c r="AJ23" s="36">
        <f t="shared" si="28"/>
        <v>7.25</v>
      </c>
      <c r="AK23" s="36">
        <f t="shared" si="28"/>
        <v>6.85</v>
      </c>
      <c r="AL23" s="36">
        <f t="shared" si="28"/>
        <v>6.85</v>
      </c>
      <c r="AM23" s="36">
        <f t="shared" ref="AM23:AV25" si="29">(SUM(AI14:AQ14)+(AH14+AR14)/2)/10</f>
        <v>7.15</v>
      </c>
      <c r="AN23" s="36">
        <f t="shared" si="29"/>
        <v>7.1</v>
      </c>
      <c r="AO23" s="36">
        <f t="shared" si="29"/>
        <v>6.8</v>
      </c>
      <c r="AP23" s="36">
        <f t="shared" si="29"/>
        <v>6</v>
      </c>
      <c r="AQ23" s="36">
        <f t="shared" si="29"/>
        <v>5.5</v>
      </c>
      <c r="AR23" s="36">
        <f t="shared" si="29"/>
        <v>5.5</v>
      </c>
      <c r="AS23" s="36">
        <f t="shared" si="29"/>
        <v>5.45</v>
      </c>
      <c r="AT23" s="36">
        <f t="shared" si="29"/>
        <v>5.3</v>
      </c>
      <c r="AU23" s="36">
        <f t="shared" si="29"/>
        <v>5.5</v>
      </c>
      <c r="AV23" s="36">
        <f t="shared" si="29"/>
        <v>5.5</v>
      </c>
      <c r="AW23" s="36">
        <f t="shared" ref="AW23:BF25" si="30">(SUM(AS14:BA14)+(AR14+BB14)/2)/10</f>
        <v>5</v>
      </c>
      <c r="AX23" s="36">
        <f t="shared" si="30"/>
        <v>4.8</v>
      </c>
      <c r="AY23" s="36">
        <f t="shared" si="30"/>
        <v>5.15</v>
      </c>
      <c r="AZ23" s="36">
        <f t="shared" si="30"/>
        <v>6</v>
      </c>
      <c r="BA23" s="36">
        <f t="shared" si="30"/>
        <v>6.35</v>
      </c>
      <c r="BB23" s="36">
        <f t="shared" si="30"/>
        <v>6.3</v>
      </c>
      <c r="BC23" s="36">
        <f t="shared" si="30"/>
        <v>6.25</v>
      </c>
      <c r="BD23" s="36">
        <f t="shared" si="30"/>
        <v>5.7</v>
      </c>
      <c r="BE23" s="36">
        <f t="shared" si="30"/>
        <v>4.95</v>
      </c>
      <c r="BF23" s="36">
        <f t="shared" si="30"/>
        <v>4.55</v>
      </c>
      <c r="BG23" s="36">
        <f t="shared" ref="BG23:BP25" si="31">(SUM(BC14:BK14)+(BB14+BL14)/2)/10</f>
        <v>4.45</v>
      </c>
      <c r="BH23" s="36">
        <f t="shared" si="31"/>
        <v>4.25</v>
      </c>
      <c r="BI23" s="36">
        <f t="shared" si="31"/>
        <v>3.95</v>
      </c>
      <c r="BJ23" s="36">
        <f t="shared" si="31"/>
        <v>3.6</v>
      </c>
      <c r="BK23" s="36">
        <f t="shared" si="31"/>
        <v>3.75</v>
      </c>
      <c r="BL23" s="36">
        <f t="shared" si="31"/>
        <v>4.1500000000000004</v>
      </c>
      <c r="BM23" s="36">
        <f t="shared" si="31"/>
        <v>4.0999999999999996</v>
      </c>
      <c r="BN23" s="36">
        <f t="shared" si="31"/>
        <v>4.1500000000000004</v>
      </c>
      <c r="BO23" s="36">
        <f t="shared" si="31"/>
        <v>4.3</v>
      </c>
      <c r="BP23" s="36">
        <f t="shared" si="31"/>
        <v>4.2</v>
      </c>
      <c r="BQ23" s="36">
        <f t="shared" ref="BQ23:BZ25" si="32">(SUM(BM14:BU14)+(BL14+BV14)/2)/10</f>
        <v>3.95</v>
      </c>
      <c r="BR23" s="36">
        <f t="shared" si="32"/>
        <v>4.25</v>
      </c>
      <c r="BS23" s="36">
        <f t="shared" si="32"/>
        <v>4.3499999999999996</v>
      </c>
      <c r="BT23" s="36">
        <f t="shared" si="32"/>
        <v>4.05</v>
      </c>
      <c r="BU23" s="36">
        <f t="shared" si="32"/>
        <v>3.85</v>
      </c>
      <c r="BV23" s="36">
        <f t="shared" si="32"/>
        <v>3.6</v>
      </c>
      <c r="BW23" s="36">
        <f t="shared" si="32"/>
        <v>3.45</v>
      </c>
      <c r="BX23" s="36">
        <f t="shared" si="32"/>
        <v>3.2</v>
      </c>
      <c r="BY23" s="36">
        <f t="shared" si="32"/>
        <v>3.45</v>
      </c>
      <c r="BZ23" s="36">
        <f t="shared" si="32"/>
        <v>3.6</v>
      </c>
      <c r="CA23" s="36">
        <f t="shared" ref="CA23:CK25" si="33">(SUM(BW14:CE14)+(BV14+CF14)/2)/10</f>
        <v>3.35</v>
      </c>
      <c r="CB23" s="36">
        <f t="shared" si="33"/>
        <v>3.05</v>
      </c>
      <c r="CC23" s="36">
        <f t="shared" si="33"/>
        <v>3</v>
      </c>
      <c r="CD23" s="36">
        <f t="shared" si="33"/>
        <v>3.1</v>
      </c>
      <c r="CE23" s="36">
        <f t="shared" si="33"/>
        <v>3.05</v>
      </c>
      <c r="CF23" s="36">
        <f t="shared" si="33"/>
        <v>2.85</v>
      </c>
      <c r="CG23" s="36">
        <f t="shared" si="33"/>
        <v>2.75</v>
      </c>
      <c r="CH23" s="36">
        <f t="shared" si="33"/>
        <v>2.9</v>
      </c>
      <c r="CI23" s="36">
        <f t="shared" si="33"/>
        <v>2.6</v>
      </c>
      <c r="CJ23" s="36">
        <f t="shared" si="33"/>
        <v>2.4500000000000002</v>
      </c>
      <c r="CK23" s="36">
        <f t="shared" si="33"/>
        <v>3</v>
      </c>
      <c r="CL23" s="4"/>
      <c r="CM23" s="4"/>
      <c r="CN23" s="4"/>
      <c r="CO23" s="4"/>
      <c r="CP23" s="4"/>
      <c r="CQ23" s="4"/>
      <c r="CR23" s="4"/>
      <c r="CS23" s="5"/>
    </row>
    <row r="24" spans="1:111" ht="12.75">
      <c r="A24" s="1" t="s">
        <v>111</v>
      </c>
      <c r="B24" s="1" t="s">
        <v>74</v>
      </c>
      <c r="D24" s="5"/>
      <c r="E24" s="5"/>
      <c r="F24" s="5"/>
      <c r="G24" s="5"/>
      <c r="H24" s="36">
        <f>(SUM(D15:L15)+(C15+M15)/2)/10</f>
        <v>3.3</v>
      </c>
      <c r="I24" s="36">
        <f t="shared" si="26"/>
        <v>3.45</v>
      </c>
      <c r="J24" s="36">
        <f t="shared" si="26"/>
        <v>3.55</v>
      </c>
      <c r="K24" s="36">
        <f t="shared" si="26"/>
        <v>3.3</v>
      </c>
      <c r="L24" s="36">
        <f t="shared" si="26"/>
        <v>3.15</v>
      </c>
      <c r="M24" s="36">
        <f t="shared" si="26"/>
        <v>3.2</v>
      </c>
      <c r="N24" s="36">
        <f t="shared" si="26"/>
        <v>3.15</v>
      </c>
      <c r="O24" s="36">
        <f t="shared" si="26"/>
        <v>3.2</v>
      </c>
      <c r="P24" s="36">
        <f t="shared" si="26"/>
        <v>3.45</v>
      </c>
      <c r="Q24" s="36">
        <f t="shared" si="26"/>
        <v>3.65</v>
      </c>
      <c r="R24" s="36">
        <f t="shared" si="26"/>
        <v>3.35</v>
      </c>
      <c r="S24" s="36">
        <f t="shared" si="27"/>
        <v>3</v>
      </c>
      <c r="T24" s="36">
        <f t="shared" si="27"/>
        <v>2.75</v>
      </c>
      <c r="U24" s="36">
        <f t="shared" si="27"/>
        <v>2.5499999999999998</v>
      </c>
      <c r="V24" s="36">
        <f t="shared" si="27"/>
        <v>2.25</v>
      </c>
      <c r="W24" s="36">
        <f t="shared" si="27"/>
        <v>2.1</v>
      </c>
      <c r="X24" s="36">
        <f t="shared" si="27"/>
        <v>2.2999999999999998</v>
      </c>
      <c r="Y24" s="36">
        <f t="shared" si="27"/>
        <v>2.4500000000000002</v>
      </c>
      <c r="Z24" s="36">
        <f t="shared" si="27"/>
        <v>2.25</v>
      </c>
      <c r="AA24" s="36">
        <f t="shared" si="27"/>
        <v>2.0499999999999998</v>
      </c>
      <c r="AB24" s="36">
        <f t="shared" si="27"/>
        <v>2.15</v>
      </c>
      <c r="AC24" s="36">
        <f t="shared" si="28"/>
        <v>2.15</v>
      </c>
      <c r="AD24" s="36">
        <f t="shared" si="28"/>
        <v>2.1</v>
      </c>
      <c r="AE24" s="36">
        <f t="shared" si="28"/>
        <v>2.0499999999999998</v>
      </c>
      <c r="AF24" s="36">
        <f t="shared" si="28"/>
        <v>2.1</v>
      </c>
      <c r="AG24" s="36">
        <f t="shared" si="28"/>
        <v>2.2999999999999998</v>
      </c>
      <c r="AH24" s="36">
        <f t="shared" si="28"/>
        <v>2.35</v>
      </c>
      <c r="AI24" s="36">
        <f t="shared" si="28"/>
        <v>2.1</v>
      </c>
      <c r="AJ24" s="36">
        <f t="shared" si="28"/>
        <v>1.9</v>
      </c>
      <c r="AK24" s="36">
        <f t="shared" si="28"/>
        <v>1.8</v>
      </c>
      <c r="AL24" s="36">
        <f t="shared" si="28"/>
        <v>1.7</v>
      </c>
      <c r="AM24" s="36">
        <f t="shared" si="29"/>
        <v>1.75</v>
      </c>
      <c r="AN24" s="36">
        <f t="shared" si="29"/>
        <v>1.7</v>
      </c>
      <c r="AO24" s="36">
        <f t="shared" si="29"/>
        <v>1.6</v>
      </c>
      <c r="AP24" s="36">
        <f t="shared" si="29"/>
        <v>1.6</v>
      </c>
      <c r="AQ24" s="36">
        <f t="shared" si="29"/>
        <v>1.65</v>
      </c>
      <c r="AR24" s="36">
        <f t="shared" si="29"/>
        <v>1.6</v>
      </c>
      <c r="AS24" s="36">
        <f t="shared" si="29"/>
        <v>1.6</v>
      </c>
      <c r="AT24" s="36">
        <f t="shared" si="29"/>
        <v>1.7</v>
      </c>
      <c r="AU24" s="36">
        <f t="shared" si="29"/>
        <v>1.85</v>
      </c>
      <c r="AV24" s="36">
        <f t="shared" si="29"/>
        <v>2.1</v>
      </c>
      <c r="AW24" s="36">
        <f t="shared" si="30"/>
        <v>2.2000000000000002</v>
      </c>
      <c r="AX24" s="36">
        <f t="shared" si="30"/>
        <v>2.2999999999999998</v>
      </c>
      <c r="AY24" s="36">
        <f t="shared" si="30"/>
        <v>2.2999999999999998</v>
      </c>
      <c r="AZ24" s="36">
        <f t="shared" si="30"/>
        <v>2.0499999999999998</v>
      </c>
      <c r="BA24" s="36">
        <f t="shared" si="30"/>
        <v>1.6</v>
      </c>
      <c r="BB24" s="36">
        <f t="shared" si="30"/>
        <v>1.4</v>
      </c>
      <c r="BC24" s="36">
        <f t="shared" si="30"/>
        <v>1.45</v>
      </c>
      <c r="BD24" s="36">
        <f t="shared" si="30"/>
        <v>1.4</v>
      </c>
      <c r="BE24" s="36">
        <f t="shared" si="30"/>
        <v>1.2</v>
      </c>
      <c r="BF24" s="36">
        <f t="shared" si="30"/>
        <v>0.9</v>
      </c>
      <c r="BG24" s="36">
        <f t="shared" si="31"/>
        <v>0.8</v>
      </c>
      <c r="BH24" s="36">
        <f t="shared" si="31"/>
        <v>0.75</v>
      </c>
      <c r="BI24" s="36">
        <f t="shared" si="31"/>
        <v>0.7</v>
      </c>
      <c r="BJ24" s="36">
        <f t="shared" si="31"/>
        <v>0.7</v>
      </c>
      <c r="BK24" s="36">
        <f t="shared" si="31"/>
        <v>0.75</v>
      </c>
      <c r="BL24" s="36">
        <f t="shared" si="31"/>
        <v>0.7</v>
      </c>
      <c r="BM24" s="36">
        <f t="shared" si="31"/>
        <v>0.65</v>
      </c>
      <c r="BN24" s="36">
        <f t="shared" si="31"/>
        <v>0.8</v>
      </c>
      <c r="BO24" s="36">
        <f t="shared" si="31"/>
        <v>0.9</v>
      </c>
      <c r="BP24" s="36">
        <f t="shared" si="31"/>
        <v>0.9</v>
      </c>
      <c r="BQ24" s="36">
        <f t="shared" si="32"/>
        <v>0.8</v>
      </c>
      <c r="BR24" s="36">
        <f t="shared" si="32"/>
        <v>0.7</v>
      </c>
      <c r="BS24" s="36">
        <f t="shared" si="32"/>
        <v>0.75</v>
      </c>
      <c r="BT24" s="36">
        <f t="shared" si="32"/>
        <v>0.8</v>
      </c>
      <c r="BU24" s="36">
        <f t="shared" si="32"/>
        <v>0.9</v>
      </c>
      <c r="BV24" s="36">
        <f t="shared" si="32"/>
        <v>1</v>
      </c>
      <c r="BW24" s="36">
        <f t="shared" si="32"/>
        <v>1.05</v>
      </c>
      <c r="BX24" s="36">
        <f t="shared" si="32"/>
        <v>1</v>
      </c>
      <c r="BY24" s="36">
        <f t="shared" si="32"/>
        <v>0.9</v>
      </c>
      <c r="BZ24" s="36">
        <f t="shared" si="32"/>
        <v>0.9</v>
      </c>
      <c r="CA24" s="36">
        <f t="shared" si="33"/>
        <v>0.9</v>
      </c>
      <c r="CB24" s="36">
        <f t="shared" si="33"/>
        <v>0.85</v>
      </c>
      <c r="CC24" s="36">
        <f t="shared" si="33"/>
        <v>0.85</v>
      </c>
      <c r="CD24" s="36">
        <f t="shared" si="33"/>
        <v>0.95</v>
      </c>
      <c r="CE24" s="36">
        <f t="shared" si="33"/>
        <v>0.85</v>
      </c>
      <c r="CF24" s="36">
        <f t="shared" si="33"/>
        <v>0.7</v>
      </c>
      <c r="CG24" s="36">
        <f t="shared" si="33"/>
        <v>0.55000000000000004</v>
      </c>
      <c r="CH24" s="36">
        <f t="shared" si="33"/>
        <v>0.55000000000000004</v>
      </c>
      <c r="CI24" s="36">
        <f t="shared" si="33"/>
        <v>0.75</v>
      </c>
      <c r="CJ24" s="36">
        <f t="shared" si="33"/>
        <v>0.8</v>
      </c>
      <c r="CK24" s="36"/>
      <c r="CL24" s="4"/>
      <c r="CM24" s="4"/>
      <c r="CN24" s="4"/>
      <c r="CO24" s="4"/>
      <c r="CP24" s="4"/>
      <c r="CQ24" s="4"/>
      <c r="CR24" s="4"/>
      <c r="CS24" s="5"/>
    </row>
    <row r="25" spans="1:111" ht="12.75">
      <c r="A25" s="1" t="s">
        <v>111</v>
      </c>
      <c r="B25" s="1" t="s">
        <v>11</v>
      </c>
      <c r="D25" s="5"/>
      <c r="E25" s="5"/>
      <c r="F25" s="5"/>
      <c r="G25" s="5"/>
      <c r="H25" s="36">
        <f>(SUM(D16:L16)+(C16+M16)/2)/10</f>
        <v>1.1000000000000001</v>
      </c>
      <c r="I25" s="36">
        <f t="shared" si="26"/>
        <v>1.05</v>
      </c>
      <c r="J25" s="36">
        <f t="shared" si="26"/>
        <v>1.05</v>
      </c>
      <c r="K25" s="36">
        <f t="shared" si="26"/>
        <v>1.4</v>
      </c>
      <c r="L25" s="36">
        <f t="shared" si="26"/>
        <v>1.85</v>
      </c>
      <c r="M25" s="36">
        <f t="shared" si="26"/>
        <v>2</v>
      </c>
      <c r="N25" s="36">
        <f t="shared" si="26"/>
        <v>1.95</v>
      </c>
      <c r="O25" s="36">
        <f t="shared" si="26"/>
        <v>2.0499999999999998</v>
      </c>
      <c r="P25" s="36">
        <f t="shared" si="26"/>
        <v>2.0499999999999998</v>
      </c>
      <c r="Q25" s="36">
        <f t="shared" si="26"/>
        <v>1.95</v>
      </c>
      <c r="R25" s="36">
        <f t="shared" si="26"/>
        <v>1.8</v>
      </c>
      <c r="S25" s="36">
        <f t="shared" si="27"/>
        <v>1.65</v>
      </c>
      <c r="T25" s="36">
        <f t="shared" si="27"/>
        <v>1.45</v>
      </c>
      <c r="U25" s="36">
        <f t="shared" si="27"/>
        <v>1.1000000000000001</v>
      </c>
      <c r="V25" s="36">
        <f t="shared" si="27"/>
        <v>0.65</v>
      </c>
      <c r="W25" s="36">
        <f t="shared" si="27"/>
        <v>0.4</v>
      </c>
      <c r="X25" s="36">
        <f t="shared" si="27"/>
        <v>0.4</v>
      </c>
      <c r="Y25" s="36">
        <f t="shared" si="27"/>
        <v>0.4</v>
      </c>
      <c r="Z25" s="36">
        <f t="shared" si="27"/>
        <v>0.4</v>
      </c>
      <c r="AA25" s="36">
        <f t="shared" si="27"/>
        <v>0.35</v>
      </c>
      <c r="AB25" s="36">
        <f t="shared" si="27"/>
        <v>0.3</v>
      </c>
      <c r="AC25" s="36">
        <f t="shared" si="28"/>
        <v>0.3</v>
      </c>
      <c r="AD25" s="36">
        <f t="shared" si="28"/>
        <v>0.3</v>
      </c>
      <c r="AE25" s="36">
        <f t="shared" si="28"/>
        <v>0.4</v>
      </c>
      <c r="AF25" s="36">
        <f t="shared" si="28"/>
        <v>0.55000000000000004</v>
      </c>
      <c r="AG25" s="36">
        <f t="shared" si="28"/>
        <v>0.55000000000000004</v>
      </c>
      <c r="AH25" s="36">
        <f t="shared" si="28"/>
        <v>0.45</v>
      </c>
      <c r="AI25" s="36">
        <f t="shared" si="28"/>
        <v>0.4</v>
      </c>
      <c r="AJ25" s="36">
        <f t="shared" si="28"/>
        <v>0.4</v>
      </c>
      <c r="AK25" s="36">
        <f t="shared" si="28"/>
        <v>0.4</v>
      </c>
      <c r="AL25" s="36">
        <f t="shared" si="28"/>
        <v>0.4</v>
      </c>
      <c r="AM25" s="36">
        <f t="shared" si="29"/>
        <v>0.4</v>
      </c>
      <c r="AN25" s="36">
        <f t="shared" si="29"/>
        <v>0.4</v>
      </c>
      <c r="AO25" s="36">
        <f t="shared" si="29"/>
        <v>0.3</v>
      </c>
      <c r="AP25" s="36">
        <f t="shared" si="29"/>
        <v>0.25</v>
      </c>
      <c r="AQ25" s="36">
        <f t="shared" si="29"/>
        <v>0.3</v>
      </c>
      <c r="AR25" s="36">
        <f t="shared" si="29"/>
        <v>0.3</v>
      </c>
      <c r="AS25" s="36">
        <f t="shared" si="29"/>
        <v>0.25</v>
      </c>
      <c r="AT25" s="36">
        <f t="shared" si="29"/>
        <v>0.2</v>
      </c>
      <c r="AU25" s="36">
        <f t="shared" si="29"/>
        <v>0.2</v>
      </c>
      <c r="AV25" s="36">
        <f t="shared" si="29"/>
        <v>0.2</v>
      </c>
      <c r="AW25" s="36">
        <f t="shared" si="30"/>
        <v>0.2</v>
      </c>
      <c r="AX25" s="36">
        <f t="shared" si="30"/>
        <v>0.35</v>
      </c>
      <c r="AY25" s="36">
        <f t="shared" si="30"/>
        <v>0.5</v>
      </c>
      <c r="AZ25" s="36">
        <f t="shared" si="30"/>
        <v>0.4</v>
      </c>
      <c r="BA25" s="36">
        <f t="shared" si="30"/>
        <v>0.3</v>
      </c>
      <c r="BB25" s="36">
        <f t="shared" si="30"/>
        <v>0.3</v>
      </c>
      <c r="BC25" s="36">
        <f t="shared" si="30"/>
        <v>0.3</v>
      </c>
      <c r="BD25" s="36">
        <f t="shared" si="30"/>
        <v>0.3</v>
      </c>
      <c r="BE25" s="36">
        <f t="shared" si="30"/>
        <v>0.3</v>
      </c>
      <c r="BF25" s="36">
        <f t="shared" si="30"/>
        <v>0.3</v>
      </c>
      <c r="BG25" s="36">
        <f t="shared" si="31"/>
        <v>0.3</v>
      </c>
      <c r="BH25" s="36">
        <f t="shared" si="31"/>
        <v>0.2</v>
      </c>
      <c r="BI25" s="36">
        <f t="shared" si="31"/>
        <v>0.1</v>
      </c>
      <c r="BJ25" s="36">
        <f t="shared" si="31"/>
        <v>0.1</v>
      </c>
      <c r="BK25" s="36">
        <f t="shared" si="31"/>
        <v>0.1</v>
      </c>
      <c r="BL25" s="36">
        <f t="shared" si="31"/>
        <v>0.1</v>
      </c>
      <c r="BM25" s="36">
        <f t="shared" si="31"/>
        <v>0.1</v>
      </c>
      <c r="BN25" s="36">
        <f t="shared" si="31"/>
        <v>0.1</v>
      </c>
      <c r="BO25" s="36">
        <f t="shared" si="31"/>
        <v>0.1</v>
      </c>
      <c r="BP25" s="36">
        <f t="shared" si="31"/>
        <v>0.1</v>
      </c>
      <c r="BQ25" s="36">
        <f t="shared" si="32"/>
        <v>0.15</v>
      </c>
      <c r="BR25" s="36">
        <f t="shared" si="32"/>
        <v>0.15</v>
      </c>
      <c r="BS25" s="36">
        <f t="shared" si="32"/>
        <v>0.1</v>
      </c>
      <c r="BT25" s="36">
        <f t="shared" si="32"/>
        <v>0.1</v>
      </c>
      <c r="BU25" s="36">
        <f t="shared" si="32"/>
        <v>0.15</v>
      </c>
      <c r="BV25" s="36">
        <f t="shared" si="32"/>
        <v>0.2</v>
      </c>
      <c r="BW25" s="36">
        <f t="shared" si="32"/>
        <v>0.2</v>
      </c>
      <c r="BX25" s="36">
        <f t="shared" si="32"/>
        <v>0.2</v>
      </c>
      <c r="BY25" s="36">
        <f t="shared" si="32"/>
        <v>0.2</v>
      </c>
      <c r="BZ25" s="36">
        <f t="shared" si="32"/>
        <v>0.2</v>
      </c>
      <c r="CA25" s="36">
        <f t="shared" si="33"/>
        <v>0.15</v>
      </c>
      <c r="CB25" s="36">
        <f t="shared" si="33"/>
        <v>0.1</v>
      </c>
      <c r="CC25" s="36">
        <f t="shared" si="33"/>
        <v>0.1</v>
      </c>
      <c r="CD25" s="36">
        <f t="shared" si="33"/>
        <v>0.1</v>
      </c>
      <c r="CE25" s="36">
        <f t="shared" si="33"/>
        <v>0.05</v>
      </c>
      <c r="CF25" s="36">
        <f t="shared" si="33"/>
        <v>0</v>
      </c>
      <c r="CG25" s="36">
        <f t="shared" si="33"/>
        <v>0</v>
      </c>
      <c r="CH25" s="36">
        <f t="shared" si="33"/>
        <v>0</v>
      </c>
      <c r="CI25" s="36">
        <f t="shared" si="33"/>
        <v>0</v>
      </c>
      <c r="CJ25" s="36">
        <f t="shared" si="33"/>
        <v>0</v>
      </c>
      <c r="CK25" s="36"/>
      <c r="CL25" s="4"/>
      <c r="CM25" s="4"/>
      <c r="CN25" s="4"/>
      <c r="CO25" s="4"/>
      <c r="CP25" s="4"/>
      <c r="CQ25" s="4"/>
      <c r="CR25" s="4"/>
      <c r="CS25" s="5"/>
    </row>
    <row r="26" spans="1:111" ht="12.75">
      <c r="A26" s="1" t="s">
        <v>111</v>
      </c>
      <c r="B26" s="5" t="s">
        <v>72</v>
      </c>
      <c r="D26" s="5"/>
      <c r="E26" s="5"/>
      <c r="F26" s="5"/>
      <c r="G26" s="5"/>
      <c r="H26" s="36">
        <f>(SUM(D19:L19)+(C19+M19)/2)/10</f>
        <v>49.2</v>
      </c>
      <c r="I26" s="36">
        <f t="shared" ref="I26:BT26" si="34">(SUM(E19:M19)+(D19+N19)/2)/10</f>
        <v>49.5</v>
      </c>
      <c r="J26" s="36">
        <f t="shared" si="34"/>
        <v>51.4</v>
      </c>
      <c r="K26" s="36">
        <f t="shared" si="34"/>
        <v>53.1</v>
      </c>
      <c r="L26" s="36">
        <f t="shared" si="34"/>
        <v>54</v>
      </c>
      <c r="M26" s="36">
        <f t="shared" si="34"/>
        <v>52.85</v>
      </c>
      <c r="N26" s="36">
        <f t="shared" si="34"/>
        <v>50.85</v>
      </c>
      <c r="O26" s="36">
        <f t="shared" si="34"/>
        <v>49.45</v>
      </c>
      <c r="P26" s="36">
        <f t="shared" si="34"/>
        <v>48.2</v>
      </c>
      <c r="Q26" s="36">
        <f t="shared" si="34"/>
        <v>46.9</v>
      </c>
      <c r="R26" s="36">
        <f t="shared" si="34"/>
        <v>45.85</v>
      </c>
      <c r="S26" s="36">
        <f t="shared" si="34"/>
        <v>43.7</v>
      </c>
      <c r="T26" s="36">
        <f t="shared" si="34"/>
        <v>39.799999999999997</v>
      </c>
      <c r="U26" s="36">
        <f t="shared" si="34"/>
        <v>36.299999999999997</v>
      </c>
      <c r="V26" s="36">
        <f t="shared" si="34"/>
        <v>33.5</v>
      </c>
      <c r="W26" s="36">
        <f t="shared" si="34"/>
        <v>32.549999999999997</v>
      </c>
      <c r="X26" s="36">
        <f t="shared" si="34"/>
        <v>34.1</v>
      </c>
      <c r="Y26" s="36">
        <f t="shared" si="34"/>
        <v>36.1</v>
      </c>
      <c r="Z26" s="36">
        <f t="shared" si="34"/>
        <v>36.450000000000003</v>
      </c>
      <c r="AA26" s="36">
        <f t="shared" si="34"/>
        <v>35.299999999999997</v>
      </c>
      <c r="AB26" s="36">
        <f t="shared" si="34"/>
        <v>33.65</v>
      </c>
      <c r="AC26" s="36">
        <f t="shared" si="34"/>
        <v>32.799999999999997</v>
      </c>
      <c r="AD26" s="36">
        <f t="shared" si="34"/>
        <v>32.299999999999997</v>
      </c>
      <c r="AE26" s="36">
        <f t="shared" si="34"/>
        <v>32.15</v>
      </c>
      <c r="AF26" s="36">
        <f t="shared" si="34"/>
        <v>33.299999999999997</v>
      </c>
      <c r="AG26" s="36">
        <f t="shared" si="34"/>
        <v>34.1</v>
      </c>
      <c r="AH26" s="36">
        <f t="shared" si="34"/>
        <v>32.9</v>
      </c>
      <c r="AI26" s="36">
        <f t="shared" si="34"/>
        <v>32</v>
      </c>
      <c r="AJ26" s="36">
        <f t="shared" si="34"/>
        <v>32.450000000000003</v>
      </c>
      <c r="AK26" s="36">
        <f t="shared" si="34"/>
        <v>31.45</v>
      </c>
      <c r="AL26" s="36">
        <f t="shared" si="34"/>
        <v>31.65</v>
      </c>
      <c r="AM26" s="36">
        <f t="shared" si="34"/>
        <v>33.15</v>
      </c>
      <c r="AN26" s="36">
        <f t="shared" si="34"/>
        <v>33.549999999999997</v>
      </c>
      <c r="AO26" s="36">
        <f t="shared" si="34"/>
        <v>33.35</v>
      </c>
      <c r="AP26" s="36">
        <f t="shared" si="34"/>
        <v>32.5</v>
      </c>
      <c r="AQ26" s="36">
        <f t="shared" si="34"/>
        <v>31.7</v>
      </c>
      <c r="AR26" s="36">
        <f t="shared" si="34"/>
        <v>31.35</v>
      </c>
      <c r="AS26" s="36">
        <f t="shared" si="34"/>
        <v>29.8</v>
      </c>
      <c r="AT26" s="36">
        <f t="shared" si="34"/>
        <v>28.1</v>
      </c>
      <c r="AU26" s="36">
        <f t="shared" si="34"/>
        <v>28.85</v>
      </c>
      <c r="AV26" s="36">
        <f t="shared" si="34"/>
        <v>29.35</v>
      </c>
      <c r="AW26" s="36">
        <f t="shared" si="34"/>
        <v>28.75</v>
      </c>
      <c r="AX26" s="36">
        <f t="shared" si="34"/>
        <v>29.05</v>
      </c>
      <c r="AY26" s="36">
        <f t="shared" si="34"/>
        <v>28.35</v>
      </c>
      <c r="AZ26" s="36">
        <f t="shared" si="34"/>
        <v>27.25</v>
      </c>
      <c r="BA26" s="36">
        <f t="shared" si="34"/>
        <v>25.7</v>
      </c>
      <c r="BB26" s="36">
        <f t="shared" si="34"/>
        <v>24.35</v>
      </c>
      <c r="BC26" s="36">
        <f t="shared" si="34"/>
        <v>24.65</v>
      </c>
      <c r="BD26" s="36">
        <f t="shared" si="34"/>
        <v>23.8</v>
      </c>
      <c r="BE26" s="36">
        <f t="shared" si="34"/>
        <v>22.6</v>
      </c>
      <c r="BF26" s="36">
        <f t="shared" si="34"/>
        <v>21.8</v>
      </c>
      <c r="BG26" s="36">
        <f t="shared" si="34"/>
        <v>20.7</v>
      </c>
      <c r="BH26" s="36">
        <f t="shared" si="34"/>
        <v>19.8</v>
      </c>
      <c r="BI26" s="36">
        <f t="shared" si="34"/>
        <v>20</v>
      </c>
      <c r="BJ26" s="36">
        <f t="shared" si="34"/>
        <v>20.25</v>
      </c>
      <c r="BK26" s="36">
        <f t="shared" si="34"/>
        <v>21.15</v>
      </c>
      <c r="BL26" s="36">
        <f t="shared" si="34"/>
        <v>21.5</v>
      </c>
      <c r="BM26" s="36">
        <f t="shared" si="34"/>
        <v>20.3</v>
      </c>
      <c r="BN26" s="36">
        <f t="shared" si="34"/>
        <v>19.899999999999999</v>
      </c>
      <c r="BO26" s="36">
        <f t="shared" si="34"/>
        <v>19.850000000000001</v>
      </c>
      <c r="BP26" s="36">
        <f t="shared" si="34"/>
        <v>19.100000000000001</v>
      </c>
      <c r="BQ26" s="36">
        <f t="shared" si="34"/>
        <v>18.25</v>
      </c>
      <c r="BR26" s="36">
        <f t="shared" si="34"/>
        <v>18.2</v>
      </c>
      <c r="BS26" s="36">
        <f t="shared" si="34"/>
        <v>17.7</v>
      </c>
      <c r="BT26" s="36">
        <f t="shared" si="34"/>
        <v>16.75</v>
      </c>
      <c r="BU26" s="36">
        <f t="shared" ref="BU26:CJ26" si="35">(SUM(BQ19:BY19)+(BP19+BZ19)/2)/10</f>
        <v>16.399999999999999</v>
      </c>
      <c r="BV26" s="36">
        <f t="shared" si="35"/>
        <v>17.100000000000001</v>
      </c>
      <c r="BW26" s="36">
        <f t="shared" si="35"/>
        <v>18.399999999999999</v>
      </c>
      <c r="BX26" s="36">
        <f t="shared" si="35"/>
        <v>19.2</v>
      </c>
      <c r="BY26" s="36">
        <f t="shared" si="35"/>
        <v>19</v>
      </c>
      <c r="BZ26" s="36">
        <f t="shared" si="35"/>
        <v>18.850000000000001</v>
      </c>
      <c r="CA26" s="36">
        <f t="shared" si="35"/>
        <v>18.649999999999999</v>
      </c>
      <c r="CB26" s="36">
        <f t="shared" si="35"/>
        <v>17.7</v>
      </c>
      <c r="CC26" s="36">
        <f t="shared" si="35"/>
        <v>17.850000000000001</v>
      </c>
      <c r="CD26" s="36">
        <f t="shared" si="35"/>
        <v>18.05</v>
      </c>
      <c r="CE26" s="36">
        <f t="shared" si="35"/>
        <v>17.05</v>
      </c>
      <c r="CF26" s="36">
        <f t="shared" si="35"/>
        <v>15.8</v>
      </c>
      <c r="CG26" s="36">
        <f t="shared" si="35"/>
        <v>14.3</v>
      </c>
      <c r="CH26" s="36">
        <f t="shared" si="35"/>
        <v>13.45</v>
      </c>
      <c r="CI26" s="36">
        <f t="shared" si="35"/>
        <v>13.25</v>
      </c>
      <c r="CJ26" s="36">
        <f t="shared" si="35"/>
        <v>12.7</v>
      </c>
      <c r="CK26" s="4"/>
      <c r="CL26" s="4"/>
      <c r="CM26" s="4"/>
      <c r="CN26" s="4"/>
      <c r="CO26" s="4"/>
      <c r="CP26" s="4"/>
      <c r="CQ26" s="4"/>
      <c r="CR26" s="4"/>
      <c r="CS26" s="12"/>
      <c r="CT26" s="12"/>
    </row>
    <row r="27" spans="1:111" ht="12.75">
      <c r="B27" s="5"/>
      <c r="D27" s="5"/>
      <c r="E27" s="5"/>
      <c r="F27" s="5"/>
      <c r="G27" s="5"/>
      <c r="H27" s="5"/>
      <c r="I27" s="5"/>
      <c r="J27" s="5"/>
      <c r="K27" s="5"/>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12"/>
      <c r="CF27" s="12"/>
      <c r="CG27" s="12"/>
      <c r="CH27" s="12"/>
      <c r="CI27" s="12"/>
      <c r="CJ27" s="12"/>
      <c r="CK27" s="12"/>
      <c r="CL27" s="12"/>
      <c r="CM27" s="12"/>
      <c r="CN27" s="12"/>
      <c r="CO27" s="12"/>
      <c r="CP27" s="12"/>
      <c r="CQ27" s="12"/>
      <c r="CR27" s="12"/>
      <c r="CS27" s="12"/>
      <c r="CT27" s="12"/>
    </row>
    <row r="28" spans="1:111" ht="12.75">
      <c r="A28" s="12" t="s">
        <v>222</v>
      </c>
      <c r="B28" s="1" t="s">
        <v>90</v>
      </c>
      <c r="C28" s="12">
        <f t="shared" ref="C28:BE28" si="36">SUM(C12:C14)</f>
        <v>46</v>
      </c>
      <c r="D28" s="12">
        <f t="shared" si="36"/>
        <v>39</v>
      </c>
      <c r="E28" s="12">
        <f t="shared" si="36"/>
        <v>38</v>
      </c>
      <c r="F28" s="12">
        <f t="shared" si="36"/>
        <v>34</v>
      </c>
      <c r="G28" s="12">
        <f t="shared" si="36"/>
        <v>37</v>
      </c>
      <c r="H28" s="12">
        <f t="shared" si="36"/>
        <v>44</v>
      </c>
      <c r="I28" s="12">
        <f t="shared" si="36"/>
        <v>31</v>
      </c>
      <c r="J28" s="12">
        <f t="shared" si="36"/>
        <v>37</v>
      </c>
      <c r="K28" s="12">
        <f t="shared" si="36"/>
        <v>38</v>
      </c>
      <c r="L28" s="12">
        <f t="shared" si="36"/>
        <v>51</v>
      </c>
      <c r="M28" s="12">
        <f t="shared" si="36"/>
        <v>29</v>
      </c>
      <c r="N28" s="12">
        <f t="shared" si="36"/>
        <v>50</v>
      </c>
      <c r="O28" s="12">
        <f t="shared" si="36"/>
        <v>44</v>
      </c>
      <c r="P28" s="12">
        <f t="shared" si="36"/>
        <v>46</v>
      </c>
      <c r="Q28" s="12">
        <f t="shared" si="36"/>
        <v>32</v>
      </c>
      <c r="R28" s="12">
        <f t="shared" si="36"/>
        <v>21</v>
      </c>
      <c r="S28" s="12">
        <f t="shared" si="36"/>
        <v>17</v>
      </c>
      <c r="T28" s="12">
        <f t="shared" si="36"/>
        <v>20</v>
      </c>
      <c r="U28" s="12">
        <f t="shared" si="36"/>
        <v>31</v>
      </c>
      <c r="V28" s="12">
        <f t="shared" si="36"/>
        <v>36</v>
      </c>
      <c r="W28" s="12">
        <f t="shared" si="36"/>
        <v>34</v>
      </c>
      <c r="X28" s="12">
        <f t="shared" si="36"/>
        <v>24</v>
      </c>
      <c r="Y28" s="12">
        <f t="shared" si="36"/>
        <v>26</v>
      </c>
      <c r="Z28" s="12">
        <f t="shared" si="36"/>
        <v>31</v>
      </c>
      <c r="AA28" s="12">
        <f t="shared" si="36"/>
        <v>23</v>
      </c>
      <c r="AB28" s="12">
        <f t="shared" si="36"/>
        <v>30</v>
      </c>
      <c r="AC28" s="12">
        <f t="shared" si="36"/>
        <v>36</v>
      </c>
      <c r="AD28" s="12">
        <f t="shared" si="36"/>
        <v>33</v>
      </c>
      <c r="AE28" s="12">
        <f t="shared" si="36"/>
        <v>28</v>
      </c>
      <c r="AF28" s="12">
        <f t="shared" si="36"/>
        <v>30</v>
      </c>
      <c r="AG28" s="12">
        <f t="shared" si="36"/>
        <v>18</v>
      </c>
      <c r="AH28" s="12">
        <f t="shared" si="36"/>
        <v>29</v>
      </c>
      <c r="AI28" s="12">
        <f t="shared" si="36"/>
        <v>11</v>
      </c>
      <c r="AJ28" s="12">
        <f t="shared" si="36"/>
        <v>37</v>
      </c>
      <c r="AK28" s="12">
        <f t="shared" si="36"/>
        <v>29</v>
      </c>
      <c r="AL28" s="12">
        <f t="shared" si="36"/>
        <v>31</v>
      </c>
      <c r="AM28" s="12">
        <f t="shared" si="36"/>
        <v>18</v>
      </c>
      <c r="AN28" s="12">
        <f t="shared" si="36"/>
        <v>48</v>
      </c>
      <c r="AO28" s="12">
        <f t="shared" si="36"/>
        <v>26</v>
      </c>
      <c r="AP28" s="12">
        <f t="shared" si="36"/>
        <v>11</v>
      </c>
      <c r="AQ28" s="12">
        <f t="shared" si="36"/>
        <v>42</v>
      </c>
      <c r="AR28" s="12">
        <f t="shared" si="36"/>
        <v>34</v>
      </c>
      <c r="AS28" s="12">
        <f t="shared" si="36"/>
        <v>19</v>
      </c>
      <c r="AT28" s="12">
        <f t="shared" si="36"/>
        <v>34</v>
      </c>
      <c r="AU28" s="12">
        <f t="shared" si="36"/>
        <v>23</v>
      </c>
      <c r="AV28" s="12">
        <f t="shared" si="36"/>
        <v>18</v>
      </c>
      <c r="AW28" s="12">
        <f t="shared" si="36"/>
        <v>19</v>
      </c>
      <c r="AX28" s="12">
        <f t="shared" si="36"/>
        <v>19</v>
      </c>
      <c r="AY28" s="12">
        <f t="shared" si="36"/>
        <v>25</v>
      </c>
      <c r="AZ28" s="12">
        <f t="shared" si="36"/>
        <v>23</v>
      </c>
      <c r="BA28" s="12">
        <f t="shared" si="36"/>
        <v>31</v>
      </c>
      <c r="BB28" s="12">
        <f t="shared" si="36"/>
        <v>30</v>
      </c>
      <c r="BC28" s="12">
        <f t="shared" si="36"/>
        <v>20</v>
      </c>
      <c r="BD28" s="12">
        <f t="shared" si="36"/>
        <v>14</v>
      </c>
      <c r="BE28" s="12">
        <f t="shared" si="36"/>
        <v>29</v>
      </c>
      <c r="BF28" s="12"/>
      <c r="BG28" s="12">
        <f t="shared" ref="BG28:BO28" si="37">SUM(BG12:BG14)</f>
        <v>12</v>
      </c>
      <c r="BH28" s="12">
        <f t="shared" si="37"/>
        <v>21</v>
      </c>
      <c r="BI28" s="12">
        <f t="shared" si="37"/>
        <v>6</v>
      </c>
      <c r="BJ28" s="12">
        <f t="shared" si="37"/>
        <v>25</v>
      </c>
      <c r="BK28" s="12">
        <f t="shared" si="37"/>
        <v>19</v>
      </c>
      <c r="BL28" s="12">
        <f t="shared" si="37"/>
        <v>18</v>
      </c>
      <c r="BM28" s="12">
        <f t="shared" si="37"/>
        <v>20</v>
      </c>
      <c r="BN28" s="12">
        <f t="shared" si="37"/>
        <v>23</v>
      </c>
      <c r="BO28" s="12">
        <f t="shared" si="37"/>
        <v>25</v>
      </c>
      <c r="BP28" s="12">
        <f t="shared" ref="BP28:CE28" si="38">SUM(BP12:BP14)</f>
        <v>22</v>
      </c>
      <c r="BQ28" s="12">
        <f t="shared" si="38"/>
        <v>8</v>
      </c>
      <c r="BR28" s="12">
        <f t="shared" si="38"/>
        <v>13</v>
      </c>
      <c r="BS28" s="12">
        <f t="shared" si="38"/>
        <v>5</v>
      </c>
      <c r="BT28" s="12">
        <f t="shared" si="38"/>
        <v>20</v>
      </c>
      <c r="BU28" s="12">
        <f t="shared" si="38"/>
        <v>9</v>
      </c>
      <c r="BV28" s="12">
        <f t="shared" si="38"/>
        <v>18</v>
      </c>
      <c r="BW28" s="12">
        <f t="shared" si="38"/>
        <v>25</v>
      </c>
      <c r="BX28" s="12">
        <f t="shared" si="38"/>
        <v>8</v>
      </c>
      <c r="BY28" s="12">
        <f t="shared" si="38"/>
        <v>18</v>
      </c>
      <c r="BZ28" s="12">
        <f t="shared" si="38"/>
        <v>19</v>
      </c>
      <c r="CA28" s="12">
        <f t="shared" si="38"/>
        <v>21</v>
      </c>
      <c r="CB28" s="12">
        <f t="shared" si="38"/>
        <v>21</v>
      </c>
      <c r="CC28" s="12">
        <f t="shared" si="38"/>
        <v>11</v>
      </c>
      <c r="CD28" s="12">
        <f>SUM(CD12:CD14)</f>
        <v>16</v>
      </c>
      <c r="CE28" s="12">
        <f t="shared" si="38"/>
        <v>11</v>
      </c>
      <c r="CF28" s="12">
        <f t="shared" ref="CF28:CU28" si="39">SUM(CF12:CF14)</f>
        <v>9</v>
      </c>
      <c r="CG28" s="12">
        <f t="shared" si="39"/>
        <v>15</v>
      </c>
      <c r="CH28" s="12">
        <f t="shared" si="39"/>
        <v>20</v>
      </c>
      <c r="CI28" s="12">
        <f t="shared" si="39"/>
        <v>8</v>
      </c>
      <c r="CJ28" s="12">
        <f t="shared" si="39"/>
        <v>11</v>
      </c>
      <c r="CK28" s="12">
        <f t="shared" si="39"/>
        <v>6</v>
      </c>
      <c r="CL28" s="12">
        <f t="shared" si="39"/>
        <v>12</v>
      </c>
      <c r="CM28" s="12">
        <f t="shared" si="39"/>
        <v>7</v>
      </c>
      <c r="CN28" s="12">
        <f t="shared" si="39"/>
        <v>12</v>
      </c>
      <c r="CO28" s="12">
        <f>SUM(CO12:CO14)</f>
        <v>7</v>
      </c>
      <c r="CP28" s="12">
        <f>SUM(CP12:CP14)</f>
        <v>16</v>
      </c>
      <c r="CQ28" s="12"/>
      <c r="CR28" s="12"/>
      <c r="CS28" s="15">
        <f t="shared" si="39"/>
        <v>15.297297297297298</v>
      </c>
      <c r="CT28" s="15">
        <f t="shared" si="39"/>
        <v>30.092592592592592</v>
      </c>
      <c r="CU28" s="15">
        <f t="shared" si="39"/>
        <v>24.076923076923077</v>
      </c>
    </row>
    <row r="29" spans="1:111" ht="12.7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f>AVERAGE(BE26:BI26)</f>
        <v>20.98</v>
      </c>
      <c r="BJ29" s="12"/>
      <c r="BK29" s="12"/>
      <c r="BL29" s="12"/>
      <c r="BM29" s="12"/>
      <c r="BN29" s="12">
        <f>AVERAGE(BJ26:BN26)</f>
        <v>20.619999999999997</v>
      </c>
      <c r="BO29" s="12"/>
      <c r="BP29" s="12"/>
      <c r="BQ29" s="12"/>
      <c r="BR29" s="12"/>
      <c r="BS29" s="12"/>
      <c r="BT29" s="16"/>
      <c r="BU29" s="16"/>
      <c r="BV29" s="13"/>
      <c r="BW29" s="13"/>
      <c r="BX29" s="12"/>
      <c r="BY29" s="13"/>
      <c r="BZ29" s="13"/>
      <c r="CA29" s="13"/>
      <c r="CB29" s="13"/>
      <c r="CC29" s="12"/>
      <c r="CD29" s="13"/>
      <c r="CE29" s="13"/>
      <c r="CF29" s="13"/>
      <c r="CG29" s="13"/>
      <c r="CH29" s="12"/>
      <c r="CI29" s="12"/>
      <c r="CJ29" s="12"/>
      <c r="CK29" s="12"/>
      <c r="CL29" s="12"/>
      <c r="CM29" s="12"/>
      <c r="CN29" s="12"/>
      <c r="CO29" s="12"/>
      <c r="CP29" s="12"/>
      <c r="CQ29" s="12"/>
      <c r="CR29" s="12"/>
      <c r="CS29" s="12"/>
      <c r="CT29" s="12"/>
    </row>
    <row r="30" spans="1:111" ht="12.7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4"/>
      <c r="CT30" s="12"/>
    </row>
    <row r="31" spans="1:111" ht="12.7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4"/>
      <c r="CT31" s="12"/>
    </row>
    <row r="32" spans="1:111" ht="12.7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4"/>
      <c r="CT32" s="12"/>
    </row>
    <row r="33" spans="1:98" ht="12.7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4"/>
      <c r="CT33" s="12"/>
    </row>
    <row r="34" spans="1:98" ht="12.7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4"/>
      <c r="CT34" s="12"/>
    </row>
    <row r="35" spans="1:98" ht="12.7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4"/>
      <c r="CT35" s="12"/>
    </row>
    <row r="36" spans="1:98" ht="12.7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4"/>
      <c r="CT36" s="12"/>
    </row>
    <row r="37" spans="1:98" ht="12.7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4"/>
      <c r="CT37" s="12"/>
    </row>
    <row r="38" spans="1:98" ht="12.7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4"/>
      <c r="CT38" s="12"/>
    </row>
    <row r="39" spans="1:98" ht="12.7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4"/>
      <c r="CT39" s="12"/>
    </row>
    <row r="40" spans="1:98" ht="12.7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4"/>
      <c r="CT40" s="12"/>
    </row>
    <row r="41" spans="1:98" ht="12.7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4"/>
      <c r="CT41" s="12"/>
    </row>
    <row r="42" spans="1:98" ht="12.7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5"/>
      <c r="CT42" s="12"/>
    </row>
    <row r="43" spans="1:98" ht="12.7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4"/>
      <c r="CT43" s="12"/>
    </row>
    <row r="44" spans="1:98" ht="12.75">
      <c r="C44" s="12"/>
      <c r="E44" s="12"/>
    </row>
  </sheetData>
  <phoneticPr fontId="0" type="noConversion"/>
  <printOptions gridLines="1"/>
  <pageMargins left="0" right="0"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36"/>
  <sheetViews>
    <sheetView zoomScaleNormal="100" workbookViewId="0"/>
  </sheetViews>
  <sheetFormatPr defaultRowHeight="11.25"/>
  <cols>
    <col min="1" max="1" width="7.83203125" customWidth="1"/>
    <col min="2" max="12" width="8.33203125" customWidth="1"/>
    <col min="13" max="13" width="10.83203125" bestFit="1" customWidth="1"/>
    <col min="14" max="15" width="7.83203125" customWidth="1"/>
  </cols>
  <sheetData>
    <row r="1" spans="1:39" ht="12.75">
      <c r="A1" s="5" t="s">
        <v>42</v>
      </c>
    </row>
    <row r="2" spans="1:39" ht="12.75">
      <c r="A2" s="5" t="s">
        <v>41</v>
      </c>
    </row>
    <row r="3" spans="1:39" ht="12.75">
      <c r="A3" s="8"/>
    </row>
    <row r="4" spans="1:39" ht="12.75">
      <c r="A4" s="5" t="s">
        <v>22</v>
      </c>
      <c r="B4" s="5"/>
      <c r="C4" s="5"/>
      <c r="D4" s="5"/>
      <c r="E4" s="5"/>
      <c r="F4" s="5"/>
      <c r="G4" s="5"/>
      <c r="H4" s="5"/>
      <c r="I4" s="5"/>
      <c r="J4" s="5"/>
      <c r="K4" s="5"/>
      <c r="L4" s="5"/>
      <c r="M4" s="7" t="s">
        <v>0</v>
      </c>
      <c r="N4" s="5"/>
      <c r="O4" s="5"/>
      <c r="P4" s="5"/>
      <c r="R4" s="5"/>
      <c r="S4" s="5"/>
      <c r="T4" s="5"/>
      <c r="U4" s="5"/>
      <c r="V4" s="5"/>
      <c r="W4" s="5"/>
      <c r="AM4" s="5"/>
    </row>
    <row r="5" spans="1:39" ht="12.75">
      <c r="A5" s="5"/>
      <c r="B5" s="5"/>
      <c r="C5" s="5"/>
      <c r="D5" s="5"/>
      <c r="E5" s="5"/>
      <c r="F5" s="5"/>
      <c r="G5" s="5"/>
      <c r="H5" s="5"/>
      <c r="I5" s="5"/>
      <c r="J5" s="5"/>
      <c r="K5" s="5"/>
      <c r="L5" s="5"/>
      <c r="M5" s="7" t="s">
        <v>1</v>
      </c>
      <c r="N5" s="5"/>
      <c r="O5" s="5"/>
      <c r="R5" s="5"/>
      <c r="S5" s="5"/>
      <c r="T5" s="5"/>
      <c r="U5" s="5"/>
      <c r="V5" s="5"/>
      <c r="W5" s="5"/>
      <c r="AM5" s="5"/>
    </row>
    <row r="6" spans="1:39" ht="12.75">
      <c r="A6" s="5"/>
      <c r="B6" s="5">
        <v>88</v>
      </c>
      <c r="C6" s="5">
        <v>89</v>
      </c>
      <c r="D6" s="5">
        <v>90</v>
      </c>
      <c r="E6" s="5">
        <v>91</v>
      </c>
      <c r="F6" s="5">
        <v>92</v>
      </c>
      <c r="G6" s="5">
        <v>93</v>
      </c>
      <c r="H6" s="5">
        <v>94</v>
      </c>
      <c r="I6" s="5">
        <v>95</v>
      </c>
      <c r="J6" s="5">
        <v>96</v>
      </c>
      <c r="K6" s="5">
        <v>97</v>
      </c>
      <c r="L6" s="5">
        <v>98</v>
      </c>
      <c r="M6" s="7" t="s">
        <v>31</v>
      </c>
      <c r="N6" s="1" t="s">
        <v>332</v>
      </c>
      <c r="O6" s="5"/>
      <c r="R6" s="5"/>
      <c r="S6" s="5"/>
      <c r="T6" s="5"/>
      <c r="U6" s="5"/>
      <c r="V6" s="5"/>
      <c r="W6" s="5"/>
      <c r="AM6" s="5"/>
    </row>
    <row r="7" spans="1:39" ht="12.75">
      <c r="A7" s="5" t="s">
        <v>2</v>
      </c>
      <c r="B7" s="5"/>
      <c r="C7" s="5">
        <v>200.6</v>
      </c>
      <c r="D7" s="5">
        <v>210.8</v>
      </c>
      <c r="E7" s="5">
        <v>207.7</v>
      </c>
      <c r="F7" s="5">
        <v>170.5</v>
      </c>
      <c r="G7" s="5">
        <v>176.7</v>
      </c>
      <c r="H7" s="5">
        <v>186</v>
      </c>
      <c r="I7" s="5">
        <v>182.9</v>
      </c>
      <c r="J7" s="5">
        <v>164.3</v>
      </c>
      <c r="K7" s="5"/>
      <c r="L7" s="5">
        <v>204.6</v>
      </c>
      <c r="M7" s="6">
        <f>AVERAGE(B7:L7)</f>
        <v>189.34444444444443</v>
      </c>
      <c r="N7" s="6">
        <f>AVERAGE(C7:I7)</f>
        <v>190.74285714285716</v>
      </c>
      <c r="O7" s="5"/>
      <c r="R7" s="6"/>
      <c r="S7" s="6"/>
      <c r="T7" s="5"/>
      <c r="U7" s="5"/>
      <c r="V7" s="5"/>
      <c r="W7" s="5"/>
      <c r="AM7" s="6"/>
    </row>
    <row r="8" spans="1:39" ht="12.75">
      <c r="A8" s="5" t="s">
        <v>3</v>
      </c>
      <c r="B8" s="5"/>
      <c r="C8" s="5">
        <v>133.30000000000001</v>
      </c>
      <c r="D8" s="5">
        <v>182</v>
      </c>
      <c r="E8" s="5">
        <v>154</v>
      </c>
      <c r="F8" s="5">
        <v>145</v>
      </c>
      <c r="G8" s="5">
        <v>131.6</v>
      </c>
      <c r="H8" s="5">
        <v>148.4</v>
      </c>
      <c r="I8" s="5">
        <v>120.4</v>
      </c>
      <c r="J8" s="5">
        <v>145</v>
      </c>
      <c r="K8" s="5"/>
      <c r="L8" s="5">
        <v>158.30000000000001</v>
      </c>
      <c r="M8" s="6">
        <f t="shared" ref="M8:M18" si="0">AVERAGE(B8:L8)</f>
        <v>146.44444444444443</v>
      </c>
      <c r="N8" s="6">
        <f t="shared" ref="N8:N18" si="1">AVERAGE(C8:I8)</f>
        <v>144.95714285714286</v>
      </c>
      <c r="O8" s="5"/>
      <c r="R8" s="6"/>
      <c r="S8" s="6"/>
      <c r="T8" s="5"/>
      <c r="U8" s="5"/>
      <c r="V8" s="5"/>
      <c r="W8" s="5"/>
      <c r="AM8" s="6"/>
    </row>
    <row r="9" spans="1:39" ht="12.75">
      <c r="A9" s="5" t="s">
        <v>4</v>
      </c>
      <c r="B9" s="5"/>
      <c r="C9" s="5">
        <v>135.19999999999999</v>
      </c>
      <c r="D9" s="5">
        <v>147.6</v>
      </c>
      <c r="E9" s="5">
        <v>117.8</v>
      </c>
      <c r="F9" s="5">
        <v>127.1</v>
      </c>
      <c r="G9" s="5">
        <v>96.1</v>
      </c>
      <c r="H9" s="5">
        <v>108.5</v>
      </c>
      <c r="I9" s="5">
        <v>127.1</v>
      </c>
      <c r="J9" s="5">
        <v>93</v>
      </c>
      <c r="K9" s="5"/>
      <c r="L9" s="5">
        <v>158.19999999999999</v>
      </c>
      <c r="M9" s="6">
        <f t="shared" si="0"/>
        <v>123.39999999999999</v>
      </c>
      <c r="N9" s="6">
        <f t="shared" si="1"/>
        <v>122.77142857142857</v>
      </c>
      <c r="O9" s="5"/>
      <c r="R9" s="6"/>
      <c r="S9" s="6"/>
      <c r="T9" s="5"/>
      <c r="U9" s="5"/>
      <c r="V9" s="5"/>
      <c r="W9" s="5"/>
      <c r="AM9" s="6"/>
    </row>
    <row r="10" spans="1:39" ht="12.75">
      <c r="A10" s="5" t="s">
        <v>5</v>
      </c>
      <c r="B10" s="5"/>
      <c r="C10" s="5">
        <v>97.2</v>
      </c>
      <c r="D10" s="5">
        <v>116.1</v>
      </c>
      <c r="E10" s="5">
        <v>87</v>
      </c>
      <c r="F10" s="5">
        <v>75</v>
      </c>
      <c r="G10" s="5">
        <v>57</v>
      </c>
      <c r="H10" s="5">
        <v>87</v>
      </c>
      <c r="I10" s="5">
        <v>42</v>
      </c>
      <c r="J10" s="5">
        <v>63</v>
      </c>
      <c r="K10" s="5"/>
      <c r="L10" s="5"/>
      <c r="M10" s="6">
        <f t="shared" si="0"/>
        <v>78.037499999999994</v>
      </c>
      <c r="N10" s="6">
        <f t="shared" si="1"/>
        <v>80.185714285714283</v>
      </c>
      <c r="O10" s="5"/>
      <c r="R10" s="6"/>
      <c r="S10" s="6"/>
      <c r="T10" s="5"/>
      <c r="U10" s="5"/>
      <c r="V10" s="5"/>
      <c r="W10" s="5"/>
      <c r="AM10" s="6"/>
    </row>
    <row r="11" spans="1:39" ht="12.75">
      <c r="A11" s="5" t="s">
        <v>6</v>
      </c>
      <c r="B11" s="5"/>
      <c r="C11" s="5">
        <v>40.6</v>
      </c>
      <c r="D11" s="5">
        <v>77.5</v>
      </c>
      <c r="E11" s="5">
        <v>49.6</v>
      </c>
      <c r="F11" s="5">
        <v>37.200000000000003</v>
      </c>
      <c r="G11" s="5">
        <v>37.200000000000003</v>
      </c>
      <c r="H11" s="5">
        <v>62</v>
      </c>
      <c r="I11" s="5">
        <v>43.4</v>
      </c>
      <c r="J11" s="5">
        <v>42.2</v>
      </c>
      <c r="K11" s="5"/>
      <c r="L11" s="5"/>
      <c r="M11" s="6">
        <f t="shared" si="0"/>
        <v>48.712499999999991</v>
      </c>
      <c r="N11" s="6">
        <f t="shared" si="1"/>
        <v>49.642857142857132</v>
      </c>
      <c r="O11" s="5"/>
      <c r="R11" s="6"/>
      <c r="S11" s="6"/>
      <c r="T11" s="5"/>
      <c r="U11" s="5"/>
      <c r="V11" s="5"/>
      <c r="W11" s="5"/>
      <c r="AM11" s="6"/>
    </row>
    <row r="12" spans="1:39" ht="12.75">
      <c r="A12" s="5" t="s">
        <v>7</v>
      </c>
      <c r="B12" s="5"/>
      <c r="C12" s="5">
        <v>32.700000000000003</v>
      </c>
      <c r="D12" s="5">
        <v>31.8</v>
      </c>
      <c r="E12" s="5">
        <v>30</v>
      </c>
      <c r="F12" s="5">
        <v>18</v>
      </c>
      <c r="G12" s="5">
        <v>33</v>
      </c>
      <c r="H12" s="5">
        <v>45</v>
      </c>
      <c r="I12" s="5">
        <v>27</v>
      </c>
      <c r="J12" s="5"/>
      <c r="K12" s="5"/>
      <c r="L12" s="5"/>
      <c r="M12" s="6">
        <f t="shared" si="0"/>
        <v>31.071428571428573</v>
      </c>
      <c r="N12" s="6">
        <f t="shared" si="1"/>
        <v>31.071428571428573</v>
      </c>
      <c r="O12" s="5"/>
      <c r="R12" s="6"/>
      <c r="S12" s="6"/>
      <c r="T12" s="5"/>
      <c r="U12" s="5"/>
      <c r="V12" s="5"/>
      <c r="W12" s="5"/>
      <c r="AM12" s="6"/>
    </row>
    <row r="13" spans="1:39" ht="12.75">
      <c r="A13" s="5" t="s">
        <v>8</v>
      </c>
      <c r="B13" s="5"/>
      <c r="C13" s="5">
        <v>54.6</v>
      </c>
      <c r="D13" s="5">
        <v>40.299999999999997</v>
      </c>
      <c r="E13" s="5">
        <v>37.200000000000003</v>
      </c>
      <c r="F13" s="5">
        <v>43.4</v>
      </c>
      <c r="G13" s="5">
        <v>31</v>
      </c>
      <c r="H13" s="5">
        <v>40.299999999999997</v>
      </c>
      <c r="I13" s="5">
        <v>31.3</v>
      </c>
      <c r="J13" s="5"/>
      <c r="K13" s="5"/>
      <c r="L13" s="5"/>
      <c r="M13" s="6">
        <f t="shared" si="0"/>
        <v>39.728571428571435</v>
      </c>
      <c r="N13" s="6">
        <f t="shared" si="1"/>
        <v>39.728571428571435</v>
      </c>
      <c r="O13" s="5"/>
      <c r="R13" s="6"/>
      <c r="S13" s="6"/>
      <c r="T13" s="5"/>
      <c r="U13" s="5"/>
      <c r="V13" s="5"/>
      <c r="W13" s="5"/>
      <c r="AM13" s="6"/>
    </row>
    <row r="14" spans="1:39" ht="12.75">
      <c r="A14" s="5" t="s">
        <v>9</v>
      </c>
      <c r="B14" s="5"/>
      <c r="C14" s="5">
        <v>48.7</v>
      </c>
      <c r="D14" s="5">
        <v>49.6</v>
      </c>
      <c r="E14" s="5">
        <v>58.9</v>
      </c>
      <c r="F14" s="5">
        <v>46.5</v>
      </c>
      <c r="G14" s="5">
        <v>46.5</v>
      </c>
      <c r="H14" s="5">
        <v>62</v>
      </c>
      <c r="I14" s="5">
        <v>55.8</v>
      </c>
      <c r="J14" s="5"/>
      <c r="K14" s="5"/>
      <c r="L14" s="5"/>
      <c r="M14" s="6">
        <f t="shared" si="0"/>
        <v>52.571428571428577</v>
      </c>
      <c r="N14" s="6">
        <f t="shared" si="1"/>
        <v>52.571428571428577</v>
      </c>
      <c r="O14" s="5"/>
      <c r="R14" s="6"/>
      <c r="S14" s="6"/>
      <c r="T14" s="5"/>
      <c r="U14" s="5"/>
      <c r="V14" s="5"/>
      <c r="W14" s="5"/>
      <c r="AM14" s="6"/>
    </row>
    <row r="15" spans="1:39" ht="12.75">
      <c r="A15" s="5" t="s">
        <v>10</v>
      </c>
      <c r="B15" s="5"/>
      <c r="C15" s="5">
        <v>66.900000000000006</v>
      </c>
      <c r="D15" s="5">
        <v>90</v>
      </c>
      <c r="E15" s="5">
        <v>78</v>
      </c>
      <c r="F15" s="5">
        <v>66</v>
      </c>
      <c r="G15" s="5">
        <v>72</v>
      </c>
      <c r="H15" s="5">
        <v>69</v>
      </c>
      <c r="I15" s="5">
        <v>80.7</v>
      </c>
      <c r="J15" s="5"/>
      <c r="K15" s="5"/>
      <c r="L15" s="5"/>
      <c r="M15" s="6">
        <f t="shared" si="0"/>
        <v>74.657142857142858</v>
      </c>
      <c r="N15" s="6">
        <f t="shared" si="1"/>
        <v>74.657142857142858</v>
      </c>
      <c r="O15" s="5"/>
      <c r="R15" s="6"/>
      <c r="S15" s="6"/>
      <c r="T15" s="5"/>
      <c r="U15" s="5"/>
      <c r="V15" s="5"/>
      <c r="W15" s="5"/>
      <c r="AM15" s="6"/>
    </row>
    <row r="16" spans="1:39" ht="12.75">
      <c r="A16" s="5" t="s">
        <v>11</v>
      </c>
      <c r="B16" s="5">
        <v>180.7</v>
      </c>
      <c r="C16" s="5">
        <v>125.2</v>
      </c>
      <c r="D16" s="5">
        <v>151.9</v>
      </c>
      <c r="E16" s="5">
        <v>127.1</v>
      </c>
      <c r="F16" s="5">
        <v>99.2</v>
      </c>
      <c r="G16" s="5">
        <v>182.9</v>
      </c>
      <c r="H16" s="5">
        <v>120.9</v>
      </c>
      <c r="I16" s="5">
        <v>89.9</v>
      </c>
      <c r="J16" s="5"/>
      <c r="K16" s="5">
        <v>132.19999999999999</v>
      </c>
      <c r="L16" s="5"/>
      <c r="M16" s="6">
        <f t="shared" si="0"/>
        <v>134.44444444444446</v>
      </c>
      <c r="N16" s="6">
        <f t="shared" si="1"/>
        <v>128.15714285714287</v>
      </c>
      <c r="O16" s="5"/>
      <c r="R16" s="6"/>
      <c r="S16" s="6"/>
      <c r="T16" s="5"/>
      <c r="U16" s="5"/>
      <c r="V16" s="5"/>
      <c r="W16" s="5"/>
      <c r="AM16" s="6"/>
    </row>
    <row r="17" spans="1:39" ht="12.75">
      <c r="A17" s="5" t="s">
        <v>12</v>
      </c>
      <c r="B17" s="5">
        <v>156.9</v>
      </c>
      <c r="C17" s="5">
        <v>170.1</v>
      </c>
      <c r="D17" s="5">
        <v>126</v>
      </c>
      <c r="E17" s="5">
        <v>162</v>
      </c>
      <c r="F17" s="5">
        <v>144</v>
      </c>
      <c r="G17" s="5">
        <v>126</v>
      </c>
      <c r="H17" s="5">
        <v>159</v>
      </c>
      <c r="I17" s="5">
        <v>123</v>
      </c>
      <c r="J17" s="5"/>
      <c r="K17" s="5">
        <v>220.3</v>
      </c>
      <c r="L17" s="5"/>
      <c r="M17" s="6">
        <f t="shared" si="0"/>
        <v>154.14444444444445</v>
      </c>
      <c r="N17" s="6">
        <f t="shared" si="1"/>
        <v>144.30000000000001</v>
      </c>
      <c r="O17" s="5"/>
      <c r="R17" s="6"/>
      <c r="S17" s="6"/>
      <c r="T17" s="5"/>
      <c r="U17" s="5"/>
      <c r="V17" s="5"/>
      <c r="W17" s="5"/>
      <c r="AM17" s="6"/>
    </row>
    <row r="18" spans="1:39" ht="12.75">
      <c r="A18" s="5" t="s">
        <v>13</v>
      </c>
      <c r="B18" s="5">
        <v>209.9</v>
      </c>
      <c r="C18" s="5">
        <v>192.5</v>
      </c>
      <c r="D18" s="5">
        <v>232.5</v>
      </c>
      <c r="E18" s="5">
        <v>173.6</v>
      </c>
      <c r="F18" s="5">
        <v>139.5</v>
      </c>
      <c r="G18" s="5">
        <v>151.9</v>
      </c>
      <c r="H18" s="5">
        <v>207.7</v>
      </c>
      <c r="I18" s="5">
        <v>179.8</v>
      </c>
      <c r="J18" s="5"/>
      <c r="K18" s="5">
        <v>205</v>
      </c>
      <c r="L18" s="5"/>
      <c r="M18" s="6">
        <f t="shared" si="0"/>
        <v>188.04444444444445</v>
      </c>
      <c r="N18" s="6">
        <f t="shared" si="1"/>
        <v>182.5</v>
      </c>
      <c r="O18" s="5"/>
      <c r="R18" s="6"/>
      <c r="S18" s="6"/>
      <c r="T18" s="5"/>
      <c r="U18" s="5"/>
      <c r="V18" s="5"/>
      <c r="W18" s="5"/>
      <c r="AM18" s="6"/>
    </row>
    <row r="19" spans="1:39" ht="12.75">
      <c r="A19" s="5" t="s">
        <v>14</v>
      </c>
      <c r="B19" s="5"/>
      <c r="C19" s="5">
        <f t="shared" ref="C19:I19" si="2">SUM(C7:C18)</f>
        <v>1297.6000000000001</v>
      </c>
      <c r="D19" s="5">
        <f t="shared" si="2"/>
        <v>1456.1</v>
      </c>
      <c r="E19" s="5">
        <f t="shared" si="2"/>
        <v>1282.9000000000001</v>
      </c>
      <c r="F19" s="5">
        <f t="shared" si="2"/>
        <v>1111.4000000000001</v>
      </c>
      <c r="G19" s="5">
        <f t="shared" si="2"/>
        <v>1141.8999999999999</v>
      </c>
      <c r="H19" s="5">
        <f t="shared" si="2"/>
        <v>1295.8</v>
      </c>
      <c r="I19" s="5">
        <f t="shared" si="2"/>
        <v>1103.3</v>
      </c>
      <c r="J19" s="5"/>
      <c r="K19" s="5"/>
      <c r="L19" s="5"/>
      <c r="M19" s="6">
        <f>SUM(M7:M18)</f>
        <v>1260.6007936507935</v>
      </c>
      <c r="N19" s="6">
        <f>SUM(N7:N18)</f>
        <v>1241.2857142857142</v>
      </c>
      <c r="O19" s="5"/>
      <c r="Q19" s="5"/>
      <c r="R19" s="5"/>
      <c r="S19" s="5"/>
      <c r="T19" s="5"/>
      <c r="U19" s="5"/>
      <c r="V19" s="5"/>
      <c r="W19" s="5"/>
      <c r="AM19" s="6"/>
    </row>
    <row r="22" spans="1:39" ht="12.75">
      <c r="A22" s="5" t="s">
        <v>23</v>
      </c>
      <c r="B22" s="5"/>
      <c r="C22" s="5"/>
      <c r="D22" s="5"/>
      <c r="E22" s="5"/>
      <c r="F22" s="5"/>
      <c r="G22" s="5"/>
      <c r="H22" s="5"/>
      <c r="I22" s="5"/>
      <c r="J22" s="5"/>
      <c r="K22" s="5"/>
      <c r="L22" s="5"/>
      <c r="M22" s="7" t="s">
        <v>0</v>
      </c>
      <c r="N22" s="5"/>
      <c r="O22" s="5"/>
      <c r="Q22" s="5"/>
    </row>
    <row r="23" spans="1:39" ht="12.75">
      <c r="A23" s="5"/>
      <c r="B23" s="5"/>
      <c r="C23" s="5"/>
      <c r="D23" s="5"/>
      <c r="E23" s="5"/>
      <c r="F23" s="5"/>
      <c r="G23" s="5"/>
      <c r="H23" s="5"/>
      <c r="I23" s="5"/>
      <c r="J23" s="5"/>
      <c r="K23" s="5"/>
      <c r="L23" s="5"/>
      <c r="M23" s="7" t="s">
        <v>1</v>
      </c>
      <c r="N23" s="5"/>
      <c r="O23" s="5"/>
      <c r="Q23" s="5"/>
    </row>
    <row r="24" spans="1:39" ht="12.75">
      <c r="A24" s="5"/>
      <c r="B24" s="5">
        <v>88</v>
      </c>
      <c r="C24" s="5">
        <v>89</v>
      </c>
      <c r="D24" s="5">
        <v>90</v>
      </c>
      <c r="E24" s="5">
        <v>91</v>
      </c>
      <c r="F24" s="5">
        <v>92</v>
      </c>
      <c r="G24" s="5">
        <v>93</v>
      </c>
      <c r="H24" s="5">
        <v>94</v>
      </c>
      <c r="I24" s="5">
        <v>95</v>
      </c>
      <c r="J24" s="5">
        <v>96</v>
      </c>
      <c r="K24" s="5">
        <v>97</v>
      </c>
      <c r="L24" s="5">
        <v>98</v>
      </c>
      <c r="M24" s="7" t="s">
        <v>31</v>
      </c>
      <c r="N24" s="5"/>
      <c r="O24" s="5"/>
      <c r="Q24" s="5"/>
    </row>
    <row r="25" spans="1:39" ht="12.75">
      <c r="A25" s="5" t="s">
        <v>2</v>
      </c>
      <c r="B25" s="6"/>
      <c r="C25" s="6">
        <f t="shared" ref="C25:J25" si="3">SUM(C7/31)</f>
        <v>6.4709677419354836</v>
      </c>
      <c r="D25" s="6">
        <f t="shared" si="3"/>
        <v>6.8000000000000007</v>
      </c>
      <c r="E25" s="6">
        <f t="shared" si="3"/>
        <v>6.6999999999999993</v>
      </c>
      <c r="F25" s="6">
        <f t="shared" si="3"/>
        <v>5.5</v>
      </c>
      <c r="G25" s="6">
        <f t="shared" si="3"/>
        <v>5.6999999999999993</v>
      </c>
      <c r="H25" s="6">
        <f t="shared" si="3"/>
        <v>6</v>
      </c>
      <c r="I25" s="6">
        <f t="shared" si="3"/>
        <v>5.9</v>
      </c>
      <c r="J25" s="6">
        <f t="shared" si="3"/>
        <v>5.3000000000000007</v>
      </c>
      <c r="K25" s="6"/>
      <c r="L25" s="6">
        <f>SUM(L7/31)</f>
        <v>6.6</v>
      </c>
      <c r="M25" s="6">
        <f t="shared" ref="M25:M36" si="4">AVERAGE(B25:L25)</f>
        <v>6.107885304659499</v>
      </c>
      <c r="N25" s="6"/>
      <c r="O25" s="6"/>
      <c r="Q25" s="6"/>
    </row>
    <row r="26" spans="1:39" ht="12.75">
      <c r="A26" s="5" t="s">
        <v>3</v>
      </c>
      <c r="B26" s="6"/>
      <c r="C26" s="6">
        <f>SUM(C8/28)</f>
        <v>4.7607142857142861</v>
      </c>
      <c r="D26" s="6">
        <f>SUM(D8/28)</f>
        <v>6.5</v>
      </c>
      <c r="E26" s="6">
        <f>SUM(E8/28)</f>
        <v>5.5</v>
      </c>
      <c r="F26" s="6">
        <f>SUM(F8/29)</f>
        <v>5</v>
      </c>
      <c r="G26" s="6">
        <f>SUM(G8/28)</f>
        <v>4.7</v>
      </c>
      <c r="H26" s="6">
        <f>SUM(H8/28)</f>
        <v>5.3</v>
      </c>
      <c r="I26" s="6">
        <f>SUM(I8/28)</f>
        <v>4.3</v>
      </c>
      <c r="J26" s="6">
        <f>SUM(J8/29)</f>
        <v>5</v>
      </c>
      <c r="K26" s="6"/>
      <c r="L26" s="6">
        <f>SUM(L8/28)</f>
        <v>5.6535714285714294</v>
      </c>
      <c r="M26" s="6">
        <f t="shared" si="4"/>
        <v>5.1904761904761907</v>
      </c>
      <c r="N26" s="6"/>
      <c r="O26" s="6"/>
      <c r="Q26" s="6"/>
    </row>
    <row r="27" spans="1:39" ht="12.75">
      <c r="A27" s="5" t="s">
        <v>4</v>
      </c>
      <c r="B27" s="6"/>
      <c r="C27" s="6">
        <f t="shared" ref="C27:J27" si="5">SUM(C9/31)</f>
        <v>4.3612903225806452</v>
      </c>
      <c r="D27" s="6">
        <f t="shared" si="5"/>
        <v>4.7612903225806447</v>
      </c>
      <c r="E27" s="6">
        <f t="shared" si="5"/>
        <v>3.8</v>
      </c>
      <c r="F27" s="6">
        <f t="shared" si="5"/>
        <v>4.0999999999999996</v>
      </c>
      <c r="G27" s="6">
        <f t="shared" si="5"/>
        <v>3.0999999999999996</v>
      </c>
      <c r="H27" s="6">
        <f t="shared" si="5"/>
        <v>3.5</v>
      </c>
      <c r="I27" s="6">
        <f t="shared" si="5"/>
        <v>4.0999999999999996</v>
      </c>
      <c r="J27" s="6">
        <f t="shared" si="5"/>
        <v>3</v>
      </c>
      <c r="K27" s="6"/>
      <c r="L27" s="6">
        <f>SUM(L9/31)</f>
        <v>5.1032258064516123</v>
      </c>
      <c r="M27" s="6">
        <f t="shared" si="4"/>
        <v>3.9806451612903229</v>
      </c>
      <c r="N27" s="6"/>
      <c r="O27" s="6"/>
      <c r="Q27" s="6"/>
    </row>
    <row r="28" spans="1:39" ht="12.75">
      <c r="A28" s="5" t="s">
        <v>5</v>
      </c>
      <c r="B28" s="6"/>
      <c r="C28" s="6">
        <f t="shared" ref="C28:J28" si="6">SUM(C10/30)</f>
        <v>3.24</v>
      </c>
      <c r="D28" s="6">
        <f t="shared" si="6"/>
        <v>3.8699999999999997</v>
      </c>
      <c r="E28" s="6">
        <f t="shared" si="6"/>
        <v>2.9</v>
      </c>
      <c r="F28" s="6">
        <f t="shared" si="6"/>
        <v>2.5</v>
      </c>
      <c r="G28" s="6">
        <f t="shared" si="6"/>
        <v>1.9</v>
      </c>
      <c r="H28" s="6">
        <f t="shared" si="6"/>
        <v>2.9</v>
      </c>
      <c r="I28" s="6">
        <f t="shared" si="6"/>
        <v>1.4</v>
      </c>
      <c r="J28" s="6">
        <f t="shared" si="6"/>
        <v>2.1</v>
      </c>
      <c r="K28" s="6"/>
      <c r="L28" s="6"/>
      <c r="M28" s="6">
        <f t="shared" si="4"/>
        <v>2.6012499999999998</v>
      </c>
      <c r="N28" s="6"/>
      <c r="O28" s="6"/>
      <c r="Q28" s="6"/>
    </row>
    <row r="29" spans="1:39" ht="12.75">
      <c r="A29" s="5" t="s">
        <v>6</v>
      </c>
      <c r="B29" s="6"/>
      <c r="C29" s="6">
        <f t="shared" ref="C29:J29" si="7">SUM(C11/31)</f>
        <v>1.3096774193548388</v>
      </c>
      <c r="D29" s="6">
        <f t="shared" si="7"/>
        <v>2.5</v>
      </c>
      <c r="E29" s="6">
        <f t="shared" si="7"/>
        <v>1.6</v>
      </c>
      <c r="F29" s="6">
        <f t="shared" si="7"/>
        <v>1.2000000000000002</v>
      </c>
      <c r="G29" s="6">
        <f t="shared" si="7"/>
        <v>1.2000000000000002</v>
      </c>
      <c r="H29" s="6">
        <f t="shared" si="7"/>
        <v>2</v>
      </c>
      <c r="I29" s="6">
        <f t="shared" si="7"/>
        <v>1.4</v>
      </c>
      <c r="J29" s="6">
        <f t="shared" si="7"/>
        <v>1.3612903225806452</v>
      </c>
      <c r="K29" s="6"/>
      <c r="L29" s="6"/>
      <c r="M29" s="6">
        <f t="shared" si="4"/>
        <v>1.5713709677419356</v>
      </c>
      <c r="N29" s="6"/>
      <c r="O29" s="6"/>
      <c r="Q29" s="6"/>
    </row>
    <row r="30" spans="1:39" ht="12.75">
      <c r="A30" s="5" t="s">
        <v>7</v>
      </c>
      <c r="B30" s="6"/>
      <c r="C30" s="6">
        <f t="shared" ref="C30:I30" si="8">SUM(C12/30)</f>
        <v>1.0900000000000001</v>
      </c>
      <c r="D30" s="6">
        <f t="shared" si="8"/>
        <v>1.06</v>
      </c>
      <c r="E30" s="6">
        <f t="shared" si="8"/>
        <v>1</v>
      </c>
      <c r="F30" s="6">
        <f t="shared" si="8"/>
        <v>0.6</v>
      </c>
      <c r="G30" s="6">
        <f t="shared" si="8"/>
        <v>1.1000000000000001</v>
      </c>
      <c r="H30" s="6">
        <f t="shared" si="8"/>
        <v>1.5</v>
      </c>
      <c r="I30" s="6">
        <f t="shared" si="8"/>
        <v>0.9</v>
      </c>
      <c r="J30" s="6"/>
      <c r="K30" s="6"/>
      <c r="L30" s="6"/>
      <c r="M30" s="6">
        <f t="shared" si="4"/>
        <v>1.0357142857142858</v>
      </c>
      <c r="N30" s="6"/>
      <c r="O30" s="6"/>
      <c r="Q30" s="6"/>
    </row>
    <row r="31" spans="1:39" ht="12.75">
      <c r="A31" s="5" t="s">
        <v>8</v>
      </c>
      <c r="B31" s="6"/>
      <c r="C31" s="6">
        <f t="shared" ref="C31:I32" si="9">SUM(C13/31)</f>
        <v>1.7612903225806451</v>
      </c>
      <c r="D31" s="6">
        <f t="shared" si="9"/>
        <v>1.2999999999999998</v>
      </c>
      <c r="E31" s="6">
        <f t="shared" si="9"/>
        <v>1.2000000000000002</v>
      </c>
      <c r="F31" s="6">
        <f t="shared" si="9"/>
        <v>1.4</v>
      </c>
      <c r="G31" s="6">
        <f t="shared" si="9"/>
        <v>1</v>
      </c>
      <c r="H31" s="6">
        <f t="shared" si="9"/>
        <v>1.2999999999999998</v>
      </c>
      <c r="I31" s="6">
        <f t="shared" si="9"/>
        <v>1.0096774193548388</v>
      </c>
      <c r="J31" s="6"/>
      <c r="K31" s="6"/>
      <c r="L31" s="6"/>
      <c r="M31" s="6">
        <f t="shared" si="4"/>
        <v>1.2815668202764978</v>
      </c>
      <c r="N31" s="6"/>
      <c r="O31" s="6"/>
      <c r="Q31" s="6"/>
    </row>
    <row r="32" spans="1:39" ht="12.75">
      <c r="A32" s="5" t="s">
        <v>9</v>
      </c>
      <c r="B32" s="6"/>
      <c r="C32" s="6">
        <f t="shared" si="9"/>
        <v>1.5709677419354839</v>
      </c>
      <c r="D32" s="6">
        <f t="shared" si="9"/>
        <v>1.6</v>
      </c>
      <c r="E32" s="6">
        <f t="shared" si="9"/>
        <v>1.9</v>
      </c>
      <c r="F32" s="6">
        <f t="shared" si="9"/>
        <v>1.5</v>
      </c>
      <c r="G32" s="6">
        <f t="shared" si="9"/>
        <v>1.5</v>
      </c>
      <c r="H32" s="6">
        <f t="shared" si="9"/>
        <v>2</v>
      </c>
      <c r="I32" s="6">
        <f t="shared" si="9"/>
        <v>1.7999999999999998</v>
      </c>
      <c r="J32" s="6"/>
      <c r="K32" s="6"/>
      <c r="L32" s="6"/>
      <c r="M32" s="6">
        <f t="shared" si="4"/>
        <v>1.695852534562212</v>
      </c>
      <c r="N32" s="6"/>
      <c r="O32" s="6"/>
      <c r="Q32" s="6"/>
    </row>
    <row r="33" spans="1:17" ht="12.75">
      <c r="A33" s="5" t="s">
        <v>10</v>
      </c>
      <c r="B33" s="6"/>
      <c r="C33" s="6">
        <f t="shared" ref="C33:I33" si="10">SUM(C15/30)</f>
        <v>2.23</v>
      </c>
      <c r="D33" s="6">
        <f t="shared" si="10"/>
        <v>3</v>
      </c>
      <c r="E33" s="6">
        <f t="shared" si="10"/>
        <v>2.6</v>
      </c>
      <c r="F33" s="6">
        <f t="shared" si="10"/>
        <v>2.2000000000000002</v>
      </c>
      <c r="G33" s="6">
        <f t="shared" si="10"/>
        <v>2.4</v>
      </c>
      <c r="H33" s="6">
        <f t="shared" si="10"/>
        <v>2.2999999999999998</v>
      </c>
      <c r="I33" s="6">
        <f t="shared" si="10"/>
        <v>2.69</v>
      </c>
      <c r="J33" s="6"/>
      <c r="K33" s="6"/>
      <c r="L33" s="6"/>
      <c r="M33" s="6">
        <f t="shared" si="4"/>
        <v>2.4885714285714289</v>
      </c>
      <c r="N33" s="6"/>
      <c r="O33" s="6"/>
      <c r="Q33" s="6"/>
    </row>
    <row r="34" spans="1:17" ht="12.75">
      <c r="A34" s="5" t="s">
        <v>11</v>
      </c>
      <c r="B34" s="6">
        <f t="shared" ref="B34:I34" si="11">SUM(B16/31)</f>
        <v>5.8290322580645162</v>
      </c>
      <c r="C34" s="6">
        <f t="shared" si="11"/>
        <v>4.0387096774193552</v>
      </c>
      <c r="D34" s="6">
        <f t="shared" si="11"/>
        <v>4.9000000000000004</v>
      </c>
      <c r="E34" s="6">
        <f t="shared" si="11"/>
        <v>4.0999999999999996</v>
      </c>
      <c r="F34" s="6">
        <f t="shared" si="11"/>
        <v>3.2</v>
      </c>
      <c r="G34" s="6">
        <f t="shared" si="11"/>
        <v>5.9</v>
      </c>
      <c r="H34" s="6">
        <f t="shared" si="11"/>
        <v>3.9000000000000004</v>
      </c>
      <c r="I34" s="6">
        <f t="shared" si="11"/>
        <v>2.9000000000000004</v>
      </c>
      <c r="J34" s="6"/>
      <c r="K34" s="6">
        <f>SUM(K16/31)</f>
        <v>4.2645161290322573</v>
      </c>
      <c r="L34" s="6"/>
      <c r="M34" s="6">
        <f t="shared" si="4"/>
        <v>4.3369175627240146</v>
      </c>
      <c r="N34" s="6"/>
      <c r="O34" s="6"/>
      <c r="Q34" s="6"/>
    </row>
    <row r="35" spans="1:17" ht="12.75">
      <c r="A35" s="5" t="s">
        <v>12</v>
      </c>
      <c r="B35" s="6">
        <f t="shared" ref="B35:I35" si="12">SUM(B17/30)</f>
        <v>5.23</v>
      </c>
      <c r="C35" s="6">
        <f t="shared" si="12"/>
        <v>5.67</v>
      </c>
      <c r="D35" s="6">
        <f t="shared" si="12"/>
        <v>4.2</v>
      </c>
      <c r="E35" s="6">
        <f t="shared" si="12"/>
        <v>5.4</v>
      </c>
      <c r="F35" s="6">
        <f t="shared" si="12"/>
        <v>4.8</v>
      </c>
      <c r="G35" s="6">
        <f t="shared" si="12"/>
        <v>4.2</v>
      </c>
      <c r="H35" s="6">
        <f t="shared" si="12"/>
        <v>5.3</v>
      </c>
      <c r="I35" s="6">
        <f t="shared" si="12"/>
        <v>4.0999999999999996</v>
      </c>
      <c r="J35" s="6"/>
      <c r="K35" s="6">
        <f>SUM(K17/30)</f>
        <v>7.3433333333333337</v>
      </c>
      <c r="L35" s="6"/>
      <c r="M35" s="6">
        <f t="shared" si="4"/>
        <v>5.1381481481481481</v>
      </c>
      <c r="N35" s="6"/>
      <c r="O35" s="6"/>
      <c r="Q35" s="6"/>
    </row>
    <row r="36" spans="1:17" ht="12.75">
      <c r="A36" s="5" t="s">
        <v>13</v>
      </c>
      <c r="B36" s="6">
        <f t="shared" ref="B36:I36" si="13">SUM(B18/31)</f>
        <v>6.7709677419354843</v>
      </c>
      <c r="C36" s="6">
        <f t="shared" si="13"/>
        <v>6.209677419354839</v>
      </c>
      <c r="D36" s="6">
        <f t="shared" si="13"/>
        <v>7.5</v>
      </c>
      <c r="E36" s="6">
        <f t="shared" si="13"/>
        <v>5.6</v>
      </c>
      <c r="F36" s="6">
        <f t="shared" si="13"/>
        <v>4.5</v>
      </c>
      <c r="G36" s="6">
        <f t="shared" si="13"/>
        <v>4.9000000000000004</v>
      </c>
      <c r="H36" s="6">
        <f t="shared" si="13"/>
        <v>6.6999999999999993</v>
      </c>
      <c r="I36" s="6">
        <f t="shared" si="13"/>
        <v>5.8000000000000007</v>
      </c>
      <c r="J36" s="6"/>
      <c r="K36" s="6">
        <f>SUM(K18/31)</f>
        <v>6.612903225806452</v>
      </c>
      <c r="L36" s="6"/>
      <c r="M36" s="6">
        <f t="shared" si="4"/>
        <v>6.0659498207885285</v>
      </c>
      <c r="N36" s="6"/>
      <c r="O36" s="6"/>
      <c r="Q36" s="6"/>
    </row>
  </sheetData>
  <phoneticPr fontId="0" type="noConversion"/>
  <printOptions gridLines="1"/>
  <pageMargins left="0" right="0" top="0.98425196850393704" bottom="0.98425196850393704"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Y100"/>
  <sheetViews>
    <sheetView tabSelected="1" zoomScaleNormal="100" workbookViewId="0">
      <pane xSplit="1" topLeftCell="BT1" activePane="topRight" state="frozen"/>
      <selection pane="topRight"/>
    </sheetView>
  </sheetViews>
  <sheetFormatPr defaultRowHeight="11.25"/>
  <cols>
    <col min="1" max="1" width="12" customWidth="1"/>
    <col min="2" max="60" width="8.33203125" hidden="1" customWidth="1"/>
    <col min="61" max="61" width="7.33203125" hidden="1" customWidth="1"/>
    <col min="62" max="71" width="8.33203125" hidden="1" customWidth="1"/>
    <col min="72" max="81" width="8.33203125" customWidth="1"/>
    <col min="82" max="84" width="8.5" bestFit="1" customWidth="1"/>
    <col min="85" max="87" width="8.5" customWidth="1"/>
    <col min="88" max="88" width="8.5" bestFit="1" customWidth="1"/>
    <col min="89" max="96" width="8.5" customWidth="1"/>
    <col min="97" max="100" width="12.5" bestFit="1" customWidth="1"/>
    <col min="101" max="102" width="10" bestFit="1" customWidth="1"/>
    <col min="104" max="104" width="5.33203125" bestFit="1" customWidth="1"/>
    <col min="105" max="105" width="10.83203125" bestFit="1" customWidth="1"/>
    <col min="106" max="106" width="5.6640625" customWidth="1"/>
    <col min="107" max="107" width="5.33203125" bestFit="1" customWidth="1"/>
    <col min="108" max="108" width="10.83203125" bestFit="1" customWidth="1"/>
    <col min="109" max="109" width="7.5" customWidth="1"/>
    <col min="110" max="110" width="5.33203125" customWidth="1"/>
    <col min="111" max="111" width="9.83203125" bestFit="1" customWidth="1"/>
    <col min="112" max="112" width="5.5" customWidth="1"/>
    <col min="113" max="113" width="5.33203125" bestFit="1" customWidth="1"/>
    <col min="115" max="116" width="5.1640625" customWidth="1"/>
    <col min="117" max="117" width="9.83203125" bestFit="1" customWidth="1"/>
    <col min="118" max="119" width="5.1640625" customWidth="1"/>
    <col min="120" max="120" width="9.5" customWidth="1"/>
    <col min="121" max="122" width="5.1640625" customWidth="1"/>
    <col min="123" max="123" width="9.5" bestFit="1" customWidth="1"/>
    <col min="124" max="124" width="9.5" customWidth="1"/>
    <col min="125" max="125" width="5.1640625" customWidth="1"/>
    <col min="126" max="126" width="5.33203125" bestFit="1" customWidth="1"/>
    <col min="127" max="127" width="8.33203125" bestFit="1" customWidth="1"/>
    <col min="128" max="128" width="5.33203125" customWidth="1"/>
    <col min="129" max="129" width="5.6640625" customWidth="1"/>
    <col min="131" max="131" width="5.33203125" customWidth="1"/>
    <col min="132" max="132" width="5.33203125" bestFit="1" customWidth="1"/>
    <col min="134" max="134" width="5.6640625" customWidth="1"/>
    <col min="135" max="135" width="5.33203125" bestFit="1" customWidth="1"/>
    <col min="137" max="137" width="4.83203125" customWidth="1"/>
    <col min="138" max="138" width="5.33203125" bestFit="1" customWidth="1"/>
    <col min="140" max="140" width="4.33203125" customWidth="1"/>
    <col min="141" max="141" width="5.33203125" bestFit="1" customWidth="1"/>
    <col min="143" max="143" width="5" customWidth="1"/>
    <col min="144" max="144" width="5.33203125" bestFit="1" customWidth="1"/>
    <col min="146" max="146" width="4.5" customWidth="1"/>
    <col min="147" max="147" width="5.33203125" bestFit="1" customWidth="1"/>
    <col min="149" max="149" width="5" customWidth="1"/>
    <col min="150" max="150" width="5.33203125" bestFit="1" customWidth="1"/>
    <col min="151" max="151" width="11.5" bestFit="1" customWidth="1"/>
    <col min="152" max="152" width="5.1640625" customWidth="1"/>
    <col min="153" max="153" width="5.33203125" bestFit="1" customWidth="1"/>
    <col min="155" max="155" width="5.33203125" customWidth="1"/>
    <col min="156" max="156" width="5.33203125" bestFit="1" customWidth="1"/>
    <col min="157" max="157" width="10.6640625" customWidth="1"/>
    <col min="158" max="158" width="5.5" customWidth="1"/>
    <col min="159" max="159" width="5.33203125" bestFit="1" customWidth="1"/>
    <col min="160" max="160" width="11.1640625" customWidth="1"/>
  </cols>
  <sheetData>
    <row r="1" spans="1:181" ht="12.95" customHeight="1">
      <c r="A1" s="1" t="s">
        <v>296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8"/>
      <c r="BG1" s="8"/>
      <c r="BH1" s="8"/>
      <c r="BI1" s="8"/>
      <c r="BJ1" s="8"/>
      <c r="BK1" s="8"/>
      <c r="BL1" s="8"/>
      <c r="BM1" s="8"/>
      <c r="BN1" s="8"/>
      <c r="BO1" s="8"/>
      <c r="BP1" s="8"/>
      <c r="BQ1" s="8"/>
      <c r="BR1" s="8"/>
      <c r="BS1" s="8"/>
      <c r="BU1" s="8"/>
      <c r="BV1" s="8"/>
      <c r="BW1" s="8"/>
      <c r="BX1" s="8"/>
      <c r="BY1" s="8"/>
      <c r="BZ1" s="8"/>
      <c r="CA1" s="8"/>
      <c r="CB1" s="8"/>
      <c r="CC1" s="8"/>
      <c r="CD1" s="8"/>
      <c r="CE1" s="8"/>
      <c r="CF1" s="8"/>
      <c r="CG1" s="8"/>
      <c r="CH1" s="8"/>
      <c r="CI1" s="8"/>
      <c r="CJ1" s="8"/>
      <c r="CK1" s="8"/>
      <c r="CL1" s="8"/>
      <c r="CM1" s="8"/>
      <c r="CN1" s="8"/>
      <c r="CO1" s="8"/>
      <c r="CP1" s="8"/>
      <c r="CQ1" s="8"/>
      <c r="CR1" s="8"/>
      <c r="CS1" s="8"/>
      <c r="CT1" s="8"/>
    </row>
    <row r="2" spans="1:181" ht="12.95" customHeight="1">
      <c r="A2" s="1" t="s">
        <v>43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8"/>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row>
    <row r="3" spans="1:181" ht="12.95" customHeight="1">
      <c r="A3" s="5" t="s">
        <v>44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7" t="s">
        <v>0</v>
      </c>
      <c r="CT3" s="7" t="s">
        <v>20</v>
      </c>
      <c r="DG3" s="38" t="s">
        <v>194</v>
      </c>
      <c r="DJ3" s="38" t="s">
        <v>194</v>
      </c>
      <c r="DM3" s="38" t="s">
        <v>194</v>
      </c>
      <c r="DP3" s="38" t="s">
        <v>194</v>
      </c>
      <c r="DV3" s="25" t="s">
        <v>331</v>
      </c>
    </row>
    <row r="4" spans="1:181"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7" t="s">
        <v>1</v>
      </c>
      <c r="CT4" s="7" t="s">
        <v>1</v>
      </c>
      <c r="CU4" s="5" t="s">
        <v>65</v>
      </c>
      <c r="CV4" s="5" t="s">
        <v>66</v>
      </c>
      <c r="CW4" s="5" t="s">
        <v>68</v>
      </c>
      <c r="CX4" s="5" t="s">
        <v>67</v>
      </c>
      <c r="CZ4" s="38"/>
      <c r="DA4" s="38" t="s">
        <v>193</v>
      </c>
      <c r="DB4" s="38"/>
      <c r="DC4" s="38"/>
      <c r="DD4" s="38" t="s">
        <v>193</v>
      </c>
      <c r="DE4" s="38"/>
      <c r="DF4" s="38"/>
      <c r="DG4" s="38" t="s">
        <v>91</v>
      </c>
      <c r="DH4" s="38"/>
      <c r="DI4" s="38"/>
      <c r="DJ4" s="38" t="s">
        <v>92</v>
      </c>
      <c r="DK4" s="38"/>
      <c r="DL4" s="38"/>
      <c r="DM4" s="38" t="s">
        <v>93</v>
      </c>
      <c r="DN4" s="38"/>
      <c r="DO4" s="38"/>
      <c r="DP4" s="38" t="s">
        <v>90</v>
      </c>
      <c r="DQ4" s="38"/>
      <c r="DR4" s="38"/>
      <c r="DS4" s="38" t="s">
        <v>201</v>
      </c>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row>
    <row r="5" spans="1:181" ht="12.95" customHeight="1">
      <c r="A5" s="5"/>
      <c r="B5" s="5">
        <v>1930</v>
      </c>
      <c r="C5" s="5">
        <v>1931</v>
      </c>
      <c r="D5" s="5">
        <v>1932</v>
      </c>
      <c r="E5" s="5">
        <v>1933</v>
      </c>
      <c r="F5" s="5">
        <v>1934</v>
      </c>
      <c r="G5" s="5">
        <v>1935</v>
      </c>
      <c r="H5" s="5">
        <v>1936</v>
      </c>
      <c r="I5" s="5">
        <v>1937</v>
      </c>
      <c r="J5" s="5">
        <v>1938</v>
      </c>
      <c r="K5" s="5">
        <v>1939</v>
      </c>
      <c r="L5" s="5">
        <v>1940</v>
      </c>
      <c r="M5" s="5">
        <v>1941</v>
      </c>
      <c r="N5" s="5">
        <v>1942</v>
      </c>
      <c r="O5" s="5">
        <v>1943</v>
      </c>
      <c r="P5" s="5">
        <v>1944</v>
      </c>
      <c r="Q5" s="5">
        <v>1945</v>
      </c>
      <c r="R5" s="5">
        <v>1946</v>
      </c>
      <c r="S5" s="5">
        <v>1947</v>
      </c>
      <c r="T5" s="5">
        <v>1948</v>
      </c>
      <c r="U5" s="5">
        <v>1949</v>
      </c>
      <c r="V5" s="5">
        <v>1950</v>
      </c>
      <c r="W5" s="5">
        <v>1951</v>
      </c>
      <c r="X5" s="5">
        <v>1952</v>
      </c>
      <c r="Y5" s="5">
        <v>1953</v>
      </c>
      <c r="Z5" s="5">
        <v>1954</v>
      </c>
      <c r="AA5" s="5">
        <v>1955</v>
      </c>
      <c r="AB5" s="5">
        <v>1956</v>
      </c>
      <c r="AC5" s="5">
        <v>1957</v>
      </c>
      <c r="AD5" s="5">
        <v>1958</v>
      </c>
      <c r="AE5" s="5">
        <v>1959</v>
      </c>
      <c r="AF5" s="5">
        <v>1960</v>
      </c>
      <c r="AG5" s="5">
        <v>1961</v>
      </c>
      <c r="AH5" s="5">
        <v>1962</v>
      </c>
      <c r="AI5" s="5">
        <v>1963</v>
      </c>
      <c r="AJ5" s="5">
        <v>1964</v>
      </c>
      <c r="AK5" s="5">
        <v>1965</v>
      </c>
      <c r="AL5" s="5">
        <v>1966</v>
      </c>
      <c r="AM5" s="5">
        <v>1967</v>
      </c>
      <c r="AN5" s="5">
        <v>1968</v>
      </c>
      <c r="AO5" s="5">
        <v>1969</v>
      </c>
      <c r="AP5" s="5">
        <v>1970</v>
      </c>
      <c r="AQ5" s="5">
        <v>1971</v>
      </c>
      <c r="AR5" s="5">
        <v>1972</v>
      </c>
      <c r="AS5" s="5">
        <v>1973</v>
      </c>
      <c r="AT5" s="5">
        <v>1974</v>
      </c>
      <c r="AU5" s="5">
        <v>1975</v>
      </c>
      <c r="AV5" s="5">
        <v>1976</v>
      </c>
      <c r="AW5" s="5">
        <v>1977</v>
      </c>
      <c r="AX5" s="5">
        <v>1978</v>
      </c>
      <c r="AY5" s="5">
        <v>1979</v>
      </c>
      <c r="AZ5" s="5">
        <v>1980</v>
      </c>
      <c r="BA5" s="5">
        <v>1981</v>
      </c>
      <c r="BB5" s="5">
        <v>1982</v>
      </c>
      <c r="BC5" s="5">
        <v>1983</v>
      </c>
      <c r="BD5" s="5">
        <v>1984</v>
      </c>
      <c r="BE5" s="5">
        <v>1985</v>
      </c>
      <c r="BF5" s="5">
        <v>1986</v>
      </c>
      <c r="BG5" s="5">
        <v>1987</v>
      </c>
      <c r="BH5" s="5">
        <v>1988</v>
      </c>
      <c r="BI5" s="5">
        <v>1989</v>
      </c>
      <c r="BJ5" s="5">
        <v>1990</v>
      </c>
      <c r="BK5" s="5">
        <v>1991</v>
      </c>
      <c r="BL5" s="5">
        <v>1992</v>
      </c>
      <c r="BM5" s="5">
        <v>1993</v>
      </c>
      <c r="BN5" s="5">
        <v>1994</v>
      </c>
      <c r="BO5" s="5">
        <v>1995</v>
      </c>
      <c r="BP5" s="5">
        <v>1996</v>
      </c>
      <c r="BQ5" s="5">
        <v>1997</v>
      </c>
      <c r="BR5" s="5">
        <v>1998</v>
      </c>
      <c r="BS5" s="5">
        <v>1999</v>
      </c>
      <c r="BT5" s="5">
        <v>2000</v>
      </c>
      <c r="BU5" s="5">
        <v>2001</v>
      </c>
      <c r="BV5" s="5">
        <v>2002</v>
      </c>
      <c r="BW5" s="5">
        <v>2003</v>
      </c>
      <c r="BX5" s="5">
        <v>2004</v>
      </c>
      <c r="BY5" s="5">
        <v>2005</v>
      </c>
      <c r="BZ5" s="5">
        <v>2006</v>
      </c>
      <c r="CA5" s="5">
        <v>2007</v>
      </c>
      <c r="CB5" s="5">
        <v>2008</v>
      </c>
      <c r="CC5" s="5">
        <v>2009</v>
      </c>
      <c r="CD5" s="5">
        <v>2010</v>
      </c>
      <c r="CE5" s="5">
        <v>2011</v>
      </c>
      <c r="CF5" s="5">
        <v>2012</v>
      </c>
      <c r="CG5" s="5">
        <v>2013</v>
      </c>
      <c r="CH5" s="5">
        <v>2014</v>
      </c>
      <c r="CI5" s="5">
        <v>2015</v>
      </c>
      <c r="CJ5" s="5">
        <v>2016</v>
      </c>
      <c r="CK5" s="5">
        <v>2017</v>
      </c>
      <c r="CL5" s="5">
        <v>2018</v>
      </c>
      <c r="CM5" s="5">
        <v>2019</v>
      </c>
      <c r="CN5" s="5">
        <v>2020</v>
      </c>
      <c r="CO5" s="5">
        <v>2021</v>
      </c>
      <c r="CP5" s="5">
        <v>2022</v>
      </c>
      <c r="CQ5" s="5">
        <v>2023</v>
      </c>
      <c r="CR5" s="5">
        <v>2024</v>
      </c>
      <c r="CS5" s="18" t="s">
        <v>357</v>
      </c>
      <c r="CT5" s="18" t="s">
        <v>358</v>
      </c>
      <c r="CU5" s="18" t="s">
        <v>358</v>
      </c>
      <c r="CV5" s="18" t="s">
        <v>358</v>
      </c>
      <c r="CW5" s="23" t="s">
        <v>69</v>
      </c>
      <c r="CX5" s="5" t="s">
        <v>68</v>
      </c>
      <c r="CZ5" s="38" t="s">
        <v>121</v>
      </c>
      <c r="DA5" s="38" t="s">
        <v>55</v>
      </c>
      <c r="DB5" s="38"/>
      <c r="DC5" s="38" t="s">
        <v>121</v>
      </c>
      <c r="DD5" s="38" t="s">
        <v>138</v>
      </c>
      <c r="DE5" s="38"/>
      <c r="DF5" s="38" t="s">
        <v>121</v>
      </c>
      <c r="DG5" s="38" t="s">
        <v>96</v>
      </c>
      <c r="DH5" s="38"/>
      <c r="DI5" s="38" t="s">
        <v>121</v>
      </c>
      <c r="DJ5" s="38" t="s">
        <v>94</v>
      </c>
      <c r="DK5" s="38"/>
      <c r="DL5" s="38" t="s">
        <v>121</v>
      </c>
      <c r="DM5" s="38" t="s">
        <v>95</v>
      </c>
      <c r="DN5" s="38"/>
      <c r="DO5" s="38" t="s">
        <v>121</v>
      </c>
      <c r="DP5" s="38" t="s">
        <v>89</v>
      </c>
      <c r="DQ5" s="38"/>
      <c r="DR5" s="38" t="s">
        <v>121</v>
      </c>
      <c r="DS5" s="38" t="s">
        <v>84</v>
      </c>
      <c r="DT5" s="38"/>
      <c r="DU5" s="38"/>
      <c r="DV5" s="38" t="s">
        <v>121</v>
      </c>
      <c r="DW5" s="38" t="s">
        <v>188</v>
      </c>
      <c r="DX5" s="38"/>
      <c r="DY5" s="38" t="s">
        <v>121</v>
      </c>
      <c r="DZ5" s="38" t="s">
        <v>171</v>
      </c>
      <c r="EA5" s="38"/>
      <c r="EB5" s="38" t="s">
        <v>121</v>
      </c>
      <c r="EC5" s="38" t="s">
        <v>4</v>
      </c>
      <c r="ED5" s="38"/>
      <c r="EE5" s="38" t="s">
        <v>121</v>
      </c>
      <c r="EF5" s="38" t="s">
        <v>5</v>
      </c>
      <c r="EG5" s="38"/>
      <c r="EH5" s="38" t="s">
        <v>121</v>
      </c>
      <c r="EI5" s="38" t="s">
        <v>6</v>
      </c>
      <c r="EJ5" s="38"/>
      <c r="EK5" s="38" t="s">
        <v>121</v>
      </c>
      <c r="EL5" s="38" t="s">
        <v>7</v>
      </c>
      <c r="EM5" s="38"/>
      <c r="EN5" s="38" t="s">
        <v>121</v>
      </c>
      <c r="EO5" s="38" t="s">
        <v>8</v>
      </c>
      <c r="EP5" s="38"/>
      <c r="EQ5" s="38" t="s">
        <v>121</v>
      </c>
      <c r="ER5" s="38" t="s">
        <v>73</v>
      </c>
      <c r="ES5" s="38"/>
      <c r="ET5" s="38" t="s">
        <v>121</v>
      </c>
      <c r="EU5" s="38" t="s">
        <v>189</v>
      </c>
      <c r="EV5" s="38"/>
      <c r="EW5" s="38" t="s">
        <v>121</v>
      </c>
      <c r="EX5" s="38" t="s">
        <v>190</v>
      </c>
      <c r="EZ5" s="38" t="s">
        <v>121</v>
      </c>
      <c r="FA5" s="38" t="s">
        <v>191</v>
      </c>
      <c r="FC5" s="38" t="s">
        <v>121</v>
      </c>
      <c r="FD5" s="38" t="s">
        <v>192</v>
      </c>
      <c r="FF5" s="38" t="s">
        <v>121</v>
      </c>
      <c r="FG5" t="s">
        <v>131</v>
      </c>
      <c r="FI5" s="38" t="s">
        <v>121</v>
      </c>
      <c r="FJ5" t="s">
        <v>59</v>
      </c>
      <c r="FL5" s="38" t="s">
        <v>121</v>
      </c>
      <c r="FM5" t="s">
        <v>62</v>
      </c>
      <c r="FO5" s="38" t="s">
        <v>121</v>
      </c>
      <c r="FP5" t="s">
        <v>61</v>
      </c>
      <c r="FR5" s="38" t="s">
        <v>121</v>
      </c>
      <c r="FS5" t="s">
        <v>86</v>
      </c>
      <c r="FU5" s="38" t="s">
        <v>121</v>
      </c>
      <c r="FV5" t="s">
        <v>51</v>
      </c>
      <c r="FX5" s="38" t="s">
        <v>121</v>
      </c>
      <c r="FY5" t="s">
        <v>52</v>
      </c>
    </row>
    <row r="6" spans="1:181" ht="12.95" customHeight="1">
      <c r="A6" s="5" t="s">
        <v>2</v>
      </c>
      <c r="B6" s="5">
        <v>215.2</v>
      </c>
      <c r="C6" s="5">
        <v>282.2</v>
      </c>
      <c r="D6" s="5">
        <v>249.4</v>
      </c>
      <c r="E6" s="5">
        <v>284</v>
      </c>
      <c r="F6" s="5">
        <v>260.7</v>
      </c>
      <c r="G6" s="5">
        <v>285.8</v>
      </c>
      <c r="H6" s="5">
        <v>210.4</v>
      </c>
      <c r="I6" s="5">
        <v>275.89999999999998</v>
      </c>
      <c r="J6" s="5">
        <v>269.89999999999998</v>
      </c>
      <c r="K6" s="5">
        <v>314</v>
      </c>
      <c r="L6" s="5">
        <v>278.2</v>
      </c>
      <c r="M6" s="5">
        <v>267</v>
      </c>
      <c r="N6" s="5">
        <v>210.8</v>
      </c>
      <c r="O6" s="5">
        <v>267.10000000000002</v>
      </c>
      <c r="P6" s="5">
        <v>280.2</v>
      </c>
      <c r="Q6" s="5">
        <v>199.5</v>
      </c>
      <c r="R6" s="5">
        <v>248.3</v>
      </c>
      <c r="S6" s="5">
        <v>245</v>
      </c>
      <c r="T6" s="5">
        <v>259.3</v>
      </c>
      <c r="U6" s="5">
        <v>220.4</v>
      </c>
      <c r="V6" s="5">
        <v>316.39999999999998</v>
      </c>
      <c r="W6" s="5">
        <v>257.10000000000002</v>
      </c>
      <c r="X6" s="5">
        <v>250.7</v>
      </c>
      <c r="Y6" s="5">
        <v>235</v>
      </c>
      <c r="Z6" s="5">
        <v>270.3</v>
      </c>
      <c r="AA6" s="5">
        <v>251</v>
      </c>
      <c r="AB6" s="5">
        <v>220</v>
      </c>
      <c r="AC6" s="5">
        <v>335.3</v>
      </c>
      <c r="AD6" s="5">
        <v>286.3</v>
      </c>
      <c r="AE6" s="5">
        <v>252.1</v>
      </c>
      <c r="AF6" s="5">
        <v>245.6</v>
      </c>
      <c r="AG6" s="5">
        <v>226.3</v>
      </c>
      <c r="AH6" s="5">
        <v>281.3</v>
      </c>
      <c r="AI6" s="5">
        <v>297.2</v>
      </c>
      <c r="AJ6" s="5">
        <v>282.89999999999998</v>
      </c>
      <c r="AK6" s="5">
        <v>262.10000000000002</v>
      </c>
      <c r="AL6" s="5">
        <v>235.9</v>
      </c>
      <c r="AM6" s="5">
        <v>244.2</v>
      </c>
      <c r="AN6" s="5">
        <v>271</v>
      </c>
      <c r="AO6" s="5">
        <v>282.5</v>
      </c>
      <c r="AP6" s="5">
        <v>281.2</v>
      </c>
      <c r="AQ6" s="5">
        <v>165.2</v>
      </c>
      <c r="AR6" s="5">
        <v>257.60000000000002</v>
      </c>
      <c r="AS6" s="5">
        <v>300.5</v>
      </c>
      <c r="AT6" s="5">
        <v>272</v>
      </c>
      <c r="AU6" s="5">
        <v>237.4</v>
      </c>
      <c r="AV6" s="5">
        <v>214.6</v>
      </c>
      <c r="AW6" s="5">
        <v>246.1</v>
      </c>
      <c r="AX6" s="5">
        <v>303.60000000000002</v>
      </c>
      <c r="AY6" s="5">
        <v>299.5</v>
      </c>
      <c r="AZ6" s="5">
        <v>240.6</v>
      </c>
      <c r="BA6" s="5">
        <v>257.3</v>
      </c>
      <c r="BB6" s="5">
        <v>296.3</v>
      </c>
      <c r="BC6" s="5">
        <v>302.7</v>
      </c>
      <c r="BD6" s="5">
        <v>257</v>
      </c>
      <c r="BE6" s="5">
        <v>284.3</v>
      </c>
      <c r="BF6" s="6">
        <v>260.39999999999998</v>
      </c>
      <c r="BG6" s="6">
        <v>310</v>
      </c>
      <c r="BH6" s="6">
        <v>306.89999999999998</v>
      </c>
      <c r="BI6" s="6">
        <v>240.6</v>
      </c>
      <c r="BJ6" s="6">
        <v>260.39999999999998</v>
      </c>
      <c r="BK6" s="6">
        <v>266.60000000000002</v>
      </c>
      <c r="BL6" s="6">
        <v>263.5</v>
      </c>
      <c r="BM6" s="6">
        <v>241.8</v>
      </c>
      <c r="BN6" s="6">
        <v>254.2</v>
      </c>
      <c r="BO6" s="6">
        <v>260.39999999999998</v>
      </c>
      <c r="BP6" s="6">
        <v>225.8</v>
      </c>
      <c r="BQ6" s="6">
        <v>259.89999999999998</v>
      </c>
      <c r="BR6" s="6">
        <v>249</v>
      </c>
      <c r="BS6" s="6">
        <v>254.3</v>
      </c>
      <c r="BT6" s="6">
        <v>195.8</v>
      </c>
      <c r="BU6" s="6">
        <v>295.39999999999998</v>
      </c>
      <c r="BV6" s="6">
        <v>243.8</v>
      </c>
      <c r="BW6" s="5">
        <v>295.39999999999998</v>
      </c>
      <c r="BX6" s="5">
        <v>255.7</v>
      </c>
      <c r="BY6" s="5">
        <v>273.8</v>
      </c>
      <c r="BZ6" s="5">
        <v>289.10000000000002</v>
      </c>
      <c r="CA6" s="5">
        <v>232.1</v>
      </c>
      <c r="CB6" s="5">
        <v>290.60000000000002</v>
      </c>
      <c r="CC6" s="5">
        <v>305</v>
      </c>
      <c r="CD6" s="5">
        <v>221.1</v>
      </c>
      <c r="CE6" s="5">
        <v>222.5</v>
      </c>
      <c r="CF6" s="5">
        <v>270.7</v>
      </c>
      <c r="CG6" s="5">
        <v>281.10000000000002</v>
      </c>
      <c r="CH6" s="5">
        <v>261.2</v>
      </c>
      <c r="CI6" s="5">
        <v>296.89999999999998</v>
      </c>
      <c r="CJ6" s="5">
        <v>232.4</v>
      </c>
      <c r="CK6" s="5">
        <v>282</v>
      </c>
      <c r="CL6" s="5">
        <v>243.6</v>
      </c>
      <c r="CM6" s="5">
        <v>317.89999999999998</v>
      </c>
      <c r="CN6" s="5">
        <v>245</v>
      </c>
      <c r="CO6" s="5">
        <v>309</v>
      </c>
      <c r="CP6" s="5">
        <v>313.8</v>
      </c>
      <c r="CQ6" s="5">
        <v>211.7</v>
      </c>
      <c r="CR6" s="5">
        <v>316.7</v>
      </c>
      <c r="CS6" s="6">
        <f>AVERAGE(BF6:CQ6)</f>
        <v>264.19473684210533</v>
      </c>
      <c r="CT6" s="6">
        <f>AVERAGE(B6:CQ6)</f>
        <v>262.57234042553193</v>
      </c>
      <c r="CU6" s="5">
        <f>MAX(B6:CQ6)</f>
        <v>335.3</v>
      </c>
      <c r="CV6" s="5">
        <f>MIN(B6:CQ6)</f>
        <v>165.2</v>
      </c>
      <c r="CW6" s="5">
        <v>441</v>
      </c>
      <c r="CX6" s="20">
        <f>CT6/CW6*100</f>
        <v>59.540213248419938</v>
      </c>
      <c r="CZ6">
        <v>2015</v>
      </c>
      <c r="DA6">
        <v>2813.7999999999997</v>
      </c>
      <c r="DC6">
        <v>2016</v>
      </c>
      <c r="DD6">
        <v>2781.0000000000005</v>
      </c>
      <c r="DF6">
        <v>2015</v>
      </c>
      <c r="DG6">
        <v>777.09999999999991</v>
      </c>
      <c r="DI6">
        <v>1973</v>
      </c>
      <c r="DJ6">
        <v>857.6</v>
      </c>
      <c r="DL6">
        <v>1994</v>
      </c>
      <c r="DM6">
        <v>695.8</v>
      </c>
      <c r="DO6" s="45">
        <v>2023</v>
      </c>
      <c r="DP6" s="45">
        <v>596.5</v>
      </c>
      <c r="DR6">
        <v>2019</v>
      </c>
      <c r="DS6">
        <v>1428.6999999999998</v>
      </c>
      <c r="DV6">
        <v>1957</v>
      </c>
      <c r="DW6">
        <v>335.3</v>
      </c>
      <c r="DY6">
        <v>1968</v>
      </c>
      <c r="DZ6">
        <v>298</v>
      </c>
      <c r="EB6">
        <v>1969</v>
      </c>
      <c r="EC6">
        <v>281</v>
      </c>
      <c r="EE6">
        <v>1986</v>
      </c>
      <c r="EF6">
        <v>240</v>
      </c>
      <c r="EH6" s="53">
        <v>1930</v>
      </c>
      <c r="EI6" s="53">
        <v>220.2</v>
      </c>
      <c r="EK6">
        <v>1959</v>
      </c>
      <c r="EL6">
        <v>205.2</v>
      </c>
      <c r="EN6">
        <v>1952</v>
      </c>
      <c r="EO6">
        <v>230.8</v>
      </c>
      <c r="EQ6">
        <v>2011</v>
      </c>
      <c r="ER6">
        <v>235</v>
      </c>
      <c r="ET6" s="45">
        <v>2020</v>
      </c>
      <c r="EU6" s="45">
        <v>260.3</v>
      </c>
      <c r="EW6">
        <v>1969</v>
      </c>
      <c r="EX6">
        <v>299.60000000000002</v>
      </c>
      <c r="EZ6">
        <v>1997</v>
      </c>
      <c r="FA6">
        <v>322.5</v>
      </c>
      <c r="FC6">
        <v>1974</v>
      </c>
      <c r="FD6">
        <v>321.2</v>
      </c>
      <c r="FF6">
        <v>2019</v>
      </c>
      <c r="FG6">
        <v>607.09999999999991</v>
      </c>
      <c r="FI6" s="45">
        <v>2024</v>
      </c>
      <c r="FJ6" s="45">
        <v>866.8</v>
      </c>
      <c r="FL6">
        <v>2019</v>
      </c>
      <c r="FM6">
        <v>1044</v>
      </c>
      <c r="FO6" s="45">
        <v>2019</v>
      </c>
      <c r="FP6" s="45">
        <v>1258.5999999999999</v>
      </c>
      <c r="FR6" s="45">
        <v>2019</v>
      </c>
      <c r="FS6" s="45">
        <v>1787.8</v>
      </c>
      <c r="FU6" s="45">
        <v>2019</v>
      </c>
      <c r="FV6" s="45">
        <v>2003.2</v>
      </c>
      <c r="FX6" s="45">
        <v>2019</v>
      </c>
      <c r="FY6" s="45">
        <v>2253.6999999999998</v>
      </c>
    </row>
    <row r="7" spans="1:181" ht="12.95" customHeight="1">
      <c r="A7" s="5" t="s">
        <v>3</v>
      </c>
      <c r="B7" s="5">
        <v>274.89999999999998</v>
      </c>
      <c r="C7" s="5">
        <v>255.1</v>
      </c>
      <c r="D7" s="5">
        <v>167</v>
      </c>
      <c r="E7" s="5">
        <v>213.8</v>
      </c>
      <c r="F7" s="5">
        <v>240.4</v>
      </c>
      <c r="G7" s="5">
        <v>201.3</v>
      </c>
      <c r="H7" s="5">
        <v>182</v>
      </c>
      <c r="I7" s="5">
        <v>208.4</v>
      </c>
      <c r="J7" s="5">
        <v>159.69999999999999</v>
      </c>
      <c r="K7" s="5">
        <v>237.5</v>
      </c>
      <c r="L7" s="5">
        <v>270.60000000000002</v>
      </c>
      <c r="M7" s="5">
        <v>254.7</v>
      </c>
      <c r="N7" s="5">
        <v>244.2</v>
      </c>
      <c r="O7" s="5">
        <v>181</v>
      </c>
      <c r="P7" s="5">
        <v>204.2</v>
      </c>
      <c r="Q7" s="5">
        <v>190.8</v>
      </c>
      <c r="R7" s="5">
        <v>280.39999999999998</v>
      </c>
      <c r="S7" s="5">
        <v>245</v>
      </c>
      <c r="T7" s="5">
        <v>261.89999999999998</v>
      </c>
      <c r="U7" s="5">
        <v>273.60000000000002</v>
      </c>
      <c r="V7" s="5">
        <v>265.39999999999998</v>
      </c>
      <c r="W7" s="5">
        <v>227.3</v>
      </c>
      <c r="X7" s="5">
        <v>177.9</v>
      </c>
      <c r="Y7" s="5">
        <v>178</v>
      </c>
      <c r="Z7" s="5">
        <v>205.1</v>
      </c>
      <c r="AA7" s="5">
        <v>197.4</v>
      </c>
      <c r="AB7" s="5">
        <v>210.7</v>
      </c>
      <c r="AC7" s="5">
        <v>250</v>
      </c>
      <c r="AD7" s="5">
        <v>190.8</v>
      </c>
      <c r="AE7" s="5">
        <v>208.2</v>
      </c>
      <c r="AF7" s="5">
        <v>226.5</v>
      </c>
      <c r="AG7" s="5">
        <v>279.10000000000002</v>
      </c>
      <c r="AH7" s="5">
        <v>230.9</v>
      </c>
      <c r="AI7" s="5">
        <v>204</v>
      </c>
      <c r="AJ7" s="5">
        <v>230.3</v>
      </c>
      <c r="AK7" s="5">
        <v>220.2</v>
      </c>
      <c r="AL7" s="5">
        <v>200.2</v>
      </c>
      <c r="AM7" s="5">
        <v>274.5</v>
      </c>
      <c r="AN7" s="5">
        <v>298</v>
      </c>
      <c r="AO7" s="5">
        <v>177.2</v>
      </c>
      <c r="AP7" s="5">
        <v>260.10000000000002</v>
      </c>
      <c r="AQ7" s="5">
        <v>221.9</v>
      </c>
      <c r="AR7" s="5">
        <v>241.6</v>
      </c>
      <c r="AS7" s="5">
        <v>289</v>
      </c>
      <c r="AT7" s="5">
        <v>202.4</v>
      </c>
      <c r="AU7" s="5">
        <v>219.9</v>
      </c>
      <c r="AV7" s="5">
        <v>247</v>
      </c>
      <c r="AW7" s="5">
        <v>270.10000000000002</v>
      </c>
      <c r="AX7" s="5">
        <v>288.2</v>
      </c>
      <c r="AY7" s="5">
        <v>214.8</v>
      </c>
      <c r="AZ7" s="5">
        <v>184.9</v>
      </c>
      <c r="BA7" s="5">
        <v>193.9</v>
      </c>
      <c r="BB7" s="5">
        <v>246.4</v>
      </c>
      <c r="BC7" s="5">
        <v>215.7</v>
      </c>
      <c r="BD7" s="5">
        <v>212.7</v>
      </c>
      <c r="BE7" s="5">
        <v>257.60000000000002</v>
      </c>
      <c r="BF7" s="6">
        <v>196</v>
      </c>
      <c r="BG7" s="6">
        <v>268</v>
      </c>
      <c r="BH7" s="6">
        <v>195.8</v>
      </c>
      <c r="BI7" s="6">
        <v>206.9</v>
      </c>
      <c r="BJ7" s="6">
        <v>229.6</v>
      </c>
      <c r="BK7" s="6">
        <v>263.2</v>
      </c>
      <c r="BL7" s="6">
        <v>232</v>
      </c>
      <c r="BM7" s="6">
        <v>226.8</v>
      </c>
      <c r="BN7" s="6">
        <v>263.2</v>
      </c>
      <c r="BO7" s="6">
        <v>182</v>
      </c>
      <c r="BP7" s="6">
        <v>234.4</v>
      </c>
      <c r="BQ7" s="6">
        <v>199.6</v>
      </c>
      <c r="BR7" s="6">
        <v>244.2</v>
      </c>
      <c r="BS7" s="6">
        <v>231.5</v>
      </c>
      <c r="BT7" s="6">
        <v>202.8</v>
      </c>
      <c r="BU7" s="6">
        <v>223.2</v>
      </c>
      <c r="BV7" s="6">
        <v>226</v>
      </c>
      <c r="BW7" s="5">
        <v>267.7</v>
      </c>
      <c r="BX7" s="5">
        <v>173</v>
      </c>
      <c r="BY7" s="5">
        <v>237.5</v>
      </c>
      <c r="BZ7" s="5">
        <v>250.1</v>
      </c>
      <c r="CA7" s="5">
        <v>212.2</v>
      </c>
      <c r="CB7" s="5">
        <v>238.3</v>
      </c>
      <c r="CC7" s="5">
        <v>173.3</v>
      </c>
      <c r="CD7" s="5">
        <v>215.3</v>
      </c>
      <c r="CE7" s="5">
        <v>224.2</v>
      </c>
      <c r="CF7" s="5">
        <v>133.6</v>
      </c>
      <c r="CG7" s="5">
        <v>291.10000000000002</v>
      </c>
      <c r="CH7" s="5">
        <v>241.4</v>
      </c>
      <c r="CI7" s="5">
        <v>264.10000000000002</v>
      </c>
      <c r="CJ7" s="5">
        <v>289.3</v>
      </c>
      <c r="CK7" s="5">
        <v>246.3</v>
      </c>
      <c r="CL7" s="5">
        <v>226.4</v>
      </c>
      <c r="CM7" s="5">
        <v>289.2</v>
      </c>
      <c r="CN7" s="5">
        <v>270.89999999999998</v>
      </c>
      <c r="CO7" s="5">
        <v>263.8</v>
      </c>
      <c r="CP7" s="5">
        <v>157.30000000000001</v>
      </c>
      <c r="CQ7" s="5">
        <v>193.9</v>
      </c>
      <c r="CR7" s="5">
        <v>287.39999999999998</v>
      </c>
      <c r="CS7" s="6">
        <f t="shared" ref="CS7:CS17" si="0">AVERAGE(BF7:CQ7)</f>
        <v>228.528947368421</v>
      </c>
      <c r="CT7" s="6">
        <f t="shared" ref="CT7:CT17" si="1">AVERAGE(B7:CQ7)</f>
        <v>228.17553191489361</v>
      </c>
      <c r="CU7" s="5">
        <f t="shared" ref="CU7:CU17" si="2">MAX(B7:CQ7)</f>
        <v>298</v>
      </c>
      <c r="CV7" s="5">
        <f t="shared" ref="CV7:CV17" si="3">MIN(B7:CQ7)</f>
        <v>133.6</v>
      </c>
      <c r="CW7" s="5">
        <v>394</v>
      </c>
      <c r="CX7" s="20">
        <f t="shared" ref="CX7:CX18" si="4">CT7/CW7*100</f>
        <v>57.912571552003456</v>
      </c>
      <c r="CZ7">
        <v>2019</v>
      </c>
      <c r="DA7">
        <v>2799.1</v>
      </c>
      <c r="DC7">
        <v>2019</v>
      </c>
      <c r="DD7">
        <v>2713.3</v>
      </c>
      <c r="DF7">
        <v>2014</v>
      </c>
      <c r="DG7">
        <v>759.8</v>
      </c>
      <c r="DI7" s="45">
        <v>2024</v>
      </c>
      <c r="DJ7" s="45">
        <v>848.7</v>
      </c>
      <c r="DL7">
        <v>1930</v>
      </c>
      <c r="DM7">
        <v>662.2</v>
      </c>
      <c r="DO7">
        <v>1972</v>
      </c>
      <c r="DP7">
        <v>595.6</v>
      </c>
      <c r="DR7">
        <v>2015</v>
      </c>
      <c r="DS7">
        <v>1355.8999999999999</v>
      </c>
      <c r="DV7">
        <v>2019</v>
      </c>
      <c r="DW7">
        <v>317.89999999999998</v>
      </c>
      <c r="DY7">
        <v>2013</v>
      </c>
      <c r="DZ7">
        <v>291.10000000000002</v>
      </c>
      <c r="EB7">
        <v>1930</v>
      </c>
      <c r="EC7">
        <v>274.2</v>
      </c>
      <c r="EE7" s="45">
        <v>2022</v>
      </c>
      <c r="EF7" s="45">
        <v>239.6</v>
      </c>
      <c r="EH7" s="53">
        <v>1931</v>
      </c>
      <c r="EI7" s="53">
        <v>219.6</v>
      </c>
      <c r="EK7">
        <v>1958</v>
      </c>
      <c r="EL7">
        <v>203</v>
      </c>
      <c r="EN7">
        <v>1997</v>
      </c>
      <c r="EO7">
        <v>204.9</v>
      </c>
      <c r="EQ7" s="45">
        <v>2023</v>
      </c>
      <c r="ER7" s="45">
        <v>232.9</v>
      </c>
      <c r="ET7">
        <v>2011</v>
      </c>
      <c r="EU7">
        <v>248.9</v>
      </c>
      <c r="EW7">
        <v>1961</v>
      </c>
      <c r="EX7">
        <v>287.60000000000002</v>
      </c>
      <c r="EZ7">
        <v>1968</v>
      </c>
      <c r="FA7">
        <v>306.8</v>
      </c>
      <c r="FC7">
        <v>2017</v>
      </c>
      <c r="FD7">
        <v>319.10000000000002</v>
      </c>
      <c r="FF7" s="45">
        <v>2024</v>
      </c>
      <c r="FG7" s="45">
        <v>604.09999999999991</v>
      </c>
      <c r="FI7">
        <v>1978</v>
      </c>
      <c r="FJ7">
        <v>842.4</v>
      </c>
      <c r="FL7">
        <v>1994</v>
      </c>
      <c r="FM7">
        <v>1008.5999999999999</v>
      </c>
      <c r="FO7">
        <v>1994</v>
      </c>
      <c r="FP7">
        <v>1213.1999999999998</v>
      </c>
      <c r="FR7">
        <v>2015</v>
      </c>
      <c r="FS7">
        <v>1742.1999999999998</v>
      </c>
      <c r="FU7">
        <v>2015</v>
      </c>
      <c r="FV7">
        <v>1967.4999999999998</v>
      </c>
      <c r="FX7" s="45">
        <v>2023</v>
      </c>
      <c r="FY7" s="45">
        <v>2003</v>
      </c>
    </row>
    <row r="8" spans="1:181" ht="12.95" customHeight="1">
      <c r="A8" s="5" t="s">
        <v>4</v>
      </c>
      <c r="B8" s="5">
        <v>274.2</v>
      </c>
      <c r="C8" s="5">
        <v>199.5</v>
      </c>
      <c r="D8" s="5">
        <v>172.6</v>
      </c>
      <c r="E8" s="5">
        <v>269.60000000000002</v>
      </c>
      <c r="F8" s="5">
        <v>219.1</v>
      </c>
      <c r="G8" s="5">
        <v>185.2</v>
      </c>
      <c r="H8" s="5">
        <v>226</v>
      </c>
      <c r="I8" s="5">
        <v>217.5</v>
      </c>
      <c r="J8" s="5">
        <v>219.2</v>
      </c>
      <c r="K8" s="5">
        <v>227.8</v>
      </c>
      <c r="L8" s="5">
        <v>250.4</v>
      </c>
      <c r="M8" s="5">
        <v>210</v>
      </c>
      <c r="N8" s="5">
        <v>172</v>
      </c>
      <c r="O8" s="5">
        <v>251.2</v>
      </c>
      <c r="P8" s="5">
        <v>168.8</v>
      </c>
      <c r="Q8" s="5">
        <v>264.89999999999998</v>
      </c>
      <c r="R8" s="5">
        <v>200.9</v>
      </c>
      <c r="S8" s="5">
        <v>235</v>
      </c>
      <c r="T8" s="5">
        <v>263.2</v>
      </c>
      <c r="U8" s="5">
        <v>260.60000000000002</v>
      </c>
      <c r="V8" s="5">
        <v>229.9</v>
      </c>
      <c r="W8" s="5">
        <v>242.2</v>
      </c>
      <c r="X8" s="5">
        <v>225.2</v>
      </c>
      <c r="Y8" s="5">
        <v>231.5</v>
      </c>
      <c r="Z8" s="5">
        <v>199.1</v>
      </c>
      <c r="AA8" s="5">
        <v>203.5</v>
      </c>
      <c r="AB8" s="5">
        <v>200.1</v>
      </c>
      <c r="AC8" s="5">
        <v>199.6</v>
      </c>
      <c r="AD8" s="5">
        <v>200.4</v>
      </c>
      <c r="AE8" s="5">
        <v>199.6</v>
      </c>
      <c r="AF8" s="5">
        <v>146.9</v>
      </c>
      <c r="AG8" s="5">
        <v>213.1</v>
      </c>
      <c r="AH8" s="5">
        <v>197</v>
      </c>
      <c r="AI8" s="5">
        <v>208.7</v>
      </c>
      <c r="AJ8" s="5">
        <v>220.6</v>
      </c>
      <c r="AK8" s="5">
        <v>177</v>
      </c>
      <c r="AL8" s="5">
        <v>231.6</v>
      </c>
      <c r="AM8" s="5">
        <v>181.8</v>
      </c>
      <c r="AN8" s="5">
        <v>238.4</v>
      </c>
      <c r="AO8" s="5">
        <v>281</v>
      </c>
      <c r="AP8" s="5">
        <v>183.1</v>
      </c>
      <c r="AQ8" s="5">
        <v>212.3</v>
      </c>
      <c r="AR8" s="5">
        <v>218.6</v>
      </c>
      <c r="AS8" s="5">
        <v>192.6</v>
      </c>
      <c r="AT8" s="5">
        <v>256.60000000000002</v>
      </c>
      <c r="AU8" s="5">
        <v>199.9</v>
      </c>
      <c r="AV8" s="5">
        <v>226.8</v>
      </c>
      <c r="AW8" s="5">
        <v>205.9</v>
      </c>
      <c r="AX8" s="5">
        <v>250.6</v>
      </c>
      <c r="AY8" s="5">
        <v>149.4</v>
      </c>
      <c r="AZ8" s="5">
        <v>146.69999999999999</v>
      </c>
      <c r="BA8" s="5">
        <v>194.6</v>
      </c>
      <c r="BB8" s="5">
        <v>212.7</v>
      </c>
      <c r="BC8" s="5">
        <v>251.1</v>
      </c>
      <c r="BD8" s="5">
        <v>148.6</v>
      </c>
      <c r="BE8" s="5">
        <v>221</v>
      </c>
      <c r="BF8" s="6">
        <v>235.6</v>
      </c>
      <c r="BG8" s="6">
        <v>183.5</v>
      </c>
      <c r="BH8" s="6">
        <v>197.8</v>
      </c>
      <c r="BI8" s="6">
        <v>219.8</v>
      </c>
      <c r="BJ8" s="6">
        <v>251.1</v>
      </c>
      <c r="BK8" s="6">
        <v>217</v>
      </c>
      <c r="BL8" s="6">
        <v>201.5</v>
      </c>
      <c r="BM8" s="6">
        <v>210.8</v>
      </c>
      <c r="BN8" s="6">
        <v>254.2</v>
      </c>
      <c r="BO8" s="6">
        <v>229.4</v>
      </c>
      <c r="BP8" s="6">
        <v>233</v>
      </c>
      <c r="BQ8" s="6">
        <v>205.1</v>
      </c>
      <c r="BR8" s="6">
        <v>232.1</v>
      </c>
      <c r="BS8" s="6">
        <v>221.5</v>
      </c>
      <c r="BT8" s="6">
        <v>247.2</v>
      </c>
      <c r="BU8" s="6">
        <v>259.10000000000002</v>
      </c>
      <c r="BV8" s="6">
        <v>265.10000000000002</v>
      </c>
      <c r="BW8" s="5">
        <v>254</v>
      </c>
      <c r="BX8" s="5">
        <v>266.5</v>
      </c>
      <c r="BY8" s="5">
        <v>202.9</v>
      </c>
      <c r="BZ8" s="5">
        <v>195.2</v>
      </c>
      <c r="CA8" s="5">
        <v>258.60000000000002</v>
      </c>
      <c r="CB8" s="5">
        <v>229.9</v>
      </c>
      <c r="CC8" s="5">
        <v>239.2</v>
      </c>
      <c r="CD8" s="5">
        <v>263.89999999999998</v>
      </c>
      <c r="CE8" s="5">
        <v>229</v>
      </c>
      <c r="CF8" s="5">
        <v>192.5</v>
      </c>
      <c r="CG8" s="5">
        <v>255</v>
      </c>
      <c r="CH8" s="5">
        <v>232.8</v>
      </c>
      <c r="CI8" s="5">
        <v>244.2</v>
      </c>
      <c r="CJ8" s="5">
        <v>241.9</v>
      </c>
      <c r="CK8" s="5">
        <v>200.7</v>
      </c>
      <c r="CL8" s="5">
        <v>238.4</v>
      </c>
      <c r="CM8" s="5">
        <v>225.7</v>
      </c>
      <c r="CN8" s="5">
        <v>234</v>
      </c>
      <c r="CO8" s="5">
        <v>208.8</v>
      </c>
      <c r="CP8" s="5">
        <v>239.5</v>
      </c>
      <c r="CQ8" s="5">
        <v>247</v>
      </c>
      <c r="CR8" s="5">
        <v>262.7</v>
      </c>
      <c r="CS8" s="6">
        <f t="shared" si="0"/>
        <v>230.61842105263148</v>
      </c>
      <c r="CT8" s="6">
        <f t="shared" si="1"/>
        <v>220.73297872340439</v>
      </c>
      <c r="CU8" s="5">
        <f t="shared" si="2"/>
        <v>281</v>
      </c>
      <c r="CV8" s="5">
        <f t="shared" si="3"/>
        <v>146.69999999999999</v>
      </c>
      <c r="CW8" s="5">
        <v>369</v>
      </c>
      <c r="CX8" s="20">
        <f t="shared" si="4"/>
        <v>59.819235426396858</v>
      </c>
      <c r="CZ8">
        <v>1972</v>
      </c>
      <c r="DA8">
        <v>2684.5</v>
      </c>
      <c r="DC8">
        <v>2015</v>
      </c>
      <c r="DD8">
        <v>2691.7999999999997</v>
      </c>
      <c r="DF8">
        <v>2007</v>
      </c>
      <c r="DG8">
        <v>757.5</v>
      </c>
      <c r="DI8">
        <v>1978</v>
      </c>
      <c r="DJ8">
        <v>848.3</v>
      </c>
      <c r="DL8" s="45">
        <v>2022</v>
      </c>
      <c r="DM8" s="45">
        <v>661.9</v>
      </c>
      <c r="DO8">
        <v>1959</v>
      </c>
      <c r="DP8">
        <v>583</v>
      </c>
      <c r="DR8">
        <v>1994</v>
      </c>
      <c r="DS8">
        <v>1354.1999999999998</v>
      </c>
      <c r="DV8" s="45">
        <v>2024</v>
      </c>
      <c r="DW8" s="45">
        <v>316.7</v>
      </c>
      <c r="DY8">
        <v>2019</v>
      </c>
      <c r="DZ8">
        <v>289.39999999999998</v>
      </c>
      <c r="EB8">
        <v>1933</v>
      </c>
      <c r="EC8">
        <v>269.60000000000002</v>
      </c>
      <c r="EE8">
        <v>1958</v>
      </c>
      <c r="EF8">
        <v>238.5</v>
      </c>
      <c r="EH8">
        <v>2019</v>
      </c>
      <c r="EI8">
        <v>214.6</v>
      </c>
      <c r="EK8">
        <v>1972</v>
      </c>
      <c r="EL8">
        <v>195.9</v>
      </c>
      <c r="EN8">
        <v>2015</v>
      </c>
      <c r="EO8">
        <v>198.7</v>
      </c>
      <c r="EQ8">
        <v>1972</v>
      </c>
      <c r="ER8">
        <v>225.8</v>
      </c>
      <c r="ET8">
        <v>1972</v>
      </c>
      <c r="EU8">
        <v>244.3</v>
      </c>
      <c r="EW8">
        <v>2002</v>
      </c>
      <c r="EX8">
        <v>282.3</v>
      </c>
      <c r="EZ8">
        <v>1931</v>
      </c>
      <c r="FA8">
        <v>295.10000000000002</v>
      </c>
      <c r="FC8">
        <v>1934</v>
      </c>
      <c r="FD8">
        <v>311.8</v>
      </c>
      <c r="FF8">
        <v>1978</v>
      </c>
      <c r="FG8">
        <v>591.79999999999995</v>
      </c>
      <c r="FI8">
        <v>2019</v>
      </c>
      <c r="FJ8">
        <v>832.8</v>
      </c>
      <c r="FL8">
        <v>2016</v>
      </c>
      <c r="FM8">
        <v>1001.9000000000001</v>
      </c>
      <c r="FO8">
        <v>2015</v>
      </c>
      <c r="FP8">
        <v>1181.8</v>
      </c>
      <c r="FR8">
        <v>1994</v>
      </c>
      <c r="FS8">
        <v>1710.6999999999998</v>
      </c>
      <c r="FU8">
        <v>1972</v>
      </c>
      <c r="FV8">
        <v>1943.5</v>
      </c>
      <c r="FX8" s="45">
        <v>2022</v>
      </c>
      <c r="FY8" s="45">
        <v>1985.5</v>
      </c>
    </row>
    <row r="9" spans="1:181" ht="12.95" customHeight="1">
      <c r="A9" s="5" t="s">
        <v>5</v>
      </c>
      <c r="B9" s="5">
        <v>167.8</v>
      </c>
      <c r="C9" s="5">
        <v>146.9</v>
      </c>
      <c r="D9" s="5">
        <v>165.4</v>
      </c>
      <c r="E9" s="5">
        <v>191.9</v>
      </c>
      <c r="F9" s="5">
        <v>187.6</v>
      </c>
      <c r="G9" s="5">
        <v>179.7</v>
      </c>
      <c r="H9" s="5">
        <v>189.1</v>
      </c>
      <c r="I9" s="5">
        <v>190.4</v>
      </c>
      <c r="J9" s="5">
        <v>92.1</v>
      </c>
      <c r="K9" s="5">
        <v>193.4</v>
      </c>
      <c r="L9" s="5">
        <v>181.8</v>
      </c>
      <c r="M9" s="5">
        <v>219</v>
      </c>
      <c r="N9" s="5">
        <v>211.1</v>
      </c>
      <c r="O9" s="5">
        <v>223</v>
      </c>
      <c r="P9" s="5">
        <v>152.4</v>
      </c>
      <c r="Q9" s="5">
        <v>181.3</v>
      </c>
      <c r="R9" s="5">
        <v>152.30000000000001</v>
      </c>
      <c r="S9" s="5">
        <v>184</v>
      </c>
      <c r="T9" s="5">
        <v>173.8</v>
      </c>
      <c r="U9" s="5">
        <v>214.6</v>
      </c>
      <c r="V9" s="5">
        <v>161.19999999999999</v>
      </c>
      <c r="W9" s="5">
        <v>187.5</v>
      </c>
      <c r="X9" s="5">
        <v>208.7</v>
      </c>
      <c r="Y9" s="5">
        <v>173</v>
      </c>
      <c r="Z9" s="5">
        <v>190.9</v>
      </c>
      <c r="AA9" s="5">
        <v>204.1</v>
      </c>
      <c r="AB9" s="5">
        <v>153.30000000000001</v>
      </c>
      <c r="AC9" s="5">
        <v>172.9</v>
      </c>
      <c r="AD9" s="5">
        <v>238.5</v>
      </c>
      <c r="AE9" s="5">
        <v>208</v>
      </c>
      <c r="AF9" s="5">
        <v>180.6</v>
      </c>
      <c r="AG9" s="5">
        <v>212.2</v>
      </c>
      <c r="AH9" s="5">
        <v>186.4</v>
      </c>
      <c r="AI9" s="5">
        <v>211.3</v>
      </c>
      <c r="AJ9" s="5">
        <v>208.2</v>
      </c>
      <c r="AK9" s="5">
        <v>198.6</v>
      </c>
      <c r="AL9" s="5">
        <v>204.9</v>
      </c>
      <c r="AM9" s="5">
        <v>186.1</v>
      </c>
      <c r="AN9" s="5">
        <v>173.2</v>
      </c>
      <c r="AO9" s="5">
        <v>201.4</v>
      </c>
      <c r="AP9" s="5">
        <v>206</v>
      </c>
      <c r="AQ9" s="5">
        <v>181.6</v>
      </c>
      <c r="AR9" s="5">
        <v>191.2</v>
      </c>
      <c r="AS9" s="5">
        <v>194</v>
      </c>
      <c r="AT9" s="5">
        <v>156.9</v>
      </c>
      <c r="AU9" s="5">
        <v>213.2</v>
      </c>
      <c r="AV9" s="5">
        <v>206.4</v>
      </c>
      <c r="AW9" s="5">
        <v>213.9</v>
      </c>
      <c r="AX9" s="5">
        <v>121.6</v>
      </c>
      <c r="AY9" s="5">
        <v>182.3</v>
      </c>
      <c r="AZ9" s="5">
        <v>163</v>
      </c>
      <c r="BA9" s="5">
        <v>193.5</v>
      </c>
      <c r="BB9" s="5">
        <v>146</v>
      </c>
      <c r="BC9" s="5">
        <v>161.5</v>
      </c>
      <c r="BD9" s="5">
        <v>206.7</v>
      </c>
      <c r="BE9" s="5">
        <v>191.7</v>
      </c>
      <c r="BF9" s="6">
        <v>240</v>
      </c>
      <c r="BG9" s="6">
        <v>189</v>
      </c>
      <c r="BH9" s="6">
        <v>216</v>
      </c>
      <c r="BI9" s="6">
        <v>224.4</v>
      </c>
      <c r="BJ9" s="6">
        <v>158.1</v>
      </c>
      <c r="BK9" s="6">
        <v>195</v>
      </c>
      <c r="BL9" s="6">
        <v>201</v>
      </c>
      <c r="BM9" s="6">
        <v>174</v>
      </c>
      <c r="BN9" s="6">
        <v>237</v>
      </c>
      <c r="BO9" s="6">
        <v>117</v>
      </c>
      <c r="BP9" s="6">
        <v>198.5</v>
      </c>
      <c r="BQ9" s="6">
        <v>191.9</v>
      </c>
      <c r="BR9" s="6">
        <v>202.1</v>
      </c>
      <c r="BS9" s="6">
        <v>189.8</v>
      </c>
      <c r="BT9" s="6">
        <v>176.1</v>
      </c>
      <c r="BU9" s="6">
        <v>209.8</v>
      </c>
      <c r="BV9" s="6">
        <v>175.7</v>
      </c>
      <c r="BW9" s="5">
        <v>182.3</v>
      </c>
      <c r="BX9" s="5">
        <v>190.6</v>
      </c>
      <c r="BY9" s="5">
        <v>212.7</v>
      </c>
      <c r="BZ9" s="5">
        <v>177.6</v>
      </c>
      <c r="CA9" s="5">
        <v>196.2</v>
      </c>
      <c r="CB9" s="5">
        <v>177.9</v>
      </c>
      <c r="CC9" s="5">
        <v>192.7</v>
      </c>
      <c r="CD9" s="5">
        <v>213.2</v>
      </c>
      <c r="CE9" s="5">
        <v>159.80000000000001</v>
      </c>
      <c r="CF9" s="5">
        <v>228.6</v>
      </c>
      <c r="CG9" s="5">
        <v>153.19999999999999</v>
      </c>
      <c r="CH9" s="5">
        <v>123.7</v>
      </c>
      <c r="CI9" s="5">
        <v>162.5</v>
      </c>
      <c r="CJ9" s="5">
        <v>238.3</v>
      </c>
      <c r="CK9" s="5">
        <v>169.2</v>
      </c>
      <c r="CL9" s="5">
        <v>187.9</v>
      </c>
      <c r="CM9" s="5">
        <v>211.2</v>
      </c>
      <c r="CN9" s="5">
        <v>233.4</v>
      </c>
      <c r="CO9" s="5">
        <v>210.6</v>
      </c>
      <c r="CP9" s="5">
        <v>239.6</v>
      </c>
      <c r="CQ9" s="5">
        <v>159.5</v>
      </c>
      <c r="CR9" s="5"/>
      <c r="CS9" s="6">
        <f t="shared" si="0"/>
        <v>192.52894736842103</v>
      </c>
      <c r="CT9" s="6">
        <f t="shared" si="1"/>
        <v>188.3425531914894</v>
      </c>
      <c r="CU9" s="5">
        <f t="shared" si="2"/>
        <v>240</v>
      </c>
      <c r="CV9" s="5">
        <f t="shared" si="3"/>
        <v>92.1</v>
      </c>
      <c r="CW9" s="5">
        <v>313</v>
      </c>
      <c r="CX9" s="20">
        <f t="shared" si="4"/>
        <v>60.173339677792136</v>
      </c>
      <c r="CZ9">
        <v>1994</v>
      </c>
      <c r="DA9">
        <v>2679.1</v>
      </c>
      <c r="DC9">
        <v>1973</v>
      </c>
      <c r="DD9">
        <v>2687.3999999999996</v>
      </c>
      <c r="DF9">
        <v>1997</v>
      </c>
      <c r="DG9">
        <v>756.5</v>
      </c>
      <c r="DI9">
        <v>1950</v>
      </c>
      <c r="DJ9">
        <v>848.1</v>
      </c>
      <c r="DL9">
        <v>2007</v>
      </c>
      <c r="DM9">
        <v>655.6</v>
      </c>
      <c r="DO9">
        <v>1932</v>
      </c>
      <c r="DP9">
        <v>582.9</v>
      </c>
      <c r="DR9">
        <v>2003</v>
      </c>
      <c r="DS9">
        <v>1335.1</v>
      </c>
      <c r="DV9">
        <v>1950</v>
      </c>
      <c r="DW9">
        <v>316.39999999999998</v>
      </c>
      <c r="DY9">
        <v>2016</v>
      </c>
      <c r="DZ9">
        <v>289.3</v>
      </c>
      <c r="EB9">
        <v>2004</v>
      </c>
      <c r="EC9">
        <v>266.5</v>
      </c>
      <c r="EE9">
        <v>2016</v>
      </c>
      <c r="EF9">
        <v>238.3</v>
      </c>
      <c r="EH9">
        <v>2015</v>
      </c>
      <c r="EI9">
        <v>214.1</v>
      </c>
      <c r="EK9">
        <v>1940</v>
      </c>
      <c r="EL9">
        <v>188.6</v>
      </c>
      <c r="EN9">
        <v>1975</v>
      </c>
      <c r="EO9">
        <v>197.1</v>
      </c>
      <c r="EQ9" s="45">
        <v>2020</v>
      </c>
      <c r="ER9" s="45">
        <v>222.9</v>
      </c>
      <c r="ET9">
        <v>1958</v>
      </c>
      <c r="EU9">
        <v>242.2</v>
      </c>
      <c r="EW9">
        <v>1966</v>
      </c>
      <c r="EX9">
        <v>279.10000000000002</v>
      </c>
      <c r="EZ9">
        <v>2014</v>
      </c>
      <c r="FA9">
        <v>293.10000000000002</v>
      </c>
      <c r="FC9">
        <v>1990</v>
      </c>
      <c r="FD9">
        <v>310</v>
      </c>
      <c r="FF9">
        <v>1973</v>
      </c>
      <c r="FG9">
        <v>589.5</v>
      </c>
      <c r="FI9">
        <v>2013</v>
      </c>
      <c r="FJ9">
        <v>827.2</v>
      </c>
      <c r="FL9">
        <v>2003</v>
      </c>
      <c r="FM9">
        <v>999.39999999999986</v>
      </c>
      <c r="FO9" s="45">
        <v>2020</v>
      </c>
      <c r="FP9" s="45">
        <v>1170.8</v>
      </c>
      <c r="FR9">
        <v>2016</v>
      </c>
      <c r="FS9">
        <v>1707.2000000000003</v>
      </c>
      <c r="FU9" s="45">
        <v>2020</v>
      </c>
      <c r="FV9" s="45">
        <v>1941.8999999999999</v>
      </c>
      <c r="FX9" s="45">
        <v>2021</v>
      </c>
      <c r="FY9" s="45">
        <v>2093.1</v>
      </c>
    </row>
    <row r="10" spans="1:181" ht="12.95" customHeight="1">
      <c r="A10" s="5" t="s">
        <v>6</v>
      </c>
      <c r="B10" s="37">
        <v>220.2</v>
      </c>
      <c r="C10" s="37">
        <v>219.6</v>
      </c>
      <c r="D10" s="5">
        <v>189.7</v>
      </c>
      <c r="E10" s="5">
        <v>157.1</v>
      </c>
      <c r="F10" s="5">
        <v>154.6</v>
      </c>
      <c r="G10" s="5">
        <v>154.5</v>
      </c>
      <c r="H10" s="5">
        <v>187.4</v>
      </c>
      <c r="I10" s="5">
        <v>147.5</v>
      </c>
      <c r="J10" s="5">
        <v>197.8</v>
      </c>
      <c r="K10" s="5">
        <v>168.4</v>
      </c>
      <c r="L10" s="5">
        <v>147.5</v>
      </c>
      <c r="M10" s="5">
        <v>202.2</v>
      </c>
      <c r="N10" s="5">
        <v>123.8</v>
      </c>
      <c r="O10" s="5">
        <v>163.69999999999999</v>
      </c>
      <c r="P10" s="5">
        <v>187.5</v>
      </c>
      <c r="Q10" s="5">
        <v>147.69999999999999</v>
      </c>
      <c r="R10" s="5">
        <v>151.6</v>
      </c>
      <c r="S10" s="5">
        <v>201.8</v>
      </c>
      <c r="T10" s="5">
        <v>161</v>
      </c>
      <c r="U10" s="5">
        <v>151.5</v>
      </c>
      <c r="V10" s="5">
        <v>143.5</v>
      </c>
      <c r="W10" s="5">
        <v>173.5</v>
      </c>
      <c r="X10" s="5">
        <v>175.8</v>
      </c>
      <c r="Y10" s="5">
        <v>126.2</v>
      </c>
      <c r="Z10" s="5">
        <v>162.1</v>
      </c>
      <c r="AA10" s="5">
        <v>162.69999999999999</v>
      </c>
      <c r="AB10" s="5">
        <v>117.3</v>
      </c>
      <c r="AC10" s="5">
        <v>154</v>
      </c>
      <c r="AD10" s="5">
        <v>162.80000000000001</v>
      </c>
      <c r="AE10" s="5">
        <v>188.7</v>
      </c>
      <c r="AF10" s="5">
        <v>158.9</v>
      </c>
      <c r="AG10" s="5">
        <v>178.8</v>
      </c>
      <c r="AH10" s="5">
        <v>154.1</v>
      </c>
      <c r="AI10" s="5">
        <v>188.6</v>
      </c>
      <c r="AJ10" s="5">
        <v>165.1</v>
      </c>
      <c r="AK10" s="5">
        <v>174.3</v>
      </c>
      <c r="AL10" s="5">
        <v>172.7</v>
      </c>
      <c r="AM10" s="5">
        <v>182.4</v>
      </c>
      <c r="AN10" s="5">
        <v>152.4</v>
      </c>
      <c r="AO10" s="5">
        <v>114.7</v>
      </c>
      <c r="AP10" s="5">
        <v>188.1</v>
      </c>
      <c r="AQ10" s="5">
        <v>136.80000000000001</v>
      </c>
      <c r="AR10" s="5">
        <v>194.6</v>
      </c>
      <c r="AS10" s="5">
        <v>162.69999999999999</v>
      </c>
      <c r="AT10" s="5">
        <v>183</v>
      </c>
      <c r="AU10" s="5">
        <v>183.1</v>
      </c>
      <c r="AV10" s="5">
        <v>207.6</v>
      </c>
      <c r="AW10" s="5">
        <v>198.1</v>
      </c>
      <c r="AX10" s="5">
        <v>145.4</v>
      </c>
      <c r="AY10" s="5">
        <v>133.4</v>
      </c>
      <c r="AZ10" s="5">
        <v>161.9</v>
      </c>
      <c r="BA10" s="5">
        <v>148.6</v>
      </c>
      <c r="BB10" s="5">
        <v>182</v>
      </c>
      <c r="BC10" s="5">
        <v>166.1</v>
      </c>
      <c r="BD10" s="5">
        <v>182.3</v>
      </c>
      <c r="BE10" s="5">
        <v>133.69999999999999</v>
      </c>
      <c r="BF10" s="6">
        <v>173.6</v>
      </c>
      <c r="BG10" s="6">
        <v>155.9</v>
      </c>
      <c r="BH10" s="6">
        <v>176.4</v>
      </c>
      <c r="BI10" s="6">
        <v>132.1</v>
      </c>
      <c r="BJ10" s="6">
        <v>195.3</v>
      </c>
      <c r="BK10" s="6">
        <v>189.1</v>
      </c>
      <c r="BL10" s="6">
        <v>158.1</v>
      </c>
      <c r="BM10" s="6">
        <v>176.7</v>
      </c>
      <c r="BN10" s="6">
        <v>204.6</v>
      </c>
      <c r="BO10" s="6">
        <v>170.5</v>
      </c>
      <c r="BP10" s="6">
        <v>194.9</v>
      </c>
      <c r="BQ10" s="6">
        <v>169.8</v>
      </c>
      <c r="BR10" s="6">
        <v>155.6</v>
      </c>
      <c r="BS10" s="6">
        <v>182.4</v>
      </c>
      <c r="BT10" s="6">
        <v>185.9</v>
      </c>
      <c r="BU10" s="6">
        <v>171.1</v>
      </c>
      <c r="BV10" s="6">
        <v>177.9</v>
      </c>
      <c r="BW10" s="5">
        <v>163.30000000000001</v>
      </c>
      <c r="BX10" s="5">
        <v>129.4</v>
      </c>
      <c r="BY10" s="5">
        <v>167.1</v>
      </c>
      <c r="BZ10" s="5">
        <v>170.8</v>
      </c>
      <c r="CA10" s="5">
        <v>200.8</v>
      </c>
      <c r="CB10" s="5">
        <v>200.9</v>
      </c>
      <c r="CC10" s="5">
        <v>169</v>
      </c>
      <c r="CD10" s="5">
        <v>119.2</v>
      </c>
      <c r="CE10" s="5">
        <v>161.80000000000001</v>
      </c>
      <c r="CF10" s="5">
        <v>185.4</v>
      </c>
      <c r="CG10" s="5">
        <v>182.5</v>
      </c>
      <c r="CH10" s="5">
        <v>199.1</v>
      </c>
      <c r="CI10" s="5">
        <v>214.1</v>
      </c>
      <c r="CJ10" s="5">
        <v>167.8</v>
      </c>
      <c r="CK10" s="5">
        <v>205.4</v>
      </c>
      <c r="CL10" s="5">
        <v>171.2</v>
      </c>
      <c r="CM10" s="5">
        <v>214.6</v>
      </c>
      <c r="CN10" s="5">
        <v>187.5</v>
      </c>
      <c r="CO10" s="5">
        <v>162.69999999999999</v>
      </c>
      <c r="CP10" s="5">
        <v>184.4</v>
      </c>
      <c r="CQ10" s="5">
        <v>139</v>
      </c>
      <c r="CR10" s="5"/>
      <c r="CS10" s="6">
        <f t="shared" si="0"/>
        <v>175.4184210526316</v>
      </c>
      <c r="CT10" s="6">
        <f t="shared" si="1"/>
        <v>170.39361702127658</v>
      </c>
      <c r="CU10" s="5">
        <f t="shared" si="2"/>
        <v>220.2</v>
      </c>
      <c r="CV10" s="5">
        <f t="shared" si="3"/>
        <v>114.7</v>
      </c>
      <c r="CW10" s="5">
        <v>290</v>
      </c>
      <c r="CX10" s="20">
        <f t="shared" si="4"/>
        <v>58.75641966250916</v>
      </c>
      <c r="CZ10">
        <v>1961</v>
      </c>
      <c r="DA10">
        <v>2672.6</v>
      </c>
      <c r="DC10">
        <v>2003</v>
      </c>
      <c r="DD10">
        <v>2655.2000000000003</v>
      </c>
      <c r="DF10">
        <v>1968</v>
      </c>
      <c r="DG10">
        <v>749.59999999999991</v>
      </c>
      <c r="DI10">
        <v>1991</v>
      </c>
      <c r="DJ10">
        <v>839.8</v>
      </c>
      <c r="DL10" s="45">
        <v>2020</v>
      </c>
      <c r="DM10" s="45">
        <v>654.9</v>
      </c>
      <c r="DO10">
        <v>2015</v>
      </c>
      <c r="DP10">
        <v>560.4</v>
      </c>
      <c r="DR10">
        <v>1941</v>
      </c>
      <c r="DS10">
        <v>1333.7</v>
      </c>
      <c r="DV10">
        <v>1939</v>
      </c>
      <c r="DW10">
        <v>314</v>
      </c>
      <c r="DY10">
        <v>1973</v>
      </c>
      <c r="DZ10">
        <v>289</v>
      </c>
      <c r="EB10">
        <v>2002</v>
      </c>
      <c r="EC10">
        <v>265.10000000000002</v>
      </c>
      <c r="EE10">
        <v>1994</v>
      </c>
      <c r="EF10">
        <v>237</v>
      </c>
      <c r="EH10">
        <v>1976</v>
      </c>
      <c r="EI10">
        <v>207.6</v>
      </c>
      <c r="EK10">
        <v>1967</v>
      </c>
      <c r="EL10">
        <v>186.6</v>
      </c>
      <c r="EN10" s="45">
        <v>2023</v>
      </c>
      <c r="EO10" s="45">
        <v>196.4</v>
      </c>
      <c r="EQ10">
        <v>2019</v>
      </c>
      <c r="ER10">
        <v>221.9</v>
      </c>
      <c r="ET10">
        <v>2018</v>
      </c>
      <c r="EU10">
        <v>231.8</v>
      </c>
      <c r="EW10">
        <v>1984</v>
      </c>
      <c r="EX10">
        <v>278</v>
      </c>
      <c r="EZ10">
        <v>1958</v>
      </c>
      <c r="FA10">
        <v>293</v>
      </c>
      <c r="FC10">
        <v>1948</v>
      </c>
      <c r="FD10">
        <v>307.60000000000002</v>
      </c>
      <c r="FF10">
        <v>1957</v>
      </c>
      <c r="FG10">
        <v>585.29999999999995</v>
      </c>
      <c r="FI10">
        <v>2003</v>
      </c>
      <c r="FJ10">
        <v>817.09999999999991</v>
      </c>
      <c r="FL10" s="45">
        <v>2021</v>
      </c>
      <c r="FM10" s="45">
        <v>992.2</v>
      </c>
      <c r="FO10">
        <v>2016</v>
      </c>
      <c r="FP10">
        <v>1169.7</v>
      </c>
      <c r="FR10">
        <v>1972</v>
      </c>
      <c r="FS10">
        <v>1699.2</v>
      </c>
      <c r="FU10">
        <v>1994</v>
      </c>
      <c r="FV10">
        <v>1896.6999999999998</v>
      </c>
      <c r="FX10" s="45">
        <v>2020</v>
      </c>
      <c r="FY10" s="45">
        <v>2166.6999999999998</v>
      </c>
    </row>
    <row r="11" spans="1:181" ht="12.95" customHeight="1">
      <c r="A11" s="5" t="s">
        <v>7</v>
      </c>
      <c r="B11" s="5">
        <v>178.4</v>
      </c>
      <c r="C11" s="5">
        <v>155.80000000000001</v>
      </c>
      <c r="D11" s="5">
        <v>178.5</v>
      </c>
      <c r="E11" s="5">
        <v>154.9</v>
      </c>
      <c r="F11" s="5">
        <v>120.7</v>
      </c>
      <c r="G11" s="5">
        <v>134.80000000000001</v>
      </c>
      <c r="H11" s="5">
        <v>164.8</v>
      </c>
      <c r="I11" s="5">
        <v>167.1</v>
      </c>
      <c r="J11" s="5">
        <v>136</v>
      </c>
      <c r="K11" s="5">
        <v>115.3</v>
      </c>
      <c r="L11" s="5">
        <v>188.6</v>
      </c>
      <c r="M11" s="5">
        <v>180.8</v>
      </c>
      <c r="N11" s="5">
        <v>181.8</v>
      </c>
      <c r="O11" s="5">
        <v>110.8</v>
      </c>
      <c r="P11" s="5">
        <v>178.3</v>
      </c>
      <c r="Q11" s="5">
        <v>163.5</v>
      </c>
      <c r="R11" s="5">
        <v>113.5</v>
      </c>
      <c r="S11" s="5">
        <v>132.6</v>
      </c>
      <c r="T11" s="5">
        <v>150.6</v>
      </c>
      <c r="U11" s="5">
        <v>150.9</v>
      </c>
      <c r="V11" s="5">
        <v>161.1</v>
      </c>
      <c r="W11" s="5">
        <v>178.1</v>
      </c>
      <c r="X11" s="5">
        <v>152.9</v>
      </c>
      <c r="Y11" s="5">
        <v>128</v>
      </c>
      <c r="Z11" s="5">
        <v>149.30000000000001</v>
      </c>
      <c r="AA11" s="5">
        <v>154.4</v>
      </c>
      <c r="AB11" s="5">
        <v>141.6</v>
      </c>
      <c r="AC11" s="5">
        <v>153.4</v>
      </c>
      <c r="AD11" s="5">
        <v>203</v>
      </c>
      <c r="AE11" s="5">
        <v>205.2</v>
      </c>
      <c r="AF11" s="5">
        <v>103.9</v>
      </c>
      <c r="AG11" s="5">
        <v>171.6</v>
      </c>
      <c r="AH11" s="5">
        <v>182.8</v>
      </c>
      <c r="AI11" s="5">
        <v>151.30000000000001</v>
      </c>
      <c r="AJ11" s="5">
        <v>117.5</v>
      </c>
      <c r="AK11" s="5">
        <v>166.9</v>
      </c>
      <c r="AL11" s="5">
        <v>165.3</v>
      </c>
      <c r="AM11" s="5">
        <v>186.6</v>
      </c>
      <c r="AN11" s="5">
        <v>113.2</v>
      </c>
      <c r="AO11" s="5">
        <v>178.8</v>
      </c>
      <c r="AP11" s="5">
        <v>146</v>
      </c>
      <c r="AQ11" s="5">
        <v>141.9</v>
      </c>
      <c r="AR11" s="5">
        <v>195.9</v>
      </c>
      <c r="AS11" s="5">
        <v>163.6</v>
      </c>
      <c r="AT11" s="5">
        <v>177.6</v>
      </c>
      <c r="AU11" s="5">
        <v>181</v>
      </c>
      <c r="AV11" s="5">
        <v>149</v>
      </c>
      <c r="AW11" s="5">
        <v>115.2</v>
      </c>
      <c r="AX11" s="5">
        <v>101.9</v>
      </c>
      <c r="AY11" s="5">
        <v>134.69999999999999</v>
      </c>
      <c r="AZ11" s="5">
        <v>112.4</v>
      </c>
      <c r="BA11" s="5">
        <v>91.8</v>
      </c>
      <c r="BB11" s="5">
        <v>143.6</v>
      </c>
      <c r="BC11" s="5">
        <v>144.19999999999999</v>
      </c>
      <c r="BD11" s="5">
        <v>142.5</v>
      </c>
      <c r="BE11" s="5">
        <v>106</v>
      </c>
      <c r="BF11" s="6">
        <v>162</v>
      </c>
      <c r="BG11" s="6">
        <v>146.69999999999999</v>
      </c>
      <c r="BH11" s="6">
        <v>145.80000000000001</v>
      </c>
      <c r="BI11" s="6">
        <v>142.5</v>
      </c>
      <c r="BJ11" s="6">
        <v>149.69999999999999</v>
      </c>
      <c r="BK11" s="6">
        <v>159</v>
      </c>
      <c r="BL11" s="6">
        <v>174</v>
      </c>
      <c r="BM11" s="6">
        <v>135</v>
      </c>
      <c r="BN11" s="6">
        <v>141</v>
      </c>
      <c r="BO11" s="6">
        <v>144</v>
      </c>
      <c r="BP11" s="6">
        <v>171.6</v>
      </c>
      <c r="BQ11" s="6">
        <v>162.80000000000001</v>
      </c>
      <c r="BR11" s="6">
        <v>122.7</v>
      </c>
      <c r="BS11" s="6">
        <v>178.7</v>
      </c>
      <c r="BT11" s="6">
        <v>141.6</v>
      </c>
      <c r="BU11" s="6">
        <v>166.5</v>
      </c>
      <c r="BV11" s="6">
        <v>124.9</v>
      </c>
      <c r="BW11" s="5">
        <v>172.4</v>
      </c>
      <c r="BX11" s="5">
        <v>146.5</v>
      </c>
      <c r="BY11" s="5">
        <v>140.30000000000001</v>
      </c>
      <c r="BZ11" s="5">
        <v>162.19999999999999</v>
      </c>
      <c r="CA11" s="5">
        <v>154.30000000000001</v>
      </c>
      <c r="CB11" s="5">
        <v>183.1</v>
      </c>
      <c r="CC11" s="5">
        <v>161.30000000000001</v>
      </c>
      <c r="CD11" s="5">
        <v>118.2</v>
      </c>
      <c r="CE11" s="5">
        <v>128.4</v>
      </c>
      <c r="CF11" s="5">
        <v>173.9</v>
      </c>
      <c r="CG11" s="5">
        <v>111.2</v>
      </c>
      <c r="CH11" s="5">
        <v>133.4</v>
      </c>
      <c r="CI11" s="5">
        <v>174.1</v>
      </c>
      <c r="CJ11" s="5">
        <v>153.4</v>
      </c>
      <c r="CK11" s="5">
        <v>162.69999999999999</v>
      </c>
      <c r="CL11" s="5">
        <v>150.9</v>
      </c>
      <c r="CM11" s="5">
        <v>170.1</v>
      </c>
      <c r="CN11" s="5">
        <v>115.1</v>
      </c>
      <c r="CO11" s="5">
        <v>135.6</v>
      </c>
      <c r="CP11" s="5">
        <v>138.1</v>
      </c>
      <c r="CQ11" s="5">
        <v>167.2</v>
      </c>
      <c r="CR11" s="5"/>
      <c r="CS11" s="6">
        <f t="shared" si="0"/>
        <v>150.55000000000001</v>
      </c>
      <c r="CT11" s="6">
        <f t="shared" si="1"/>
        <v>150.96595744680855</v>
      </c>
      <c r="CU11" s="5">
        <f t="shared" si="2"/>
        <v>205.2</v>
      </c>
      <c r="CV11" s="5">
        <f t="shared" si="3"/>
        <v>91.8</v>
      </c>
      <c r="CW11" s="5">
        <v>259</v>
      </c>
      <c r="CX11" s="20">
        <f t="shared" si="4"/>
        <v>58.288014458227231</v>
      </c>
      <c r="CZ11">
        <v>2003</v>
      </c>
      <c r="DA11">
        <v>2655.8999999999996</v>
      </c>
      <c r="DC11" s="45">
        <v>2020</v>
      </c>
      <c r="DD11" s="45">
        <v>2653.3</v>
      </c>
      <c r="DF11">
        <v>2019</v>
      </c>
      <c r="DG11">
        <v>738.7</v>
      </c>
      <c r="DI11">
        <v>1987</v>
      </c>
      <c r="DJ11">
        <v>832.2</v>
      </c>
      <c r="DL11">
        <v>2019</v>
      </c>
      <c r="DM11" s="17">
        <v>651.5</v>
      </c>
      <c r="DO11">
        <v>1997</v>
      </c>
      <c r="DP11">
        <v>553.6</v>
      </c>
      <c r="DR11">
        <v>1930</v>
      </c>
      <c r="DS11">
        <v>1330.7</v>
      </c>
      <c r="DV11" s="45">
        <v>2022</v>
      </c>
      <c r="DW11" s="45">
        <v>313.8</v>
      </c>
      <c r="DY11">
        <v>1978</v>
      </c>
      <c r="DZ11">
        <v>288.2</v>
      </c>
      <c r="EB11">
        <v>1945</v>
      </c>
      <c r="EC11">
        <v>264.89999999999998</v>
      </c>
      <c r="EE11" s="45">
        <v>2020</v>
      </c>
      <c r="EF11" s="45">
        <v>233.4</v>
      </c>
      <c r="EH11">
        <v>2017</v>
      </c>
      <c r="EI11">
        <v>205.4</v>
      </c>
      <c r="EK11">
        <v>2008</v>
      </c>
      <c r="EL11">
        <v>183.1</v>
      </c>
      <c r="EN11">
        <v>1934</v>
      </c>
      <c r="EO11">
        <v>195.9</v>
      </c>
      <c r="EQ11">
        <v>2005</v>
      </c>
      <c r="ER11">
        <v>221.4</v>
      </c>
      <c r="ET11">
        <v>1990</v>
      </c>
      <c r="EU11">
        <v>231</v>
      </c>
      <c r="EW11">
        <v>1954</v>
      </c>
      <c r="EX11">
        <v>277.8</v>
      </c>
      <c r="EZ11">
        <v>1947</v>
      </c>
      <c r="FA11">
        <v>288.2</v>
      </c>
      <c r="FC11">
        <v>1933</v>
      </c>
      <c r="FD11">
        <v>304.7</v>
      </c>
      <c r="FF11">
        <v>1950</v>
      </c>
      <c r="FG11">
        <v>581.79999999999995</v>
      </c>
      <c r="FI11">
        <v>1950</v>
      </c>
      <c r="FJ11">
        <v>811.69999999999993</v>
      </c>
      <c r="FL11">
        <v>2001</v>
      </c>
      <c r="FM11">
        <v>987.5</v>
      </c>
      <c r="FO11">
        <v>2013</v>
      </c>
      <c r="FP11">
        <v>1162.9000000000001</v>
      </c>
      <c r="FR11">
        <v>2003</v>
      </c>
      <c r="FS11">
        <v>1685.8999999999999</v>
      </c>
      <c r="FU11">
        <v>2001</v>
      </c>
      <c r="FV11">
        <v>1896.1</v>
      </c>
      <c r="FX11">
        <v>2018</v>
      </c>
      <c r="FY11">
        <v>2070.2000000000003</v>
      </c>
    </row>
    <row r="12" spans="1:181" ht="12.95" customHeight="1">
      <c r="A12" s="5" t="s">
        <v>8</v>
      </c>
      <c r="B12" s="5">
        <v>175.7</v>
      </c>
      <c r="C12" s="5">
        <v>152.5</v>
      </c>
      <c r="D12" s="5">
        <v>186.3</v>
      </c>
      <c r="E12" s="5">
        <v>140</v>
      </c>
      <c r="F12" s="5">
        <v>195.9</v>
      </c>
      <c r="G12" s="5">
        <v>143.6</v>
      </c>
      <c r="H12" s="5">
        <v>149.30000000000001</v>
      </c>
      <c r="I12" s="5">
        <v>163.9</v>
      </c>
      <c r="J12" s="5">
        <v>136.9</v>
      </c>
      <c r="K12" s="5">
        <v>158</v>
      </c>
      <c r="L12" s="5">
        <v>157.6</v>
      </c>
      <c r="M12" s="5">
        <v>154.6</v>
      </c>
      <c r="N12" s="5">
        <v>143.19999999999999</v>
      </c>
      <c r="O12" s="5">
        <v>149</v>
      </c>
      <c r="P12" s="5">
        <v>134.30000000000001</v>
      </c>
      <c r="Q12" s="5">
        <v>173</v>
      </c>
      <c r="R12" s="5">
        <v>128.69999999999999</v>
      </c>
      <c r="S12" s="5">
        <v>149.69999999999999</v>
      </c>
      <c r="T12" s="5">
        <v>143.1</v>
      </c>
      <c r="U12" s="5">
        <v>156.80000000000001</v>
      </c>
      <c r="V12" s="5">
        <v>187</v>
      </c>
      <c r="W12" s="5">
        <v>166.8</v>
      </c>
      <c r="X12" s="5">
        <v>230.8</v>
      </c>
      <c r="Y12" s="5">
        <v>191.3</v>
      </c>
      <c r="Z12" s="5">
        <v>142.80000000000001</v>
      </c>
      <c r="AA12" s="5">
        <v>145.9</v>
      </c>
      <c r="AB12" s="5">
        <v>143.80000000000001</v>
      </c>
      <c r="AC12" s="5">
        <v>173.5</v>
      </c>
      <c r="AD12" s="5">
        <v>132</v>
      </c>
      <c r="AE12" s="5">
        <v>173.3</v>
      </c>
      <c r="AF12" s="5">
        <v>175.6</v>
      </c>
      <c r="AG12" s="5">
        <v>171.4</v>
      </c>
      <c r="AH12" s="5">
        <v>137</v>
      </c>
      <c r="AI12" s="5">
        <v>121.5</v>
      </c>
      <c r="AJ12" s="5">
        <v>121.4</v>
      </c>
      <c r="AK12" s="5">
        <v>161.69999999999999</v>
      </c>
      <c r="AL12" s="5">
        <v>163.30000000000001</v>
      </c>
      <c r="AM12" s="5">
        <v>169.4</v>
      </c>
      <c r="AN12" s="5">
        <v>180.8</v>
      </c>
      <c r="AO12" s="5">
        <v>167.6</v>
      </c>
      <c r="AP12" s="5">
        <v>164.6</v>
      </c>
      <c r="AQ12" s="5">
        <v>153.1</v>
      </c>
      <c r="AR12" s="5">
        <v>173.9</v>
      </c>
      <c r="AS12" s="5">
        <v>190.6</v>
      </c>
      <c r="AT12" s="5">
        <v>122.3</v>
      </c>
      <c r="AU12" s="5">
        <v>197.1</v>
      </c>
      <c r="AV12" s="5">
        <v>166.8</v>
      </c>
      <c r="AW12" s="5">
        <v>131.6</v>
      </c>
      <c r="AX12" s="5">
        <v>141.9</v>
      </c>
      <c r="AY12" s="5">
        <v>155.6</v>
      </c>
      <c r="AZ12" s="5">
        <v>165.9</v>
      </c>
      <c r="BA12" s="5">
        <v>151.19999999999999</v>
      </c>
      <c r="BB12" s="5">
        <v>173.8</v>
      </c>
      <c r="BC12" s="5">
        <v>145.80000000000001</v>
      </c>
      <c r="BD12" s="5">
        <v>130.6</v>
      </c>
      <c r="BE12" s="5">
        <v>143.6</v>
      </c>
      <c r="BF12" s="6">
        <v>190.8</v>
      </c>
      <c r="BG12" s="6">
        <v>149.69999999999999</v>
      </c>
      <c r="BH12" s="6">
        <v>144.5</v>
      </c>
      <c r="BI12" s="6">
        <v>195.9</v>
      </c>
      <c r="BJ12" s="6">
        <v>170.5</v>
      </c>
      <c r="BK12" s="6">
        <v>173.6</v>
      </c>
      <c r="BL12" s="6">
        <v>124</v>
      </c>
      <c r="BM12" s="6">
        <v>170.5</v>
      </c>
      <c r="BN12" s="6">
        <v>139.5</v>
      </c>
      <c r="BO12" s="6">
        <v>179.8</v>
      </c>
      <c r="BP12" s="6">
        <v>114.5</v>
      </c>
      <c r="BQ12" s="6">
        <v>204.9</v>
      </c>
      <c r="BR12" s="6">
        <v>174.1</v>
      </c>
      <c r="BS12" s="6">
        <v>152.19999999999999</v>
      </c>
      <c r="BT12" s="6">
        <v>139.1</v>
      </c>
      <c r="BU12" s="6">
        <v>178.6</v>
      </c>
      <c r="BV12" s="6">
        <v>148.30000000000001</v>
      </c>
      <c r="BW12" s="5">
        <v>190.5</v>
      </c>
      <c r="BX12" s="5">
        <v>176.2</v>
      </c>
      <c r="BY12" s="5">
        <v>126.7</v>
      </c>
      <c r="BZ12" s="5">
        <v>178.9</v>
      </c>
      <c r="CA12" s="5">
        <v>125</v>
      </c>
      <c r="CB12" s="5">
        <v>132.19999999999999</v>
      </c>
      <c r="CC12" s="5">
        <v>151.19999999999999</v>
      </c>
      <c r="CD12" s="5">
        <v>164.7</v>
      </c>
      <c r="CE12" s="5">
        <v>176.1</v>
      </c>
      <c r="CF12" s="5">
        <v>131.1</v>
      </c>
      <c r="CG12" s="5">
        <v>181.4</v>
      </c>
      <c r="CH12" s="5">
        <v>173.6</v>
      </c>
      <c r="CI12" s="5">
        <v>198.7</v>
      </c>
      <c r="CJ12" s="5">
        <v>190.9</v>
      </c>
      <c r="CK12" s="5">
        <v>157</v>
      </c>
      <c r="CL12" s="5">
        <v>174.2</v>
      </c>
      <c r="CM12" s="5">
        <v>137.19999999999999</v>
      </c>
      <c r="CN12" s="5">
        <v>172.8</v>
      </c>
      <c r="CO12" s="5">
        <v>186.1</v>
      </c>
      <c r="CP12" s="5">
        <v>116</v>
      </c>
      <c r="CQ12" s="5">
        <v>196.4</v>
      </c>
      <c r="CR12" s="5"/>
      <c r="CS12" s="6">
        <f t="shared" si="0"/>
        <v>162.82631578947365</v>
      </c>
      <c r="CT12" s="6">
        <f t="shared" si="1"/>
        <v>160.0510638297873</v>
      </c>
      <c r="CU12" s="5">
        <f t="shared" si="2"/>
        <v>230.8</v>
      </c>
      <c r="CV12" s="5">
        <f t="shared" si="3"/>
        <v>114.5</v>
      </c>
      <c r="CW12" s="5">
        <v>277</v>
      </c>
      <c r="CX12" s="20">
        <f t="shared" si="4"/>
        <v>57.780167447576638</v>
      </c>
      <c r="CZ12">
        <v>1933</v>
      </c>
      <c r="DA12">
        <v>2628.3</v>
      </c>
      <c r="DC12">
        <v>2008</v>
      </c>
      <c r="DD12">
        <v>2633.3999999999996</v>
      </c>
      <c r="DF12">
        <v>1931</v>
      </c>
      <c r="DG12">
        <v>738.6</v>
      </c>
      <c r="DI12">
        <v>2013</v>
      </c>
      <c r="DJ12">
        <v>828.6</v>
      </c>
      <c r="DL12">
        <v>1986</v>
      </c>
      <c r="DM12">
        <v>649.20000000000005</v>
      </c>
      <c r="DO12">
        <v>1961</v>
      </c>
      <c r="DP12">
        <v>547.79999999999995</v>
      </c>
      <c r="DR12">
        <v>2001</v>
      </c>
      <c r="DS12">
        <v>1325.1</v>
      </c>
      <c r="DV12">
        <v>1987</v>
      </c>
      <c r="DW12">
        <v>310</v>
      </c>
      <c r="DY12" s="45">
        <v>2024</v>
      </c>
      <c r="DZ12" s="45">
        <v>287.39999999999998</v>
      </c>
      <c r="EB12">
        <v>2010</v>
      </c>
      <c r="EC12">
        <v>263.89999999999998</v>
      </c>
      <c r="EE12">
        <v>2012</v>
      </c>
      <c r="EF12">
        <v>228.6</v>
      </c>
      <c r="EH12">
        <v>1994</v>
      </c>
      <c r="EI12">
        <v>204.6</v>
      </c>
      <c r="EK12">
        <v>1962</v>
      </c>
      <c r="EL12">
        <v>182.8</v>
      </c>
      <c r="EN12">
        <v>1989</v>
      </c>
      <c r="EO12">
        <v>195.9</v>
      </c>
      <c r="EQ12">
        <v>1932</v>
      </c>
      <c r="ER12">
        <v>218.1</v>
      </c>
      <c r="ET12">
        <v>1999</v>
      </c>
      <c r="EU12">
        <v>229.6</v>
      </c>
      <c r="EW12">
        <v>1967</v>
      </c>
      <c r="EX12">
        <v>277.7</v>
      </c>
      <c r="EZ12">
        <v>2007</v>
      </c>
      <c r="FA12">
        <v>288.10000000000002</v>
      </c>
      <c r="FC12">
        <v>2003</v>
      </c>
      <c r="FD12">
        <v>303.2</v>
      </c>
      <c r="FF12">
        <v>1987</v>
      </c>
      <c r="FG12">
        <v>578</v>
      </c>
      <c r="FI12">
        <v>1968</v>
      </c>
      <c r="FJ12">
        <v>807.4</v>
      </c>
      <c r="FL12" s="45">
        <v>2020</v>
      </c>
      <c r="FM12" s="45">
        <v>983.3</v>
      </c>
      <c r="FO12">
        <v>2003</v>
      </c>
      <c r="FP12">
        <v>1162.6999999999998</v>
      </c>
      <c r="FR12">
        <v>2001</v>
      </c>
      <c r="FS12">
        <v>1682.6</v>
      </c>
      <c r="FU12">
        <v>1973</v>
      </c>
      <c r="FV12">
        <v>1873.4999999999998</v>
      </c>
      <c r="FX12">
        <v>2017</v>
      </c>
      <c r="FY12">
        <v>2038.9000000000003</v>
      </c>
    </row>
    <row r="13" spans="1:181" ht="12.95" customHeight="1">
      <c r="A13" s="5" t="s">
        <v>9</v>
      </c>
      <c r="B13" s="5">
        <v>142.6</v>
      </c>
      <c r="C13" s="5">
        <v>173.4</v>
      </c>
      <c r="D13" s="5">
        <v>218.1</v>
      </c>
      <c r="E13" s="5">
        <v>181.2</v>
      </c>
      <c r="F13" s="5">
        <v>176.9</v>
      </c>
      <c r="G13" s="5">
        <v>211.9</v>
      </c>
      <c r="H13" s="5">
        <v>180</v>
      </c>
      <c r="I13" s="5">
        <v>152.9</v>
      </c>
      <c r="J13" s="5">
        <v>171.4</v>
      </c>
      <c r="K13" s="5">
        <v>172.8</v>
      </c>
      <c r="L13" s="5">
        <v>146.9</v>
      </c>
      <c r="M13" s="5">
        <v>129.19999999999999</v>
      </c>
      <c r="N13" s="5">
        <v>178</v>
      </c>
      <c r="O13" s="5">
        <v>195.9</v>
      </c>
      <c r="P13" s="5">
        <v>159.30000000000001</v>
      </c>
      <c r="Q13" s="5">
        <v>146.30000000000001</v>
      </c>
      <c r="R13" s="5">
        <v>178.8</v>
      </c>
      <c r="S13" s="5">
        <v>178.5</v>
      </c>
      <c r="T13" s="5">
        <v>208</v>
      </c>
      <c r="U13" s="5">
        <v>191.6</v>
      </c>
      <c r="V13" s="5">
        <v>170.1</v>
      </c>
      <c r="W13" s="5">
        <v>170.4</v>
      </c>
      <c r="X13" s="5">
        <v>139.30000000000001</v>
      </c>
      <c r="Y13" s="5">
        <v>157</v>
      </c>
      <c r="Z13" s="5">
        <v>177.4</v>
      </c>
      <c r="AA13" s="5">
        <v>146.80000000000001</v>
      </c>
      <c r="AB13" s="5">
        <v>201.4</v>
      </c>
      <c r="AC13" s="5">
        <v>156.80000000000001</v>
      </c>
      <c r="AD13" s="5">
        <v>199.7</v>
      </c>
      <c r="AE13" s="5">
        <v>204.5</v>
      </c>
      <c r="AF13" s="5">
        <v>201.3</v>
      </c>
      <c r="AG13" s="5">
        <v>204.8</v>
      </c>
      <c r="AH13" s="5">
        <v>184.5</v>
      </c>
      <c r="AI13" s="5">
        <v>192.3</v>
      </c>
      <c r="AJ13" s="5">
        <v>184.5</v>
      </c>
      <c r="AK13" s="5">
        <v>171</v>
      </c>
      <c r="AL13" s="5">
        <v>173.1</v>
      </c>
      <c r="AM13" s="5">
        <v>152.80000000000001</v>
      </c>
      <c r="AN13" s="5">
        <v>172.2</v>
      </c>
      <c r="AO13" s="5">
        <v>189.1</v>
      </c>
      <c r="AP13" s="5">
        <v>148.69999999999999</v>
      </c>
      <c r="AQ13" s="5">
        <v>174.5</v>
      </c>
      <c r="AR13" s="5">
        <v>225.8</v>
      </c>
      <c r="AS13" s="5">
        <v>177</v>
      </c>
      <c r="AT13" s="5">
        <v>167.4</v>
      </c>
      <c r="AU13" s="5">
        <v>151.9</v>
      </c>
      <c r="AV13" s="5">
        <v>158.80000000000001</v>
      </c>
      <c r="AW13" s="5">
        <v>139.69999999999999</v>
      </c>
      <c r="AX13" s="5">
        <v>214.6</v>
      </c>
      <c r="AY13" s="5">
        <v>162.5</v>
      </c>
      <c r="AZ13" s="5">
        <v>199.7</v>
      </c>
      <c r="BA13" s="5">
        <v>156.69999999999999</v>
      </c>
      <c r="BB13" s="5">
        <v>203.2</v>
      </c>
      <c r="BC13" s="5">
        <v>180.8</v>
      </c>
      <c r="BD13" s="5">
        <v>167.6</v>
      </c>
      <c r="BE13" s="5">
        <v>190.4</v>
      </c>
      <c r="BF13" s="6">
        <v>179.8</v>
      </c>
      <c r="BG13" s="6">
        <v>195.3</v>
      </c>
      <c r="BH13" s="6">
        <v>177.9</v>
      </c>
      <c r="BI13" s="6">
        <v>152.80000000000001</v>
      </c>
      <c r="BJ13" s="6">
        <v>148.80000000000001</v>
      </c>
      <c r="BK13" s="6">
        <v>173.6</v>
      </c>
      <c r="BL13" s="6">
        <v>155</v>
      </c>
      <c r="BM13" s="6">
        <v>192.2</v>
      </c>
      <c r="BN13" s="6">
        <v>217</v>
      </c>
      <c r="BO13" s="6">
        <v>192.2</v>
      </c>
      <c r="BP13" s="6">
        <v>214.7</v>
      </c>
      <c r="BQ13" s="6">
        <v>185.9</v>
      </c>
      <c r="BR13" s="6">
        <v>174.3</v>
      </c>
      <c r="BS13" s="6">
        <v>200.7</v>
      </c>
      <c r="BT13" s="6">
        <v>189.5</v>
      </c>
      <c r="BU13" s="6">
        <v>178.9</v>
      </c>
      <c r="BV13" s="6">
        <v>191.2</v>
      </c>
      <c r="BW13" s="5">
        <v>160.30000000000001</v>
      </c>
      <c r="BX13" s="5">
        <v>181.7</v>
      </c>
      <c r="BY13" s="5">
        <v>221.4</v>
      </c>
      <c r="BZ13" s="5">
        <v>185.9</v>
      </c>
      <c r="CA13" s="5">
        <v>209.1</v>
      </c>
      <c r="CB13" s="5">
        <v>168.2</v>
      </c>
      <c r="CC13" s="5">
        <v>184.1</v>
      </c>
      <c r="CD13" s="5">
        <v>155.80000000000001</v>
      </c>
      <c r="CE13" s="5">
        <v>235</v>
      </c>
      <c r="CF13" s="5">
        <v>160.1</v>
      </c>
      <c r="CG13" s="5">
        <v>150.19999999999999</v>
      </c>
      <c r="CH13" s="5">
        <v>179.9</v>
      </c>
      <c r="CI13" s="5">
        <v>187.6</v>
      </c>
      <c r="CJ13" s="5">
        <v>193.2</v>
      </c>
      <c r="CK13" s="5">
        <v>184.9</v>
      </c>
      <c r="CL13" s="5">
        <v>179.7</v>
      </c>
      <c r="CM13" s="5">
        <v>221.9</v>
      </c>
      <c r="CN13" s="5">
        <v>222.9</v>
      </c>
      <c r="CO13" s="5">
        <v>158.80000000000001</v>
      </c>
      <c r="CP13" s="5">
        <v>156.19999999999999</v>
      </c>
      <c r="CQ13" s="5">
        <v>232.9</v>
      </c>
      <c r="CR13" s="5"/>
      <c r="CS13" s="6">
        <f t="shared" si="0"/>
        <v>185.51578947368418</v>
      </c>
      <c r="CT13" s="6">
        <f t="shared" si="1"/>
        <v>179.9106382978724</v>
      </c>
      <c r="CU13" s="5">
        <f t="shared" si="2"/>
        <v>235</v>
      </c>
      <c r="CV13" s="5">
        <f t="shared" si="3"/>
        <v>129.19999999999999</v>
      </c>
      <c r="CW13" s="5">
        <v>313</v>
      </c>
      <c r="CX13" s="20">
        <f t="shared" si="4"/>
        <v>57.479437155869775</v>
      </c>
      <c r="CZ13">
        <v>1949</v>
      </c>
      <c r="DA13">
        <v>2616.9</v>
      </c>
      <c r="DC13">
        <v>1998</v>
      </c>
      <c r="DD13">
        <v>2629.5</v>
      </c>
      <c r="DF13">
        <v>1961</v>
      </c>
      <c r="DG13">
        <v>732.40000000000009</v>
      </c>
      <c r="DI13" s="45">
        <v>2021</v>
      </c>
      <c r="DJ13" s="45">
        <v>828.3</v>
      </c>
      <c r="DL13">
        <v>2016</v>
      </c>
      <c r="DM13">
        <v>648</v>
      </c>
      <c r="DO13">
        <v>2011</v>
      </c>
      <c r="DP13">
        <v>539.5</v>
      </c>
      <c r="DR13">
        <v>2016</v>
      </c>
      <c r="DS13">
        <v>1323.1000000000001</v>
      </c>
      <c r="DV13">
        <v>2021</v>
      </c>
      <c r="DW13">
        <v>309</v>
      </c>
      <c r="DY13">
        <v>1946</v>
      </c>
      <c r="DZ13">
        <v>280.39999999999998</v>
      </c>
      <c r="EB13">
        <v>1948</v>
      </c>
      <c r="EC13">
        <v>263.2</v>
      </c>
      <c r="EE13">
        <v>1989</v>
      </c>
      <c r="EF13">
        <v>224.4</v>
      </c>
      <c r="EH13">
        <v>1941</v>
      </c>
      <c r="EI13">
        <v>202.2</v>
      </c>
      <c r="EK13">
        <v>1942</v>
      </c>
      <c r="EL13">
        <v>181.8</v>
      </c>
      <c r="EN13">
        <v>1953</v>
      </c>
      <c r="EO13">
        <v>191.3</v>
      </c>
      <c r="EQ13">
        <v>1994</v>
      </c>
      <c r="ER13">
        <v>217</v>
      </c>
      <c r="ET13">
        <v>1953</v>
      </c>
      <c r="EU13">
        <v>225.3</v>
      </c>
      <c r="EW13" s="45">
        <v>2023</v>
      </c>
      <c r="EX13" s="45">
        <v>277.5</v>
      </c>
      <c r="EZ13">
        <v>1932</v>
      </c>
      <c r="FA13">
        <v>287.2</v>
      </c>
      <c r="FC13">
        <v>1996</v>
      </c>
      <c r="FD13">
        <v>300.89999999999998</v>
      </c>
      <c r="FF13">
        <v>2021</v>
      </c>
      <c r="FG13">
        <v>572.79999999999995</v>
      </c>
      <c r="FI13">
        <v>2015</v>
      </c>
      <c r="FJ13">
        <v>805.2</v>
      </c>
      <c r="FL13">
        <v>1940</v>
      </c>
      <c r="FM13">
        <v>981</v>
      </c>
      <c r="FO13">
        <v>2001</v>
      </c>
      <c r="FP13">
        <v>1158.5999999999999</v>
      </c>
      <c r="FR13" s="45">
        <v>2020</v>
      </c>
      <c r="FS13" s="45">
        <v>1681.6</v>
      </c>
      <c r="FU13">
        <v>2016</v>
      </c>
      <c r="FV13">
        <v>1872.1000000000004</v>
      </c>
      <c r="FX13">
        <v>2016</v>
      </c>
      <c r="FY13">
        <v>2106.0000000000005</v>
      </c>
    </row>
    <row r="14" spans="1:181" ht="12.95" customHeight="1">
      <c r="A14" s="1" t="s">
        <v>10</v>
      </c>
      <c r="B14" s="5">
        <v>175.2</v>
      </c>
      <c r="C14" s="5">
        <v>174</v>
      </c>
      <c r="D14" s="5">
        <v>168.6</v>
      </c>
      <c r="E14" s="5">
        <v>212.3</v>
      </c>
      <c r="F14" s="5">
        <v>205.9</v>
      </c>
      <c r="G14" s="5">
        <v>217.5</v>
      </c>
      <c r="H14" s="5">
        <v>222.5</v>
      </c>
      <c r="I14" s="5">
        <v>154.6</v>
      </c>
      <c r="J14" s="5">
        <v>170.2</v>
      </c>
      <c r="K14" s="5">
        <v>220.4</v>
      </c>
      <c r="L14" s="5">
        <v>177.4</v>
      </c>
      <c r="M14" s="5">
        <v>223.5</v>
      </c>
      <c r="N14" s="5">
        <v>208.6</v>
      </c>
      <c r="O14" s="5">
        <v>158.1</v>
      </c>
      <c r="P14" s="5">
        <v>187.9</v>
      </c>
      <c r="Q14" s="5">
        <v>195.2</v>
      </c>
      <c r="R14" s="5">
        <v>200.3</v>
      </c>
      <c r="S14" s="5">
        <v>224.9</v>
      </c>
      <c r="T14" s="5">
        <v>212.9</v>
      </c>
      <c r="U14" s="5">
        <v>212.9</v>
      </c>
      <c r="V14" s="5">
        <v>185.6</v>
      </c>
      <c r="W14" s="5">
        <v>222.2</v>
      </c>
      <c r="X14" s="5">
        <v>209.6</v>
      </c>
      <c r="Y14" s="5">
        <v>225.3</v>
      </c>
      <c r="Z14" s="5">
        <v>222.6</v>
      </c>
      <c r="AA14" s="5">
        <v>217.5</v>
      </c>
      <c r="AB14" s="5">
        <v>224.1</v>
      </c>
      <c r="AC14" s="5">
        <v>206.6</v>
      </c>
      <c r="AD14" s="5">
        <v>242.2</v>
      </c>
      <c r="AE14" s="5">
        <v>180.4</v>
      </c>
      <c r="AF14" s="5">
        <v>165.1</v>
      </c>
      <c r="AG14" s="5">
        <v>190.1</v>
      </c>
      <c r="AH14" s="5">
        <v>219.2</v>
      </c>
      <c r="AI14" s="5">
        <v>130.80000000000001</v>
      </c>
      <c r="AJ14" s="5">
        <v>183.4</v>
      </c>
      <c r="AK14" s="5">
        <v>224.4</v>
      </c>
      <c r="AL14" s="5">
        <v>159.1</v>
      </c>
      <c r="AM14" s="5">
        <v>165.1</v>
      </c>
      <c r="AN14" s="5">
        <v>216.1</v>
      </c>
      <c r="AO14" s="5">
        <v>156</v>
      </c>
      <c r="AP14" s="5">
        <v>159.30000000000001</v>
      </c>
      <c r="AQ14" s="5">
        <v>210.8</v>
      </c>
      <c r="AR14" s="5">
        <v>244.3</v>
      </c>
      <c r="AS14" s="5">
        <v>203.5</v>
      </c>
      <c r="AT14" s="5">
        <v>142.69999999999999</v>
      </c>
      <c r="AU14" s="5">
        <v>222.8</v>
      </c>
      <c r="AV14" s="5">
        <v>176.2</v>
      </c>
      <c r="AW14" s="5">
        <v>193.2</v>
      </c>
      <c r="AX14" s="5">
        <v>148.6</v>
      </c>
      <c r="AY14" s="5">
        <v>148.1</v>
      </c>
      <c r="AZ14" s="5">
        <v>205.9</v>
      </c>
      <c r="BA14" s="5">
        <v>212</v>
      </c>
      <c r="BB14" s="5">
        <v>178.5</v>
      </c>
      <c r="BC14" s="5">
        <v>172.5</v>
      </c>
      <c r="BD14" s="5">
        <v>169.9</v>
      </c>
      <c r="BE14" s="5"/>
      <c r="BF14" s="6">
        <v>180</v>
      </c>
      <c r="BG14" s="6">
        <v>198</v>
      </c>
      <c r="BH14" s="6">
        <v>168.3</v>
      </c>
      <c r="BI14" s="6">
        <v>129.6</v>
      </c>
      <c r="BJ14" s="6">
        <v>231</v>
      </c>
      <c r="BK14" s="6">
        <v>162</v>
      </c>
      <c r="BL14" s="6">
        <v>153</v>
      </c>
      <c r="BM14" s="6">
        <v>168</v>
      </c>
      <c r="BN14" s="6">
        <v>186</v>
      </c>
      <c r="BO14" s="6">
        <v>180</v>
      </c>
      <c r="BP14" s="6">
        <v>196.2</v>
      </c>
      <c r="BQ14" s="6">
        <v>167.9</v>
      </c>
      <c r="BR14" s="6">
        <v>220.3</v>
      </c>
      <c r="BS14" s="6">
        <v>229.6</v>
      </c>
      <c r="BT14" s="6">
        <v>177.6</v>
      </c>
      <c r="BU14" s="6">
        <v>213.5</v>
      </c>
      <c r="BV14" s="6">
        <v>212.3</v>
      </c>
      <c r="BW14" s="5">
        <v>183.4</v>
      </c>
      <c r="BX14" s="5">
        <v>206.2</v>
      </c>
      <c r="BY14" s="5">
        <v>189.2</v>
      </c>
      <c r="BZ14" s="5">
        <v>222</v>
      </c>
      <c r="CA14" s="5">
        <v>204.4</v>
      </c>
      <c r="CB14" s="5">
        <v>172</v>
      </c>
      <c r="CC14" s="5">
        <v>205.9</v>
      </c>
      <c r="CD14" s="5">
        <v>179</v>
      </c>
      <c r="CE14" s="5">
        <v>248.9</v>
      </c>
      <c r="CF14" s="5">
        <v>204.6</v>
      </c>
      <c r="CG14" s="5">
        <v>169.4</v>
      </c>
      <c r="CH14" s="5">
        <v>196.7</v>
      </c>
      <c r="CI14" s="5">
        <v>225.3</v>
      </c>
      <c r="CJ14" s="5">
        <v>164.9</v>
      </c>
      <c r="CK14" s="5">
        <v>183.3</v>
      </c>
      <c r="CL14" s="5">
        <v>231.8</v>
      </c>
      <c r="CM14" s="5">
        <v>215.4</v>
      </c>
      <c r="CN14" s="5">
        <v>260.3</v>
      </c>
      <c r="CO14" s="5">
        <v>223.9</v>
      </c>
      <c r="CP14" s="5">
        <v>195.4</v>
      </c>
      <c r="CQ14" s="5">
        <v>178</v>
      </c>
      <c r="CR14" s="5"/>
      <c r="CS14" s="6">
        <f t="shared" si="0"/>
        <v>195.61315789473679</v>
      </c>
      <c r="CT14" s="6">
        <f t="shared" si="1"/>
        <v>194.5150537634409</v>
      </c>
      <c r="CU14" s="5">
        <f t="shared" si="2"/>
        <v>260.3</v>
      </c>
      <c r="CV14" s="5">
        <f t="shared" si="3"/>
        <v>129.6</v>
      </c>
      <c r="CW14" s="5">
        <v>336</v>
      </c>
      <c r="CX14" s="20">
        <f t="shared" si="4"/>
        <v>57.89138504864313</v>
      </c>
      <c r="CZ14">
        <v>1997</v>
      </c>
      <c r="DA14">
        <v>2612.9</v>
      </c>
      <c r="DC14">
        <v>1962</v>
      </c>
      <c r="DD14">
        <v>2624</v>
      </c>
      <c r="DF14">
        <v>1958</v>
      </c>
      <c r="DG14">
        <v>732</v>
      </c>
      <c r="DI14">
        <v>2003</v>
      </c>
      <c r="DJ14">
        <v>823.8</v>
      </c>
      <c r="DL14">
        <v>1976</v>
      </c>
      <c r="DM14">
        <v>640.80000000000007</v>
      </c>
      <c r="DO14">
        <v>2016</v>
      </c>
      <c r="DP14">
        <v>537.5</v>
      </c>
      <c r="DR14">
        <v>2008</v>
      </c>
      <c r="DS14">
        <v>1320.7</v>
      </c>
      <c r="DV14">
        <v>1988</v>
      </c>
      <c r="DW14">
        <v>306.89999999999998</v>
      </c>
      <c r="DY14">
        <v>1961</v>
      </c>
      <c r="DZ14">
        <v>279.10000000000002</v>
      </c>
      <c r="EB14" s="45">
        <v>2024</v>
      </c>
      <c r="EC14" s="45">
        <v>262.7</v>
      </c>
      <c r="EE14">
        <v>1943</v>
      </c>
      <c r="EF14">
        <v>223</v>
      </c>
      <c r="EH14">
        <v>1947</v>
      </c>
      <c r="EI14">
        <v>201.8</v>
      </c>
      <c r="EK14">
        <v>1975</v>
      </c>
      <c r="EL14">
        <v>181</v>
      </c>
      <c r="EN14">
        <v>2016</v>
      </c>
      <c r="EO14">
        <v>190.9</v>
      </c>
      <c r="EQ14">
        <v>1996</v>
      </c>
      <c r="ER14">
        <v>214.7</v>
      </c>
      <c r="ET14">
        <v>2015</v>
      </c>
      <c r="EU14">
        <v>225.3</v>
      </c>
      <c r="EW14">
        <v>1949</v>
      </c>
      <c r="EX14">
        <v>275.2</v>
      </c>
      <c r="EZ14">
        <v>2010</v>
      </c>
      <c r="FA14">
        <v>283.3</v>
      </c>
      <c r="FC14">
        <v>2000</v>
      </c>
      <c r="FD14">
        <v>298</v>
      </c>
      <c r="FF14">
        <v>2013</v>
      </c>
      <c r="FG14">
        <v>572.20000000000005</v>
      </c>
      <c r="FI14">
        <v>1940</v>
      </c>
      <c r="FJ14">
        <v>799.19999999999993</v>
      </c>
      <c r="FL14">
        <v>1968</v>
      </c>
      <c r="FM14">
        <v>980.59999999999991</v>
      </c>
      <c r="FO14" s="45">
        <v>2021</v>
      </c>
      <c r="FP14" s="45">
        <v>1154.8999999999999</v>
      </c>
      <c r="FR14">
        <v>1973</v>
      </c>
      <c r="FS14">
        <v>1669.9999999999998</v>
      </c>
      <c r="FU14">
        <v>2003</v>
      </c>
      <c r="FV14">
        <v>1869.3</v>
      </c>
      <c r="FX14">
        <v>2015</v>
      </c>
      <c r="FY14">
        <v>2238.8999999999996</v>
      </c>
    </row>
    <row r="15" spans="1:181" ht="12.95" customHeight="1">
      <c r="A15" s="5" t="s">
        <v>11</v>
      </c>
      <c r="B15" s="5">
        <v>212.3</v>
      </c>
      <c r="C15" s="5">
        <v>269.5</v>
      </c>
      <c r="D15" s="5">
        <v>202.2</v>
      </c>
      <c r="E15" s="5">
        <v>264.8</v>
      </c>
      <c r="F15" s="5">
        <v>211.7</v>
      </c>
      <c r="G15" s="5">
        <v>209.2</v>
      </c>
      <c r="H15" s="5">
        <v>218.1</v>
      </c>
      <c r="I15" s="5">
        <v>257.8</v>
      </c>
      <c r="J15" s="5">
        <v>240.6</v>
      </c>
      <c r="K15" s="5">
        <v>213.3</v>
      </c>
      <c r="L15" s="5">
        <v>235.1</v>
      </c>
      <c r="M15" s="5">
        <v>168.8</v>
      </c>
      <c r="N15" s="5">
        <v>249.1</v>
      </c>
      <c r="O15" s="5">
        <v>166.7</v>
      </c>
      <c r="P15" s="5">
        <v>219.1</v>
      </c>
      <c r="Q15" s="5">
        <v>196.5</v>
      </c>
      <c r="R15" s="5">
        <v>211.4</v>
      </c>
      <c r="S15" s="5">
        <v>142.19999999999999</v>
      </c>
      <c r="T15" s="5">
        <v>218.3</v>
      </c>
      <c r="U15" s="5">
        <v>275.2</v>
      </c>
      <c r="V15" s="5">
        <v>216.2</v>
      </c>
      <c r="W15" s="5">
        <v>206.7</v>
      </c>
      <c r="X15" s="5">
        <v>239.3</v>
      </c>
      <c r="Y15" s="5">
        <v>204.2</v>
      </c>
      <c r="Z15" s="5">
        <v>277.8</v>
      </c>
      <c r="AA15" s="5">
        <v>227.8</v>
      </c>
      <c r="AB15" s="5">
        <v>190.5</v>
      </c>
      <c r="AC15" s="5">
        <v>234.5</v>
      </c>
      <c r="AD15" s="5">
        <v>196.8</v>
      </c>
      <c r="AE15" s="5">
        <v>230.5</v>
      </c>
      <c r="AF15" s="5">
        <v>220.2</v>
      </c>
      <c r="AG15" s="5">
        <v>287.60000000000002</v>
      </c>
      <c r="AH15" s="5">
        <v>200</v>
      </c>
      <c r="AI15" s="5">
        <v>223.4</v>
      </c>
      <c r="AJ15" s="5">
        <v>247.1</v>
      </c>
      <c r="AK15" s="5">
        <v>255.1</v>
      </c>
      <c r="AL15" s="5">
        <v>279.10000000000002</v>
      </c>
      <c r="AM15" s="5">
        <v>277.7</v>
      </c>
      <c r="AN15" s="5">
        <v>226.7</v>
      </c>
      <c r="AO15" s="5">
        <v>299.60000000000002</v>
      </c>
      <c r="AP15" s="5">
        <v>188.6</v>
      </c>
      <c r="AQ15" s="5">
        <v>202.8</v>
      </c>
      <c r="AR15" s="5">
        <v>269.39999999999998</v>
      </c>
      <c r="AS15" s="5">
        <v>270.8</v>
      </c>
      <c r="AT15" s="5">
        <v>217.6</v>
      </c>
      <c r="AU15" s="5">
        <v>234.9</v>
      </c>
      <c r="AV15" s="5">
        <v>185.9</v>
      </c>
      <c r="AW15" s="5">
        <v>257.7</v>
      </c>
      <c r="AX15" s="5">
        <v>235.9</v>
      </c>
      <c r="AY15" s="5">
        <v>193.6</v>
      </c>
      <c r="AZ15" s="5">
        <v>244.6</v>
      </c>
      <c r="BA15" s="5">
        <v>199</v>
      </c>
      <c r="BB15" s="5">
        <v>216.7</v>
      </c>
      <c r="BC15" s="5">
        <v>140.69999999999999</v>
      </c>
      <c r="BD15" s="5">
        <v>278</v>
      </c>
      <c r="BE15" s="5">
        <v>223.8</v>
      </c>
      <c r="BF15" s="6">
        <v>173.6</v>
      </c>
      <c r="BG15" s="6">
        <v>238.7</v>
      </c>
      <c r="BH15" s="6">
        <v>212.7</v>
      </c>
      <c r="BI15" s="6">
        <v>218.2</v>
      </c>
      <c r="BJ15" s="6">
        <v>248</v>
      </c>
      <c r="BK15" s="6">
        <v>220.1</v>
      </c>
      <c r="BL15" s="6">
        <v>182.9</v>
      </c>
      <c r="BM15" s="6">
        <v>260.39999999999998</v>
      </c>
      <c r="BN15" s="6">
        <v>263.5</v>
      </c>
      <c r="BO15" s="6">
        <v>198.4</v>
      </c>
      <c r="BP15" s="6">
        <v>231.6</v>
      </c>
      <c r="BQ15" s="6">
        <v>266.10000000000002</v>
      </c>
      <c r="BR15" s="6">
        <v>212.5</v>
      </c>
      <c r="BS15" s="6">
        <v>197.1</v>
      </c>
      <c r="BT15" s="6">
        <v>252.6</v>
      </c>
      <c r="BU15" s="6">
        <v>203.1</v>
      </c>
      <c r="BV15" s="6">
        <v>282.3</v>
      </c>
      <c r="BW15" s="5">
        <v>236.9</v>
      </c>
      <c r="BX15" s="5">
        <v>169.8</v>
      </c>
      <c r="BY15" s="5">
        <v>225.5</v>
      </c>
      <c r="BZ15" s="5">
        <v>220.3</v>
      </c>
      <c r="CA15" s="5">
        <v>265</v>
      </c>
      <c r="CB15" s="5">
        <v>228.1</v>
      </c>
      <c r="CC15" s="5">
        <v>213.4</v>
      </c>
      <c r="CD15" s="5">
        <v>258.60000000000002</v>
      </c>
      <c r="CE15" s="5">
        <v>165.5</v>
      </c>
      <c r="CF15" s="5">
        <v>239.5</v>
      </c>
      <c r="CG15" s="5">
        <v>222.3</v>
      </c>
      <c r="CH15" s="5">
        <v>270</v>
      </c>
      <c r="CI15" s="5">
        <v>271.39999999999998</v>
      </c>
      <c r="CJ15" s="5">
        <v>233.9</v>
      </c>
      <c r="CK15" s="5">
        <v>247.4</v>
      </c>
      <c r="CL15" s="5">
        <v>266.10000000000002</v>
      </c>
      <c r="CM15" s="5">
        <v>250.5</v>
      </c>
      <c r="CN15" s="5">
        <v>224.8</v>
      </c>
      <c r="CO15" s="5">
        <v>233.7</v>
      </c>
      <c r="CP15" s="5">
        <v>247.7</v>
      </c>
      <c r="CQ15" s="5">
        <v>277.5</v>
      </c>
      <c r="CR15" s="5"/>
      <c r="CS15" s="6">
        <f t="shared" si="0"/>
        <v>232.36052631578949</v>
      </c>
      <c r="CT15" s="6">
        <f t="shared" si="1"/>
        <v>228.85531914893627</v>
      </c>
      <c r="CU15" s="5">
        <f t="shared" si="2"/>
        <v>299.60000000000002</v>
      </c>
      <c r="CV15" s="5">
        <f t="shared" si="3"/>
        <v>140.69999999999999</v>
      </c>
      <c r="CW15" s="5">
        <v>391</v>
      </c>
      <c r="CX15" s="20">
        <f t="shared" si="4"/>
        <v>58.53077216085326</v>
      </c>
      <c r="CZ15">
        <v>1973</v>
      </c>
      <c r="DA15">
        <v>2605.1</v>
      </c>
      <c r="DC15">
        <v>1950</v>
      </c>
      <c r="DD15">
        <v>2622.7999999999997</v>
      </c>
      <c r="DF15">
        <v>1933</v>
      </c>
      <c r="DG15">
        <v>731.1</v>
      </c>
      <c r="DI15">
        <v>1940</v>
      </c>
      <c r="DJ15">
        <v>823.1</v>
      </c>
      <c r="DL15">
        <v>2001</v>
      </c>
      <c r="DM15">
        <v>640</v>
      </c>
      <c r="DO15">
        <v>1969</v>
      </c>
      <c r="DP15">
        <v>535.5</v>
      </c>
      <c r="DR15">
        <v>1940</v>
      </c>
      <c r="DS15">
        <v>1317.1</v>
      </c>
      <c r="DV15">
        <v>2009</v>
      </c>
      <c r="DW15">
        <v>305</v>
      </c>
      <c r="DY15">
        <v>1930</v>
      </c>
      <c r="DZ15">
        <v>274.89999999999998</v>
      </c>
      <c r="EB15">
        <v>1949</v>
      </c>
      <c r="EC15">
        <v>260.60000000000002</v>
      </c>
      <c r="EE15">
        <v>1941</v>
      </c>
      <c r="EF15">
        <v>219</v>
      </c>
      <c r="EH15">
        <v>2008</v>
      </c>
      <c r="EI15">
        <v>200.9</v>
      </c>
      <c r="EK15">
        <v>1941</v>
      </c>
      <c r="EL15">
        <v>180.8</v>
      </c>
      <c r="EN15">
        <v>1986</v>
      </c>
      <c r="EO15">
        <v>190.8</v>
      </c>
      <c r="EQ15">
        <v>1978</v>
      </c>
      <c r="ER15">
        <v>214.6</v>
      </c>
      <c r="ET15">
        <v>1947</v>
      </c>
      <c r="EU15">
        <v>224.9</v>
      </c>
      <c r="EW15">
        <v>2015</v>
      </c>
      <c r="EX15">
        <v>271.39999999999998</v>
      </c>
      <c r="EZ15">
        <v>1945</v>
      </c>
      <c r="FA15">
        <v>282.89999999999998</v>
      </c>
      <c r="FC15">
        <v>2015</v>
      </c>
      <c r="FD15">
        <v>294.5</v>
      </c>
      <c r="FF15">
        <v>1968</v>
      </c>
      <c r="FG15">
        <v>569</v>
      </c>
      <c r="FI15">
        <v>1957</v>
      </c>
      <c r="FJ15">
        <v>784.9</v>
      </c>
      <c r="FL15">
        <v>2013</v>
      </c>
      <c r="FM15">
        <v>980.40000000000009</v>
      </c>
      <c r="FO15">
        <v>1941</v>
      </c>
      <c r="FP15">
        <v>1152.9000000000001</v>
      </c>
      <c r="FR15">
        <v>1961</v>
      </c>
      <c r="FS15">
        <v>1657.3</v>
      </c>
      <c r="FU15" s="45">
        <v>2021</v>
      </c>
      <c r="FV15" s="45">
        <v>1859.3</v>
      </c>
      <c r="FX15">
        <v>2014</v>
      </c>
      <c r="FY15">
        <v>2011.8000000000002</v>
      </c>
    </row>
    <row r="16" spans="1:181" ht="12.95" customHeight="1">
      <c r="A16" s="5" t="s">
        <v>12</v>
      </c>
      <c r="B16" s="5">
        <v>244</v>
      </c>
      <c r="C16" s="5">
        <v>295.10000000000002</v>
      </c>
      <c r="D16" s="5">
        <v>287.2</v>
      </c>
      <c r="E16" s="5">
        <v>254</v>
      </c>
      <c r="F16" s="5">
        <v>266.8</v>
      </c>
      <c r="G16" s="5">
        <v>240</v>
      </c>
      <c r="H16" s="5">
        <v>206.2</v>
      </c>
      <c r="I16" s="5">
        <v>257.60000000000002</v>
      </c>
      <c r="J16" s="5">
        <v>217.9</v>
      </c>
      <c r="K16" s="5">
        <v>189.8</v>
      </c>
      <c r="L16" s="5">
        <v>218.9</v>
      </c>
      <c r="M16" s="5">
        <v>230.3</v>
      </c>
      <c r="N16" s="5">
        <v>196.8</v>
      </c>
      <c r="O16" s="5">
        <v>227.5</v>
      </c>
      <c r="P16" s="5">
        <v>249.5</v>
      </c>
      <c r="Q16" s="5">
        <v>282.89999999999998</v>
      </c>
      <c r="R16" s="5">
        <v>247.7</v>
      </c>
      <c r="S16" s="5">
        <v>288.2</v>
      </c>
      <c r="T16" s="5">
        <v>217.3</v>
      </c>
      <c r="U16" s="5">
        <v>242.5</v>
      </c>
      <c r="V16" s="5">
        <v>281.89999999999998</v>
      </c>
      <c r="W16" s="5">
        <v>231.7</v>
      </c>
      <c r="X16" s="5">
        <v>174.5</v>
      </c>
      <c r="Y16" s="5">
        <v>225.6</v>
      </c>
      <c r="Z16" s="5">
        <v>217.5</v>
      </c>
      <c r="AA16" s="5">
        <v>282.60000000000002</v>
      </c>
      <c r="AB16" s="5">
        <v>235.1</v>
      </c>
      <c r="AC16" s="5">
        <v>211.8</v>
      </c>
      <c r="AD16" s="5">
        <v>293</v>
      </c>
      <c r="AE16" s="5">
        <v>235.8</v>
      </c>
      <c r="AF16" s="5">
        <v>244.1</v>
      </c>
      <c r="AG16" s="5">
        <v>254.7</v>
      </c>
      <c r="AH16" s="5">
        <v>273.60000000000002</v>
      </c>
      <c r="AI16" s="5">
        <v>260.3</v>
      </c>
      <c r="AJ16" s="5">
        <v>210.2</v>
      </c>
      <c r="AK16" s="5">
        <v>220.9</v>
      </c>
      <c r="AL16" s="5">
        <v>211.7</v>
      </c>
      <c r="AM16" s="5">
        <v>224.4</v>
      </c>
      <c r="AN16" s="5">
        <v>306.8</v>
      </c>
      <c r="AO16" s="5">
        <v>254.8</v>
      </c>
      <c r="AP16" s="5">
        <v>251.5</v>
      </c>
      <c r="AQ16" s="5">
        <v>235.5</v>
      </c>
      <c r="AR16" s="5">
        <v>203.5</v>
      </c>
      <c r="AS16" s="5">
        <v>193</v>
      </c>
      <c r="AT16" s="5">
        <v>273.3</v>
      </c>
      <c r="AU16" s="5">
        <v>234.2</v>
      </c>
      <c r="AV16" s="5">
        <v>232.3</v>
      </c>
      <c r="AW16" s="5">
        <v>247.2</v>
      </c>
      <c r="AX16" s="5">
        <v>259.10000000000002</v>
      </c>
      <c r="AY16" s="5">
        <v>242.7</v>
      </c>
      <c r="AZ16" s="5">
        <v>241.6</v>
      </c>
      <c r="BA16" s="5">
        <v>204</v>
      </c>
      <c r="BB16" s="5">
        <v>242.1</v>
      </c>
      <c r="BC16" s="5">
        <v>199.3</v>
      </c>
      <c r="BD16" s="5">
        <v>243.1</v>
      </c>
      <c r="BE16" s="5">
        <v>158.9</v>
      </c>
      <c r="BF16" s="6">
        <v>246</v>
      </c>
      <c r="BG16" s="6">
        <v>222</v>
      </c>
      <c r="BH16" s="6">
        <v>229.5</v>
      </c>
      <c r="BI16" s="6">
        <v>227.7</v>
      </c>
      <c r="BJ16" s="6">
        <v>210</v>
      </c>
      <c r="BK16" s="6">
        <v>234</v>
      </c>
      <c r="BL16" s="6">
        <v>210</v>
      </c>
      <c r="BM16" s="6">
        <v>219</v>
      </c>
      <c r="BN16" s="6">
        <v>243</v>
      </c>
      <c r="BO16" s="6">
        <v>222</v>
      </c>
      <c r="BP16" s="6">
        <v>258.7</v>
      </c>
      <c r="BQ16" s="6">
        <v>322.5</v>
      </c>
      <c r="BR16" s="6">
        <v>215</v>
      </c>
      <c r="BS16" s="6">
        <v>191.2</v>
      </c>
      <c r="BT16" s="6">
        <v>240.3</v>
      </c>
      <c r="BU16" s="6">
        <v>183.1</v>
      </c>
      <c r="BV16" s="6">
        <v>225.3</v>
      </c>
      <c r="BW16" s="5">
        <v>246.5</v>
      </c>
      <c r="BX16" s="5">
        <v>262.10000000000002</v>
      </c>
      <c r="BY16" s="5">
        <v>253.2</v>
      </c>
      <c r="BZ16" s="5">
        <v>240.8</v>
      </c>
      <c r="CA16" s="5">
        <v>288.10000000000002</v>
      </c>
      <c r="CB16" s="5">
        <v>247.5</v>
      </c>
      <c r="CC16" s="5">
        <v>219.8</v>
      </c>
      <c r="CD16" s="5">
        <v>283.3</v>
      </c>
      <c r="CE16" s="5">
        <v>237.5</v>
      </c>
      <c r="CF16" s="5">
        <v>266.89999999999998</v>
      </c>
      <c r="CG16" s="5">
        <v>217.2</v>
      </c>
      <c r="CH16" s="5">
        <v>293.10000000000002</v>
      </c>
      <c r="CI16" s="5">
        <v>280.39999999999998</v>
      </c>
      <c r="CJ16" s="5">
        <v>232.3</v>
      </c>
      <c r="CK16" s="5">
        <v>246.5</v>
      </c>
      <c r="CL16" s="5">
        <v>219.4</v>
      </c>
      <c r="CM16" s="5">
        <v>272.8</v>
      </c>
      <c r="CN16" s="6">
        <v>180</v>
      </c>
      <c r="CO16" s="6">
        <v>228.2</v>
      </c>
      <c r="CP16" s="6">
        <v>257.10000000000002</v>
      </c>
      <c r="CQ16" s="6">
        <v>244.3</v>
      </c>
      <c r="CR16" s="6"/>
      <c r="CS16" s="6">
        <f t="shared" si="0"/>
        <v>239.90263157894734</v>
      </c>
      <c r="CT16" s="6">
        <f t="shared" si="1"/>
        <v>239.24255319148932</v>
      </c>
      <c r="CU16" s="5">
        <f t="shared" si="2"/>
        <v>322.5</v>
      </c>
      <c r="CV16" s="5">
        <f t="shared" si="3"/>
        <v>158.9</v>
      </c>
      <c r="CW16" s="5">
        <v>419</v>
      </c>
      <c r="CX16" s="20">
        <f t="shared" si="4"/>
        <v>57.098461382217025</v>
      </c>
      <c r="CZ16">
        <v>2017</v>
      </c>
      <c r="DA16">
        <v>2604.5000000000005</v>
      </c>
      <c r="DC16">
        <v>2001</v>
      </c>
      <c r="DD16">
        <v>2622.2000000000003</v>
      </c>
      <c r="DF16">
        <v>1949</v>
      </c>
      <c r="DG16">
        <v>730.6</v>
      </c>
      <c r="DI16">
        <v>2019</v>
      </c>
      <c r="DJ16">
        <v>820.49999999999989</v>
      </c>
      <c r="DL16">
        <v>1943</v>
      </c>
      <c r="DM16">
        <v>637.9</v>
      </c>
      <c r="DO16">
        <v>1958</v>
      </c>
      <c r="DP16">
        <v>534.70000000000005</v>
      </c>
      <c r="DR16">
        <v>1973</v>
      </c>
      <c r="DS16">
        <v>1302.3999999999999</v>
      </c>
      <c r="DV16">
        <v>1978</v>
      </c>
      <c r="DW16">
        <v>303.60000000000002</v>
      </c>
      <c r="DY16">
        <v>1967</v>
      </c>
      <c r="DZ16">
        <v>274.5</v>
      </c>
      <c r="EB16">
        <v>2001</v>
      </c>
      <c r="EC16">
        <v>259.10000000000002</v>
      </c>
      <c r="EE16">
        <v>1988</v>
      </c>
      <c r="EF16">
        <v>216</v>
      </c>
      <c r="EH16">
        <v>2007</v>
      </c>
      <c r="EI16">
        <v>200.8</v>
      </c>
      <c r="EK16">
        <v>1969</v>
      </c>
      <c r="EL16">
        <v>178.8</v>
      </c>
      <c r="EN16">
        <v>1973</v>
      </c>
      <c r="EO16">
        <v>190.6</v>
      </c>
      <c r="EQ16">
        <v>1935</v>
      </c>
      <c r="ER16">
        <v>211.9</v>
      </c>
      <c r="ET16">
        <v>1965</v>
      </c>
      <c r="EU16">
        <v>224.4</v>
      </c>
      <c r="EW16">
        <v>1973</v>
      </c>
      <c r="EX16">
        <v>270.8</v>
      </c>
      <c r="EZ16">
        <v>1955</v>
      </c>
      <c r="FA16">
        <v>282.60000000000002</v>
      </c>
      <c r="FC16">
        <v>1943</v>
      </c>
      <c r="FD16">
        <v>293.39999999999998</v>
      </c>
      <c r="FF16">
        <v>2003</v>
      </c>
      <c r="FG16">
        <v>563.09999999999991</v>
      </c>
      <c r="FI16">
        <v>1948</v>
      </c>
      <c r="FJ16">
        <v>784.40000000000009</v>
      </c>
      <c r="FL16">
        <v>1973</v>
      </c>
      <c r="FM16">
        <v>976.1</v>
      </c>
      <c r="FO16">
        <v>1930</v>
      </c>
      <c r="FP16">
        <v>1152.3</v>
      </c>
      <c r="FR16">
        <v>1930</v>
      </c>
      <c r="FS16">
        <v>1649</v>
      </c>
      <c r="FU16">
        <v>1958</v>
      </c>
      <c r="FV16">
        <v>1855.7</v>
      </c>
      <c r="FX16">
        <v>2013</v>
      </c>
      <c r="FY16">
        <v>1997.4000000000003</v>
      </c>
    </row>
    <row r="17" spans="1:181" ht="12.95" customHeight="1">
      <c r="A17" s="5" t="s">
        <v>13</v>
      </c>
      <c r="B17" s="5">
        <v>231.4</v>
      </c>
      <c r="C17" s="5">
        <v>248.4</v>
      </c>
      <c r="D17" s="5">
        <v>251.9</v>
      </c>
      <c r="E17" s="5">
        <v>304.7</v>
      </c>
      <c r="F17" s="5">
        <v>311.8</v>
      </c>
      <c r="G17" s="5">
        <v>275.2</v>
      </c>
      <c r="H17" s="5">
        <v>216.7</v>
      </c>
      <c r="I17" s="5">
        <v>236.2</v>
      </c>
      <c r="J17" s="5">
        <v>229.5</v>
      </c>
      <c r="K17" s="5">
        <v>274.3</v>
      </c>
      <c r="L17" s="5">
        <v>272.60000000000002</v>
      </c>
      <c r="M17" s="5">
        <v>237.7</v>
      </c>
      <c r="N17" s="5">
        <v>266.10000000000002</v>
      </c>
      <c r="O17" s="5">
        <v>293.39999999999998</v>
      </c>
      <c r="P17" s="5">
        <v>252</v>
      </c>
      <c r="Q17" s="5">
        <v>244.8</v>
      </c>
      <c r="R17" s="5">
        <v>242.2</v>
      </c>
      <c r="S17" s="5">
        <v>244</v>
      </c>
      <c r="T17" s="5">
        <v>307.60000000000002</v>
      </c>
      <c r="U17" s="5">
        <v>266.3</v>
      </c>
      <c r="V17" s="5">
        <v>280.2</v>
      </c>
      <c r="W17" s="5">
        <v>263.39999999999998</v>
      </c>
      <c r="X17" s="5">
        <v>202.1</v>
      </c>
      <c r="Y17" s="5">
        <v>242</v>
      </c>
      <c r="Z17" s="5">
        <v>222.2</v>
      </c>
      <c r="AA17" s="5">
        <v>232.6</v>
      </c>
      <c r="AB17" s="5">
        <v>232.1</v>
      </c>
      <c r="AC17" s="5">
        <v>209.8</v>
      </c>
      <c r="AD17" s="5">
        <v>234.6</v>
      </c>
      <c r="AE17" s="5">
        <v>226</v>
      </c>
      <c r="AF17" s="5">
        <v>217</v>
      </c>
      <c r="AG17" s="5">
        <v>282.89999999999998</v>
      </c>
      <c r="AH17" s="5">
        <v>270.5</v>
      </c>
      <c r="AI17" s="5">
        <v>265.2</v>
      </c>
      <c r="AJ17" s="5">
        <v>236.7</v>
      </c>
      <c r="AK17" s="5">
        <v>282</v>
      </c>
      <c r="AL17" s="5">
        <v>200.2</v>
      </c>
      <c r="AM17" s="5">
        <v>236.4</v>
      </c>
      <c r="AN17" s="5">
        <v>196.1</v>
      </c>
      <c r="AO17" s="5">
        <v>225.1</v>
      </c>
      <c r="AP17" s="5">
        <v>217</v>
      </c>
      <c r="AQ17" s="5">
        <v>207.7</v>
      </c>
      <c r="AR17" s="5">
        <v>268.10000000000002</v>
      </c>
      <c r="AS17" s="5">
        <v>267.8</v>
      </c>
      <c r="AT17" s="5">
        <v>321.2</v>
      </c>
      <c r="AU17" s="5">
        <v>253.1</v>
      </c>
      <c r="AV17" s="5">
        <v>209.3</v>
      </c>
      <c r="AW17" s="5">
        <v>256.5</v>
      </c>
      <c r="AX17" s="5">
        <v>249.9</v>
      </c>
      <c r="AY17" s="5">
        <v>239.4</v>
      </c>
      <c r="AZ17" s="5">
        <v>185.1</v>
      </c>
      <c r="BA17" s="5">
        <v>215.8</v>
      </c>
      <c r="BB17" s="5">
        <v>236.2</v>
      </c>
      <c r="BC17" s="5">
        <v>218.7</v>
      </c>
      <c r="BD17" s="5">
        <v>205.7</v>
      </c>
      <c r="BE17" s="5">
        <v>194.4</v>
      </c>
      <c r="BF17" s="6">
        <v>254.2</v>
      </c>
      <c r="BG17" s="6">
        <v>240.9</v>
      </c>
      <c r="BH17" s="6">
        <v>282.10000000000002</v>
      </c>
      <c r="BI17" s="6">
        <v>248.3</v>
      </c>
      <c r="BJ17" s="6">
        <v>310</v>
      </c>
      <c r="BK17" s="6">
        <v>241.8</v>
      </c>
      <c r="BL17" s="6">
        <v>176.7</v>
      </c>
      <c r="BM17" s="6">
        <v>207.7</v>
      </c>
      <c r="BN17" s="6">
        <v>275.89999999999998</v>
      </c>
      <c r="BO17" s="6">
        <v>263.5</v>
      </c>
      <c r="BP17" s="6">
        <v>300.89999999999998</v>
      </c>
      <c r="BQ17" s="6">
        <v>276.5</v>
      </c>
      <c r="BR17" s="6">
        <v>271.60000000000002</v>
      </c>
      <c r="BS17" s="6">
        <v>236.4</v>
      </c>
      <c r="BT17" s="6">
        <v>298</v>
      </c>
      <c r="BU17" s="6">
        <v>201.9</v>
      </c>
      <c r="BV17" s="6">
        <v>260.7</v>
      </c>
      <c r="BW17" s="5">
        <v>303.2</v>
      </c>
      <c r="BX17" s="5">
        <v>233.5</v>
      </c>
      <c r="BY17" s="5">
        <v>215.1</v>
      </c>
      <c r="BZ17" s="5">
        <v>244.7</v>
      </c>
      <c r="CA17" s="5">
        <v>221.1</v>
      </c>
      <c r="CB17" s="5">
        <v>232.5</v>
      </c>
      <c r="CC17" s="5">
        <v>264.2</v>
      </c>
      <c r="CD17" s="5">
        <v>225</v>
      </c>
      <c r="CE17" s="5">
        <v>167.4</v>
      </c>
      <c r="CF17" s="5">
        <v>256.39999999999998</v>
      </c>
      <c r="CG17" s="5">
        <v>233.9</v>
      </c>
      <c r="CH17" s="5">
        <v>222.6</v>
      </c>
      <c r="CI17" s="5">
        <v>294.5</v>
      </c>
      <c r="CJ17" s="5">
        <v>253</v>
      </c>
      <c r="CK17" s="5">
        <v>319.10000000000002</v>
      </c>
      <c r="CL17" s="5">
        <v>213.2</v>
      </c>
      <c r="CM17" s="6">
        <v>272.60000000000002</v>
      </c>
      <c r="CN17" s="6">
        <v>255.4</v>
      </c>
      <c r="CO17" s="6">
        <v>201.5</v>
      </c>
      <c r="CP17" s="6">
        <v>234.2</v>
      </c>
      <c r="CQ17" s="6">
        <v>244.6</v>
      </c>
      <c r="CR17" s="6"/>
      <c r="CS17" s="6">
        <f t="shared" si="0"/>
        <v>248.8105263157895</v>
      </c>
      <c r="CT17" s="6">
        <f t="shared" si="1"/>
        <v>246.43191489361712</v>
      </c>
      <c r="CU17" s="5">
        <f t="shared" si="2"/>
        <v>321.2</v>
      </c>
      <c r="CV17" s="5">
        <f t="shared" si="3"/>
        <v>167.4</v>
      </c>
      <c r="CW17" s="5">
        <v>454</v>
      </c>
      <c r="CX17" s="20">
        <f t="shared" si="4"/>
        <v>54.280157465554439</v>
      </c>
      <c r="CZ17" s="45">
        <v>2020</v>
      </c>
      <c r="DA17" s="45">
        <v>2602.1</v>
      </c>
      <c r="DC17">
        <v>1991</v>
      </c>
      <c r="DD17">
        <v>2608.2000000000003</v>
      </c>
      <c r="DF17">
        <v>1955</v>
      </c>
      <c r="DG17">
        <v>727.90000000000009</v>
      </c>
      <c r="DI17">
        <v>1957</v>
      </c>
      <c r="DJ17">
        <v>817.4</v>
      </c>
      <c r="DL17">
        <v>1941</v>
      </c>
      <c r="DM17">
        <v>631.20000000000005</v>
      </c>
      <c r="DO17">
        <v>1986</v>
      </c>
      <c r="DP17">
        <v>532.6</v>
      </c>
      <c r="DR17">
        <v>1972</v>
      </c>
      <c r="DS17">
        <v>1299.5</v>
      </c>
      <c r="DV17">
        <v>1983</v>
      </c>
      <c r="DW17">
        <v>302.7</v>
      </c>
      <c r="DY17">
        <v>1949</v>
      </c>
      <c r="DZ17">
        <v>273.60000000000002</v>
      </c>
      <c r="EB17">
        <v>2007</v>
      </c>
      <c r="EC17">
        <v>258.60000000000002</v>
      </c>
      <c r="EE17">
        <v>1949</v>
      </c>
      <c r="EF17">
        <v>214.6</v>
      </c>
      <c r="EH17">
        <v>2014</v>
      </c>
      <c r="EI17">
        <v>199.1</v>
      </c>
      <c r="EK17">
        <v>1999</v>
      </c>
      <c r="EL17">
        <v>178.7</v>
      </c>
      <c r="EN17">
        <v>2003</v>
      </c>
      <c r="EO17">
        <v>190.5</v>
      </c>
      <c r="EQ17">
        <v>2007</v>
      </c>
      <c r="ER17">
        <v>209.1</v>
      </c>
      <c r="ET17">
        <v>1956</v>
      </c>
      <c r="EU17">
        <v>224.1</v>
      </c>
      <c r="EW17">
        <v>2014</v>
      </c>
      <c r="EX17">
        <v>270</v>
      </c>
      <c r="EZ17">
        <v>1950</v>
      </c>
      <c r="FA17">
        <v>281.89999999999998</v>
      </c>
      <c r="FC17">
        <v>1961</v>
      </c>
      <c r="FD17">
        <v>282.89999999999998</v>
      </c>
      <c r="FF17">
        <v>2015</v>
      </c>
      <c r="FG17">
        <v>561</v>
      </c>
      <c r="FI17">
        <v>1973</v>
      </c>
      <c r="FJ17">
        <v>782.1</v>
      </c>
      <c r="FL17">
        <v>1950</v>
      </c>
      <c r="FM17">
        <v>972.89999999999986</v>
      </c>
      <c r="FO17">
        <v>1939</v>
      </c>
      <c r="FP17">
        <v>1141.0999999999999</v>
      </c>
      <c r="FR17">
        <v>1959</v>
      </c>
      <c r="FS17">
        <v>1639.6</v>
      </c>
      <c r="FU17">
        <v>1961</v>
      </c>
      <c r="FV17">
        <v>1847.3999999999999</v>
      </c>
      <c r="FX17">
        <v>2012</v>
      </c>
      <c r="FY17">
        <v>1919.9999999999998</v>
      </c>
    </row>
    <row r="18" spans="1:181" ht="12.95" customHeight="1">
      <c r="A18" s="5" t="s">
        <v>14</v>
      </c>
      <c r="B18" s="6">
        <f t="shared" ref="B18:AG18" si="5">SUM(B6:B17)</f>
        <v>2511.9</v>
      </c>
      <c r="C18" s="6">
        <f t="shared" si="5"/>
        <v>2572</v>
      </c>
      <c r="D18" s="6">
        <f t="shared" si="5"/>
        <v>2436.8999999999996</v>
      </c>
      <c r="E18" s="6">
        <f t="shared" si="5"/>
        <v>2628.3</v>
      </c>
      <c r="F18" s="6">
        <f t="shared" si="5"/>
        <v>2552.1000000000008</v>
      </c>
      <c r="G18" s="6">
        <f t="shared" si="5"/>
        <v>2438.6999999999998</v>
      </c>
      <c r="H18" s="6">
        <f t="shared" si="5"/>
        <v>2352.4999999999995</v>
      </c>
      <c r="I18" s="6">
        <f t="shared" si="5"/>
        <v>2429.7999999999997</v>
      </c>
      <c r="J18" s="6">
        <f t="shared" si="5"/>
        <v>2241.2000000000003</v>
      </c>
      <c r="K18" s="6">
        <f t="shared" si="5"/>
        <v>2485</v>
      </c>
      <c r="L18" s="6">
        <f t="shared" si="5"/>
        <v>2525.6</v>
      </c>
      <c r="M18" s="6">
        <f t="shared" si="5"/>
        <v>2477.7999999999997</v>
      </c>
      <c r="N18" s="6">
        <f t="shared" si="5"/>
        <v>2385.5</v>
      </c>
      <c r="O18" s="6">
        <f t="shared" si="5"/>
        <v>2387.4</v>
      </c>
      <c r="P18" s="6">
        <f t="shared" si="5"/>
        <v>2373.5</v>
      </c>
      <c r="Q18" s="6">
        <f t="shared" si="5"/>
        <v>2386.4</v>
      </c>
      <c r="R18" s="6">
        <f t="shared" si="5"/>
        <v>2356.1</v>
      </c>
      <c r="S18" s="6">
        <f t="shared" si="5"/>
        <v>2470.9</v>
      </c>
      <c r="T18" s="6">
        <f t="shared" si="5"/>
        <v>2577</v>
      </c>
      <c r="U18" s="6">
        <f t="shared" si="5"/>
        <v>2616.9</v>
      </c>
      <c r="V18" s="6">
        <f t="shared" si="5"/>
        <v>2598.4999999999995</v>
      </c>
      <c r="W18" s="6">
        <f t="shared" si="5"/>
        <v>2526.9</v>
      </c>
      <c r="X18" s="6">
        <f t="shared" si="5"/>
        <v>2386.7999999999997</v>
      </c>
      <c r="Y18" s="6">
        <f t="shared" si="5"/>
        <v>2317.1</v>
      </c>
      <c r="Z18" s="6">
        <f t="shared" si="5"/>
        <v>2437.0999999999995</v>
      </c>
      <c r="AA18" s="6">
        <f t="shared" si="5"/>
        <v>2426.3000000000002</v>
      </c>
      <c r="AB18" s="6">
        <f t="shared" si="5"/>
        <v>2269.9999999999995</v>
      </c>
      <c r="AC18" s="6">
        <f t="shared" si="5"/>
        <v>2458.2000000000003</v>
      </c>
      <c r="AD18" s="6">
        <f t="shared" si="5"/>
        <v>2580.1</v>
      </c>
      <c r="AE18" s="6">
        <f t="shared" si="5"/>
        <v>2512.3000000000002</v>
      </c>
      <c r="AF18" s="6">
        <f t="shared" si="5"/>
        <v>2285.6999999999998</v>
      </c>
      <c r="AG18" s="6">
        <f t="shared" si="5"/>
        <v>2672.6</v>
      </c>
      <c r="AH18" s="6">
        <f t="shared" ref="AH18:BM18" si="6">SUM(AH6:AH17)</f>
        <v>2517.3000000000002</v>
      </c>
      <c r="AI18" s="6">
        <f t="shared" si="6"/>
        <v>2454.6</v>
      </c>
      <c r="AJ18" s="6">
        <f t="shared" si="6"/>
        <v>2407.8999999999996</v>
      </c>
      <c r="AK18" s="6">
        <f t="shared" si="6"/>
        <v>2514.2000000000003</v>
      </c>
      <c r="AL18" s="6">
        <f t="shared" si="6"/>
        <v>2397.0999999999995</v>
      </c>
      <c r="AM18" s="6">
        <f t="shared" si="6"/>
        <v>2481.4</v>
      </c>
      <c r="AN18" s="6">
        <f t="shared" si="6"/>
        <v>2544.9</v>
      </c>
      <c r="AO18" s="6">
        <f t="shared" si="6"/>
        <v>2527.7999999999997</v>
      </c>
      <c r="AP18" s="6">
        <f t="shared" si="6"/>
        <v>2394.1999999999998</v>
      </c>
      <c r="AQ18" s="6">
        <f t="shared" si="6"/>
        <v>2244.1</v>
      </c>
      <c r="AR18" s="6">
        <f t="shared" si="6"/>
        <v>2684.5</v>
      </c>
      <c r="AS18" s="6">
        <f t="shared" si="6"/>
        <v>2605.1</v>
      </c>
      <c r="AT18" s="6">
        <f t="shared" si="6"/>
        <v>2493</v>
      </c>
      <c r="AU18" s="6">
        <f t="shared" si="6"/>
        <v>2528.5</v>
      </c>
      <c r="AV18" s="6">
        <f t="shared" si="6"/>
        <v>2380.7000000000003</v>
      </c>
      <c r="AW18" s="6">
        <f t="shared" si="6"/>
        <v>2475.1999999999998</v>
      </c>
      <c r="AX18" s="6">
        <f t="shared" si="6"/>
        <v>2461.3000000000002</v>
      </c>
      <c r="AY18" s="6">
        <f t="shared" si="6"/>
        <v>2255.9999999999995</v>
      </c>
      <c r="AZ18" s="6">
        <f t="shared" si="6"/>
        <v>2252.3000000000002</v>
      </c>
      <c r="BA18" s="6">
        <f t="shared" si="6"/>
        <v>2218.4</v>
      </c>
      <c r="BB18" s="6">
        <f t="shared" si="6"/>
        <v>2477.5</v>
      </c>
      <c r="BC18" s="6">
        <f t="shared" si="6"/>
        <v>2299.1</v>
      </c>
      <c r="BD18" s="6">
        <f t="shared" si="6"/>
        <v>2344.6999999999998</v>
      </c>
      <c r="BE18" s="6">
        <f t="shared" si="6"/>
        <v>2105.4</v>
      </c>
      <c r="BF18" s="6">
        <f t="shared" si="6"/>
        <v>2491.9999999999995</v>
      </c>
      <c r="BG18" s="6">
        <f t="shared" si="6"/>
        <v>2497.7000000000003</v>
      </c>
      <c r="BH18" s="6">
        <f t="shared" si="6"/>
        <v>2453.7000000000003</v>
      </c>
      <c r="BI18" s="6">
        <f t="shared" si="6"/>
        <v>2338.8000000000002</v>
      </c>
      <c r="BJ18" s="6">
        <f t="shared" si="6"/>
        <v>2562.5</v>
      </c>
      <c r="BK18" s="6">
        <f t="shared" si="6"/>
        <v>2495</v>
      </c>
      <c r="BL18" s="6">
        <f t="shared" si="6"/>
        <v>2231.6999999999998</v>
      </c>
      <c r="BM18" s="6">
        <f t="shared" si="6"/>
        <v>2382.9</v>
      </c>
      <c r="BN18" s="6">
        <f t="shared" ref="BN18:CT18" si="7">SUM(BN6:BN17)</f>
        <v>2679.1</v>
      </c>
      <c r="BO18" s="6">
        <f t="shared" si="7"/>
        <v>2339.1999999999998</v>
      </c>
      <c r="BP18" s="6">
        <f t="shared" si="7"/>
        <v>2574.8000000000002</v>
      </c>
      <c r="BQ18" s="6">
        <f t="shared" si="7"/>
        <v>2612.9</v>
      </c>
      <c r="BR18" s="6">
        <f t="shared" si="7"/>
        <v>2473.4999999999995</v>
      </c>
      <c r="BS18" s="6">
        <f t="shared" si="7"/>
        <v>2465.4</v>
      </c>
      <c r="BT18" s="6">
        <f t="shared" si="7"/>
        <v>2446.4999999999995</v>
      </c>
      <c r="BU18" s="6">
        <f t="shared" si="7"/>
        <v>2484.1999999999998</v>
      </c>
      <c r="BV18" s="6">
        <f t="shared" si="7"/>
        <v>2533.5</v>
      </c>
      <c r="BW18" s="6">
        <f t="shared" si="7"/>
        <v>2655.8999999999996</v>
      </c>
      <c r="BX18" s="6">
        <f t="shared" si="7"/>
        <v>2391.2000000000003</v>
      </c>
      <c r="BY18" s="6">
        <f t="shared" si="7"/>
        <v>2465.4</v>
      </c>
      <c r="BZ18" s="6">
        <f t="shared" si="7"/>
        <v>2537.6000000000004</v>
      </c>
      <c r="CA18" s="6">
        <f t="shared" si="7"/>
        <v>2566.8999999999996</v>
      </c>
      <c r="CB18" s="6">
        <f t="shared" si="7"/>
        <v>2501.1999999999998</v>
      </c>
      <c r="CC18" s="6">
        <f t="shared" si="7"/>
        <v>2479.1</v>
      </c>
      <c r="CD18" s="6">
        <f t="shared" si="7"/>
        <v>2417.3000000000002</v>
      </c>
      <c r="CE18" s="6">
        <f t="shared" si="7"/>
        <v>2356.1</v>
      </c>
      <c r="CF18" s="6">
        <f t="shared" si="7"/>
        <v>2443.2999999999997</v>
      </c>
      <c r="CG18" s="6">
        <f t="shared" si="7"/>
        <v>2448.5000000000005</v>
      </c>
      <c r="CH18" s="6">
        <f t="shared" si="7"/>
        <v>2527.5</v>
      </c>
      <c r="CI18" s="6">
        <f t="shared" si="7"/>
        <v>2813.7999999999997</v>
      </c>
      <c r="CJ18" s="6">
        <f t="shared" si="7"/>
        <v>2591.3000000000006</v>
      </c>
      <c r="CK18" s="6">
        <f t="shared" si="7"/>
        <v>2604.5000000000005</v>
      </c>
      <c r="CL18" s="6">
        <f t="shared" si="7"/>
        <v>2502.8000000000002</v>
      </c>
      <c r="CM18" s="6">
        <f t="shared" si="7"/>
        <v>2799.1</v>
      </c>
      <c r="CN18" s="6">
        <f t="shared" si="7"/>
        <v>2602.1</v>
      </c>
      <c r="CO18" s="6">
        <f t="shared" si="7"/>
        <v>2522.6999999999994</v>
      </c>
      <c r="CP18" s="6">
        <f t="shared" si="7"/>
        <v>2479.3000000000002</v>
      </c>
      <c r="CQ18" s="6">
        <f>SUM(CQ6:CQ17)</f>
        <v>2492</v>
      </c>
      <c r="CR18" s="6">
        <f>SUM(CR6:CR17)</f>
        <v>866.8</v>
      </c>
      <c r="CS18" s="6">
        <f>SUM(CS6:CS17)</f>
        <v>2506.8684210526312</v>
      </c>
      <c r="CT18" s="6">
        <f t="shared" si="7"/>
        <v>2470.1895218485474</v>
      </c>
      <c r="CU18" s="6">
        <f>MAX(B18:CM18)</f>
        <v>2813.7999999999997</v>
      </c>
      <c r="CV18" s="6">
        <f>MIN(B18:CM18)</f>
        <v>2105.4</v>
      </c>
      <c r="CW18" s="5">
        <f>SUM(CW6:CW17)</f>
        <v>4256</v>
      </c>
      <c r="CX18" s="20">
        <f t="shared" si="4"/>
        <v>58.04016733666699</v>
      </c>
      <c r="CZ18">
        <v>1950</v>
      </c>
      <c r="DA18">
        <v>2598.4999999999995</v>
      </c>
      <c r="DC18" s="45">
        <v>2021</v>
      </c>
      <c r="DD18" s="45">
        <v>2606.6999999999998</v>
      </c>
      <c r="DF18">
        <v>2010</v>
      </c>
      <c r="DG18">
        <v>720.90000000000009</v>
      </c>
      <c r="DI18">
        <v>2001</v>
      </c>
      <c r="DJ18">
        <v>816.59999999999991</v>
      </c>
      <c r="DL18">
        <v>1949</v>
      </c>
      <c r="DM18">
        <v>626.70000000000005</v>
      </c>
      <c r="DO18">
        <v>1999</v>
      </c>
      <c r="DP18">
        <v>531.59999999999991</v>
      </c>
      <c r="DR18" s="45">
        <v>2021</v>
      </c>
      <c r="DS18" s="45">
        <v>1290.4999999999998</v>
      </c>
      <c r="DV18">
        <v>1973</v>
      </c>
      <c r="DW18">
        <v>300.5</v>
      </c>
      <c r="DY18" s="45">
        <v>2020</v>
      </c>
      <c r="DZ18" s="45">
        <v>270.89999999999998</v>
      </c>
      <c r="EB18">
        <v>1974</v>
      </c>
      <c r="EC18">
        <v>256.60000000000002</v>
      </c>
      <c r="EE18">
        <v>1977</v>
      </c>
      <c r="EF18">
        <v>213.9</v>
      </c>
      <c r="EH18">
        <v>1977</v>
      </c>
      <c r="EI18">
        <v>198.1</v>
      </c>
      <c r="EK18">
        <v>1932</v>
      </c>
      <c r="EL18">
        <v>178.5</v>
      </c>
      <c r="EN18">
        <v>1950</v>
      </c>
      <c r="EO18">
        <v>187</v>
      </c>
      <c r="EQ18">
        <v>1948</v>
      </c>
      <c r="ER18">
        <v>208</v>
      </c>
      <c r="ET18" s="45">
        <v>2021</v>
      </c>
      <c r="EU18" s="45">
        <v>223.9</v>
      </c>
      <c r="EW18">
        <v>1931</v>
      </c>
      <c r="EX18">
        <v>269.5</v>
      </c>
      <c r="EZ18">
        <v>2015</v>
      </c>
      <c r="FA18">
        <v>280.39999999999998</v>
      </c>
      <c r="FC18">
        <v>1988</v>
      </c>
      <c r="FD18">
        <v>282.10000000000002</v>
      </c>
      <c r="FF18">
        <v>1939</v>
      </c>
      <c r="FG18">
        <v>551.5</v>
      </c>
      <c r="FI18">
        <v>2021</v>
      </c>
      <c r="FJ18">
        <v>781.59999999999991</v>
      </c>
      <c r="FL18">
        <v>1939</v>
      </c>
      <c r="FM18">
        <v>972.69999999999993</v>
      </c>
      <c r="FO18">
        <v>1973</v>
      </c>
      <c r="FP18">
        <v>1138.8</v>
      </c>
      <c r="FR18">
        <v>1986</v>
      </c>
      <c r="FS18">
        <v>1638.1999999999998</v>
      </c>
      <c r="FU18">
        <v>1941</v>
      </c>
      <c r="FV18">
        <v>1841</v>
      </c>
      <c r="FX18">
        <v>2011</v>
      </c>
      <c r="FY18">
        <v>1951.2</v>
      </c>
    </row>
    <row r="19" spans="1:181" ht="12.95" customHeight="1">
      <c r="A19" s="1" t="s">
        <v>138</v>
      </c>
      <c r="B19" s="6"/>
      <c r="C19" s="6">
        <f t="shared" ref="C19:AH19" si="8">SUM(B12:B17,C6:C11)</f>
        <v>2440.3000000000002</v>
      </c>
      <c r="D19" s="6">
        <f t="shared" si="8"/>
        <v>2435.5</v>
      </c>
      <c r="E19" s="6">
        <f t="shared" si="8"/>
        <v>2585.6000000000004</v>
      </c>
      <c r="F19" s="6">
        <f t="shared" si="8"/>
        <v>2540.1</v>
      </c>
      <c r="G19" s="6">
        <f t="shared" si="8"/>
        <v>2510.3000000000002</v>
      </c>
      <c r="H19" s="6">
        <f t="shared" si="8"/>
        <v>2457.1000000000004</v>
      </c>
      <c r="I19" s="6">
        <f t="shared" si="8"/>
        <v>2399.6</v>
      </c>
      <c r="J19" s="6">
        <f t="shared" si="8"/>
        <v>2297.7000000000003</v>
      </c>
      <c r="K19" s="6">
        <f t="shared" si="8"/>
        <v>2422.9</v>
      </c>
      <c r="L19" s="6">
        <f t="shared" si="8"/>
        <v>2545.7000000000003</v>
      </c>
      <c r="M19" s="6">
        <f t="shared" si="8"/>
        <v>2542.1999999999998</v>
      </c>
      <c r="N19" s="6">
        <f t="shared" si="8"/>
        <v>2287.8000000000002</v>
      </c>
      <c r="O19" s="6">
        <f t="shared" si="8"/>
        <v>2438.6000000000004</v>
      </c>
      <c r="P19" s="6">
        <f t="shared" si="8"/>
        <v>2362</v>
      </c>
      <c r="Q19" s="6">
        <f t="shared" si="8"/>
        <v>2349.7999999999997</v>
      </c>
      <c r="R19" s="6">
        <f t="shared" si="8"/>
        <v>2385.7000000000003</v>
      </c>
      <c r="S19" s="6">
        <f t="shared" si="8"/>
        <v>2452.5000000000005</v>
      </c>
      <c r="T19" s="6">
        <f t="shared" si="8"/>
        <v>2497.2999999999997</v>
      </c>
      <c r="U19" s="6">
        <f t="shared" si="8"/>
        <v>2578.7999999999997</v>
      </c>
      <c r="V19" s="6">
        <f t="shared" si="8"/>
        <v>2622.7999999999997</v>
      </c>
      <c r="W19" s="6">
        <f t="shared" si="8"/>
        <v>2586.7000000000003</v>
      </c>
      <c r="X19" s="6">
        <f t="shared" si="8"/>
        <v>2452.4000000000005</v>
      </c>
      <c r="Y19" s="6">
        <f t="shared" si="8"/>
        <v>2267.2999999999997</v>
      </c>
      <c r="Z19" s="6">
        <f t="shared" si="8"/>
        <v>2422.1999999999998</v>
      </c>
      <c r="AA19" s="6">
        <f t="shared" si="8"/>
        <v>2433.4</v>
      </c>
      <c r="AB19" s="6">
        <f t="shared" si="8"/>
        <v>2296.1999999999998</v>
      </c>
      <c r="AC19" s="6">
        <f t="shared" si="8"/>
        <v>2492.1999999999998</v>
      </c>
      <c r="AD19" s="6">
        <f t="shared" si="8"/>
        <v>2474.8000000000002</v>
      </c>
      <c r="AE19" s="6">
        <f t="shared" si="8"/>
        <v>2560.0999999999995</v>
      </c>
      <c r="AF19" s="6">
        <f t="shared" si="8"/>
        <v>2312.9</v>
      </c>
      <c r="AG19" s="6">
        <f t="shared" si="8"/>
        <v>2504.4</v>
      </c>
      <c r="AH19" s="6">
        <f t="shared" si="8"/>
        <v>2624</v>
      </c>
      <c r="AI19" s="6">
        <f t="shared" ref="AI19:BN19" si="9">SUM(AH12:AH17,AI6:AI11)</f>
        <v>2545.9000000000005</v>
      </c>
      <c r="AJ19" s="6">
        <f t="shared" si="9"/>
        <v>2418.1</v>
      </c>
      <c r="AK19" s="6">
        <f t="shared" si="9"/>
        <v>2382.4</v>
      </c>
      <c r="AL19" s="6">
        <f t="shared" si="9"/>
        <v>2525.7000000000003</v>
      </c>
      <c r="AM19" s="6">
        <f t="shared" si="9"/>
        <v>2442.1</v>
      </c>
      <c r="AN19" s="6">
        <f t="shared" si="9"/>
        <v>2472</v>
      </c>
      <c r="AO19" s="6">
        <f t="shared" si="9"/>
        <v>2534.2999999999997</v>
      </c>
      <c r="AP19" s="6">
        <f t="shared" si="9"/>
        <v>2556.6999999999998</v>
      </c>
      <c r="AQ19" s="6">
        <f t="shared" si="9"/>
        <v>2189.3999999999996</v>
      </c>
      <c r="AR19" s="6">
        <f t="shared" si="9"/>
        <v>2483.8999999999996</v>
      </c>
      <c r="AS19" s="6">
        <f t="shared" si="9"/>
        <v>2687.3999999999996</v>
      </c>
      <c r="AT19" s="6">
        <f t="shared" si="9"/>
        <v>2551.2000000000003</v>
      </c>
      <c r="AU19" s="6">
        <f t="shared" si="9"/>
        <v>2479</v>
      </c>
      <c r="AV19" s="6">
        <f t="shared" si="9"/>
        <v>2545.3999999999996</v>
      </c>
      <c r="AW19" s="6">
        <f t="shared" si="9"/>
        <v>2378.6</v>
      </c>
      <c r="AX19" s="6">
        <f t="shared" si="9"/>
        <v>2437.2000000000003</v>
      </c>
      <c r="AY19" s="6">
        <f t="shared" si="9"/>
        <v>2364.1</v>
      </c>
      <c r="AZ19" s="6">
        <f t="shared" si="9"/>
        <v>2151.4</v>
      </c>
      <c r="BA19" s="6">
        <f t="shared" si="9"/>
        <v>2322.5</v>
      </c>
      <c r="BB19" s="6">
        <f t="shared" si="9"/>
        <v>2365.7000000000003</v>
      </c>
      <c r="BC19" s="6">
        <f t="shared" si="9"/>
        <v>2491.7999999999997</v>
      </c>
      <c r="BD19" s="6">
        <f t="shared" si="9"/>
        <v>2207.6</v>
      </c>
      <c r="BE19" s="6">
        <f t="shared" si="9"/>
        <v>2389.1999999999998</v>
      </c>
      <c r="BF19" s="6">
        <f t="shared" si="9"/>
        <v>2178.6999999999998</v>
      </c>
      <c r="BG19" s="6">
        <f t="shared" si="9"/>
        <v>2477.5</v>
      </c>
      <c r="BH19" s="6">
        <f t="shared" si="9"/>
        <v>2483.3000000000002</v>
      </c>
      <c r="BI19" s="6">
        <f t="shared" si="9"/>
        <v>2381.2999999999997</v>
      </c>
      <c r="BJ19" s="6">
        <f t="shared" si="9"/>
        <v>2416.6999999999998</v>
      </c>
      <c r="BK19" s="6">
        <f t="shared" si="9"/>
        <v>2608.2000000000003</v>
      </c>
      <c r="BL19" s="6">
        <f t="shared" si="9"/>
        <v>2435.1999999999998</v>
      </c>
      <c r="BM19" s="6">
        <f t="shared" si="9"/>
        <v>2166.6999999999998</v>
      </c>
      <c r="BN19" s="6">
        <f t="shared" si="9"/>
        <v>2572</v>
      </c>
      <c r="BO19" s="6">
        <f t="shared" ref="BO19:CO19" si="10">SUM(BN12:BN17,BO6:BO11)</f>
        <v>2428.2000000000003</v>
      </c>
      <c r="BP19" s="6">
        <f t="shared" si="10"/>
        <v>2494.1000000000004</v>
      </c>
      <c r="BQ19" s="6">
        <f t="shared" si="10"/>
        <v>2505.7000000000003</v>
      </c>
      <c r="BR19" s="6">
        <f t="shared" si="10"/>
        <v>2629.5</v>
      </c>
      <c r="BS19" s="6">
        <f t="shared" si="10"/>
        <v>2526</v>
      </c>
      <c r="BT19" s="6">
        <f t="shared" si="10"/>
        <v>2356.6</v>
      </c>
      <c r="BU19" s="6">
        <f t="shared" si="10"/>
        <v>2622.2000000000003</v>
      </c>
      <c r="BV19" s="6">
        <f t="shared" si="10"/>
        <v>2372.5</v>
      </c>
      <c r="BW19" s="6">
        <f t="shared" si="10"/>
        <v>2655.2000000000003</v>
      </c>
      <c r="BX19" s="6">
        <f t="shared" si="10"/>
        <v>2482.5</v>
      </c>
      <c r="BY19" s="6">
        <f t="shared" si="10"/>
        <v>2463.8000000000002</v>
      </c>
      <c r="BZ19" s="6">
        <f t="shared" si="10"/>
        <v>2476.1</v>
      </c>
      <c r="CA19" s="6">
        <f t="shared" si="10"/>
        <v>2546.8000000000002</v>
      </c>
      <c r="CB19" s="6">
        <f t="shared" si="10"/>
        <v>2633.3999999999996</v>
      </c>
      <c r="CC19" s="6">
        <f t="shared" si="10"/>
        <v>2421</v>
      </c>
      <c r="CD19" s="6">
        <f t="shared" si="10"/>
        <v>2389.4999999999991</v>
      </c>
      <c r="CE19" s="6">
        <f t="shared" si="10"/>
        <v>2392.1000000000004</v>
      </c>
      <c r="CF19" s="6">
        <f t="shared" si="10"/>
        <v>2415.1000000000004</v>
      </c>
      <c r="CG19" s="6">
        <f t="shared" si="10"/>
        <v>2532.6999999999994</v>
      </c>
      <c r="CH19" s="6">
        <f t="shared" si="10"/>
        <v>2366.0000000000005</v>
      </c>
      <c r="CI19" s="6">
        <f t="shared" si="10"/>
        <v>2691.7999999999997</v>
      </c>
      <c r="CJ19" s="6">
        <f t="shared" si="10"/>
        <v>2781.0000000000005</v>
      </c>
      <c r="CK19" s="6">
        <f t="shared" si="10"/>
        <v>2534.5</v>
      </c>
      <c r="CL19" s="6">
        <f t="shared" si="10"/>
        <v>2556.6</v>
      </c>
      <c r="CM19" s="6">
        <f t="shared" si="10"/>
        <v>2713.1</v>
      </c>
      <c r="CN19" s="6">
        <f t="shared" si="10"/>
        <v>2656.3</v>
      </c>
      <c r="CO19" s="6">
        <f t="shared" si="10"/>
        <v>2606.6999999999998</v>
      </c>
      <c r="CP19" s="6">
        <f>SUM(CO12:CO17,CP6:CP11)</f>
        <v>2504.9</v>
      </c>
      <c r="CQ19" s="6">
        <f>SUM(CP12:CP17,CQ6:CQ11)</f>
        <v>2324.8999999999996</v>
      </c>
      <c r="CR19" s="6"/>
      <c r="CS19" s="6">
        <f>AVERAGE(BF19:CQ19)</f>
        <v>2494.6947368421056</v>
      </c>
      <c r="CT19" s="6">
        <f>AVERAGE(B19:CQ19)</f>
        <v>2465.579569892474</v>
      </c>
      <c r="CU19" s="6"/>
      <c r="CV19" s="6"/>
      <c r="CW19" s="5"/>
      <c r="CX19" s="20"/>
      <c r="CZ19">
        <v>2016</v>
      </c>
      <c r="DA19">
        <v>2591.3000000000006</v>
      </c>
      <c r="DC19">
        <v>1951</v>
      </c>
      <c r="DD19">
        <v>2586.7000000000003</v>
      </c>
      <c r="DF19">
        <v>2002</v>
      </c>
      <c r="DG19">
        <v>719.90000000000009</v>
      </c>
      <c r="DI19">
        <v>2016</v>
      </c>
      <c r="DJ19">
        <v>816.2</v>
      </c>
      <c r="DL19">
        <v>1996</v>
      </c>
      <c r="DM19">
        <v>626.4</v>
      </c>
      <c r="DO19">
        <v>1973</v>
      </c>
      <c r="DP19">
        <v>531.20000000000005</v>
      </c>
      <c r="DR19">
        <v>1991</v>
      </c>
      <c r="DS19">
        <v>1289.8999999999999</v>
      </c>
      <c r="DV19">
        <v>1979</v>
      </c>
      <c r="DW19">
        <v>299.5</v>
      </c>
      <c r="DY19">
        <v>1940</v>
      </c>
      <c r="DZ19">
        <v>270.60000000000002</v>
      </c>
      <c r="EB19">
        <v>2013</v>
      </c>
      <c r="EC19">
        <v>255</v>
      </c>
      <c r="EE19">
        <v>1975</v>
      </c>
      <c r="EF19">
        <v>213.2</v>
      </c>
      <c r="EH19">
        <v>1938</v>
      </c>
      <c r="EI19">
        <v>197.8</v>
      </c>
      <c r="EK19">
        <v>1930</v>
      </c>
      <c r="EL19">
        <v>178.4</v>
      </c>
      <c r="EN19">
        <v>1932</v>
      </c>
      <c r="EO19">
        <v>186.3</v>
      </c>
      <c r="EQ19">
        <v>1961</v>
      </c>
      <c r="ER19">
        <v>204.8</v>
      </c>
      <c r="ET19">
        <v>1941</v>
      </c>
      <c r="EU19">
        <v>223.5</v>
      </c>
      <c r="EW19">
        <v>1972</v>
      </c>
      <c r="EX19">
        <v>269.39999999999998</v>
      </c>
      <c r="EZ19">
        <v>1962</v>
      </c>
      <c r="FA19">
        <v>273.60000000000002</v>
      </c>
      <c r="FC19">
        <v>1965</v>
      </c>
      <c r="FD19">
        <v>282</v>
      </c>
      <c r="FF19">
        <v>1940</v>
      </c>
      <c r="FG19">
        <v>548.79999999999995</v>
      </c>
      <c r="FI19">
        <v>1939</v>
      </c>
      <c r="FJ19">
        <v>779.3</v>
      </c>
      <c r="FL19">
        <v>1949</v>
      </c>
      <c r="FM19">
        <v>969.2</v>
      </c>
      <c r="FO19">
        <v>2008</v>
      </c>
      <c r="FP19">
        <v>1137.6000000000001</v>
      </c>
      <c r="FR19">
        <v>1991</v>
      </c>
      <c r="FS19">
        <v>1637.0999999999997</v>
      </c>
      <c r="FU19">
        <v>1999</v>
      </c>
      <c r="FV19">
        <v>1840.7</v>
      </c>
      <c r="FX19">
        <v>2010</v>
      </c>
      <c r="FY19">
        <v>1909</v>
      </c>
    </row>
    <row r="20" spans="1:181" ht="12.95" customHeight="1">
      <c r="A20" s="1" t="s">
        <v>135</v>
      </c>
      <c r="C20" s="25">
        <f>SUM(B14:B17,C6:C9)</f>
        <v>1746.6</v>
      </c>
      <c r="D20" s="25">
        <f t="shared" ref="D20:BO20" si="11">SUM(C14:C17,D6:D9)</f>
        <v>1741.4</v>
      </c>
      <c r="E20" s="25">
        <f t="shared" si="11"/>
        <v>1869.2000000000003</v>
      </c>
      <c r="F20" s="25">
        <f t="shared" si="11"/>
        <v>1943.6</v>
      </c>
      <c r="G20" s="25">
        <f t="shared" si="11"/>
        <v>1848.2</v>
      </c>
      <c r="H20" s="25">
        <f t="shared" si="11"/>
        <v>1749.4</v>
      </c>
      <c r="I20" s="25">
        <f t="shared" si="11"/>
        <v>1755.7000000000003</v>
      </c>
      <c r="J20" s="25">
        <f t="shared" si="11"/>
        <v>1647.1</v>
      </c>
      <c r="K20" s="25">
        <f t="shared" si="11"/>
        <v>1830.8999999999999</v>
      </c>
      <c r="L20" s="25">
        <f t="shared" si="11"/>
        <v>1878.8</v>
      </c>
      <c r="M20" s="25">
        <f t="shared" si="11"/>
        <v>1854.7</v>
      </c>
      <c r="N20" s="25">
        <f t="shared" si="11"/>
        <v>1698.3999999999999</v>
      </c>
      <c r="O20" s="25">
        <f t="shared" si="11"/>
        <v>1842.9</v>
      </c>
      <c r="P20" s="25">
        <f t="shared" si="11"/>
        <v>1651.3</v>
      </c>
      <c r="Q20" s="25">
        <f t="shared" si="11"/>
        <v>1744.9999999999998</v>
      </c>
      <c r="R20" s="25">
        <f t="shared" si="11"/>
        <v>1801.3</v>
      </c>
      <c r="S20" s="25">
        <f t="shared" si="11"/>
        <v>1810.6000000000001</v>
      </c>
      <c r="T20" s="25">
        <f t="shared" si="11"/>
        <v>1857.5</v>
      </c>
      <c r="U20" s="25">
        <f t="shared" si="11"/>
        <v>1925.2999999999997</v>
      </c>
      <c r="V20" s="25">
        <f t="shared" si="11"/>
        <v>1969.8000000000004</v>
      </c>
      <c r="W20" s="25">
        <f t="shared" si="11"/>
        <v>1878</v>
      </c>
      <c r="X20" s="25">
        <f t="shared" si="11"/>
        <v>1786.5</v>
      </c>
      <c r="Y20" s="25">
        <f t="shared" si="11"/>
        <v>1643</v>
      </c>
      <c r="Z20" s="25">
        <f t="shared" si="11"/>
        <v>1762.5</v>
      </c>
      <c r="AA20" s="25">
        <f t="shared" si="11"/>
        <v>1796.1</v>
      </c>
      <c r="AB20" s="25">
        <f t="shared" si="11"/>
        <v>1744.6</v>
      </c>
      <c r="AC20" s="25">
        <f t="shared" si="11"/>
        <v>1839.6000000000001</v>
      </c>
      <c r="AD20" s="25">
        <f t="shared" si="11"/>
        <v>1778.7</v>
      </c>
      <c r="AE20" s="25">
        <f t="shared" si="11"/>
        <v>1834.5</v>
      </c>
      <c r="AF20" s="25">
        <f t="shared" si="11"/>
        <v>1672.3</v>
      </c>
      <c r="AG20" s="25">
        <f t="shared" si="11"/>
        <v>1777.1000000000001</v>
      </c>
      <c r="AH20" s="25">
        <f t="shared" si="11"/>
        <v>1910.9000000000003</v>
      </c>
      <c r="AI20" s="25">
        <f t="shared" si="11"/>
        <v>1884.5</v>
      </c>
      <c r="AJ20" s="25">
        <f t="shared" si="11"/>
        <v>1821.6999999999998</v>
      </c>
      <c r="AK20" s="25">
        <f t="shared" si="11"/>
        <v>1735.3</v>
      </c>
      <c r="AL20" s="25">
        <f t="shared" si="11"/>
        <v>1855</v>
      </c>
      <c r="AM20" s="25">
        <f t="shared" si="11"/>
        <v>1736.7</v>
      </c>
      <c r="AN20" s="25">
        <f t="shared" si="11"/>
        <v>1884.2</v>
      </c>
      <c r="AO20" s="25">
        <f t="shared" si="11"/>
        <v>1887.8</v>
      </c>
      <c r="AP20" s="25">
        <f t="shared" si="11"/>
        <v>1865.9</v>
      </c>
      <c r="AQ20" s="25">
        <f t="shared" si="11"/>
        <v>1597.3999999999999</v>
      </c>
      <c r="AR20" s="25">
        <f t="shared" si="11"/>
        <v>1765.8</v>
      </c>
      <c r="AS20" s="25">
        <f t="shared" si="11"/>
        <v>1961.4</v>
      </c>
      <c r="AT20" s="25">
        <f t="shared" si="11"/>
        <v>1823</v>
      </c>
      <c r="AU20" s="25">
        <f t="shared" si="11"/>
        <v>1825.2000000000003</v>
      </c>
      <c r="AV20" s="25">
        <f t="shared" si="11"/>
        <v>1839.8000000000002</v>
      </c>
      <c r="AW20" s="25">
        <f t="shared" si="11"/>
        <v>1739.7000000000003</v>
      </c>
      <c r="AX20" s="25">
        <f t="shared" si="11"/>
        <v>1918.5999999999997</v>
      </c>
      <c r="AY20" s="25">
        <f t="shared" si="11"/>
        <v>1739.5</v>
      </c>
      <c r="AZ20" s="25">
        <f t="shared" si="11"/>
        <v>1559</v>
      </c>
      <c r="BA20" s="25">
        <f t="shared" si="11"/>
        <v>1716.5</v>
      </c>
      <c r="BB20" s="25">
        <f t="shared" si="11"/>
        <v>1732.2</v>
      </c>
      <c r="BC20" s="25">
        <f t="shared" si="11"/>
        <v>1804.5</v>
      </c>
      <c r="BD20" s="25">
        <f t="shared" si="11"/>
        <v>1556.2</v>
      </c>
      <c r="BE20" s="25">
        <f t="shared" si="11"/>
        <v>1851.3</v>
      </c>
      <c r="BF20" s="25">
        <f t="shared" si="11"/>
        <v>1509.1</v>
      </c>
      <c r="BG20" s="25">
        <f t="shared" si="11"/>
        <v>1804.3</v>
      </c>
      <c r="BH20" s="25">
        <f t="shared" si="11"/>
        <v>1816.1</v>
      </c>
      <c r="BI20" s="25">
        <f t="shared" si="11"/>
        <v>1784.3000000000002</v>
      </c>
      <c r="BJ20" s="25">
        <f t="shared" si="11"/>
        <v>1722.9999999999995</v>
      </c>
      <c r="BK20" s="25">
        <f t="shared" si="11"/>
        <v>1940.8</v>
      </c>
      <c r="BL20" s="25">
        <f t="shared" si="11"/>
        <v>1755.9</v>
      </c>
      <c r="BM20" s="25">
        <f t="shared" si="11"/>
        <v>1575.9999999999998</v>
      </c>
      <c r="BN20" s="25">
        <f t="shared" si="11"/>
        <v>1863.7</v>
      </c>
      <c r="BO20" s="25">
        <f t="shared" si="11"/>
        <v>1757.2</v>
      </c>
      <c r="BP20" s="25">
        <f t="shared" ref="BP20:CQ20" si="12">SUM(BO14:BO17,BP6:BP9)</f>
        <v>1755.6000000000001</v>
      </c>
      <c r="BQ20" s="25">
        <f t="shared" si="12"/>
        <v>1843.8999999999999</v>
      </c>
      <c r="BR20" s="25">
        <f t="shared" si="12"/>
        <v>1960.3999999999999</v>
      </c>
      <c r="BS20" s="25">
        <f t="shared" si="12"/>
        <v>1816.5</v>
      </c>
      <c r="BT20" s="25">
        <f t="shared" si="12"/>
        <v>1676.1999999999998</v>
      </c>
      <c r="BU20" s="25">
        <f t="shared" si="12"/>
        <v>1956.0000000000002</v>
      </c>
      <c r="BV20" s="25">
        <f t="shared" si="12"/>
        <v>1712.2</v>
      </c>
      <c r="BW20" s="25">
        <f t="shared" si="12"/>
        <v>1980</v>
      </c>
      <c r="BX20" s="25">
        <f t="shared" si="12"/>
        <v>1855.8</v>
      </c>
      <c r="BY20" s="25">
        <f t="shared" si="12"/>
        <v>1798.5000000000002</v>
      </c>
      <c r="BZ20" s="25">
        <f t="shared" si="12"/>
        <v>1794.9999999999998</v>
      </c>
      <c r="CA20" s="25">
        <f t="shared" si="12"/>
        <v>1826.8999999999999</v>
      </c>
      <c r="CB20" s="25">
        <f t="shared" si="12"/>
        <v>1915.3000000000002</v>
      </c>
      <c r="CC20" s="25">
        <f t="shared" si="12"/>
        <v>1790.3</v>
      </c>
      <c r="CD20" s="25">
        <f t="shared" si="12"/>
        <v>1816.8</v>
      </c>
      <c r="CE20" s="25">
        <f t="shared" si="12"/>
        <v>1781.4</v>
      </c>
      <c r="CF20" s="25">
        <f t="shared" si="12"/>
        <v>1644.6999999999998</v>
      </c>
      <c r="CG20" s="25">
        <f t="shared" si="12"/>
        <v>1947.8</v>
      </c>
      <c r="CH20" s="25">
        <f t="shared" si="12"/>
        <v>1701.9</v>
      </c>
      <c r="CI20" s="25">
        <f t="shared" si="12"/>
        <v>1950.1000000000001</v>
      </c>
      <c r="CJ20" s="25">
        <f t="shared" si="12"/>
        <v>2073.5</v>
      </c>
      <c r="CK20" s="25">
        <f t="shared" si="12"/>
        <v>1782.3</v>
      </c>
      <c r="CL20" s="25">
        <f t="shared" si="12"/>
        <v>1892.6000000000004</v>
      </c>
      <c r="CM20" s="25">
        <f t="shared" si="12"/>
        <v>1974.5000000000002</v>
      </c>
      <c r="CN20" s="25">
        <f t="shared" si="12"/>
        <v>1994.6000000000004</v>
      </c>
      <c r="CO20" s="25">
        <f t="shared" si="12"/>
        <v>1912.6999999999998</v>
      </c>
      <c r="CP20" s="25">
        <f t="shared" si="12"/>
        <v>1837.4999999999998</v>
      </c>
      <c r="CQ20" s="25">
        <f t="shared" si="12"/>
        <v>1746.5000000000002</v>
      </c>
      <c r="CR20" s="25"/>
      <c r="CS20" s="26">
        <f>SUM(CS14:CS17,CS6:CS9)</f>
        <v>1832.5578947368419</v>
      </c>
      <c r="CT20" s="26">
        <f>SUM(CT14:CT17,CT6:CT9)</f>
        <v>1808.8682452528028</v>
      </c>
      <c r="CU20" s="4" t="s">
        <v>135</v>
      </c>
      <c r="CV20" s="6"/>
      <c r="CW20" s="5"/>
      <c r="CX20" s="20"/>
      <c r="CZ20">
        <v>1958</v>
      </c>
      <c r="DA20">
        <v>2580.1</v>
      </c>
      <c r="DC20">
        <v>1933</v>
      </c>
      <c r="DD20">
        <v>2585.6000000000004</v>
      </c>
      <c r="DF20">
        <v>1954</v>
      </c>
      <c r="DG20">
        <v>717.9</v>
      </c>
      <c r="DI20">
        <v>1934</v>
      </c>
      <c r="DJ20">
        <v>805.8</v>
      </c>
      <c r="DL20">
        <v>1947</v>
      </c>
      <c r="DM20">
        <v>620.79999999999995</v>
      </c>
      <c r="DO20">
        <v>1975</v>
      </c>
      <c r="DP20">
        <v>530</v>
      </c>
      <c r="DR20" s="45">
        <v>2020</v>
      </c>
      <c r="DS20" s="45">
        <v>1285.8999999999999</v>
      </c>
      <c r="DV20">
        <v>1963</v>
      </c>
      <c r="DW20">
        <v>297.2</v>
      </c>
      <c r="DY20">
        <v>1977</v>
      </c>
      <c r="DZ20">
        <v>270.10000000000002</v>
      </c>
      <c r="EB20">
        <v>1994</v>
      </c>
      <c r="EC20">
        <v>254.2</v>
      </c>
      <c r="EE20">
        <v>2010</v>
      </c>
      <c r="EF20">
        <v>213.2</v>
      </c>
      <c r="EH20">
        <v>1990</v>
      </c>
      <c r="EI20">
        <v>195.3</v>
      </c>
      <c r="EK20">
        <v>1944</v>
      </c>
      <c r="EL20">
        <v>178.3</v>
      </c>
      <c r="EN20" s="45">
        <v>2021</v>
      </c>
      <c r="EO20" s="45">
        <v>186.1</v>
      </c>
      <c r="EQ20">
        <v>1959</v>
      </c>
      <c r="ER20">
        <v>204.5</v>
      </c>
      <c r="ET20">
        <v>1975</v>
      </c>
      <c r="EU20">
        <v>222.8</v>
      </c>
      <c r="EW20">
        <v>2018</v>
      </c>
      <c r="EX20">
        <v>266.10000000000002</v>
      </c>
      <c r="EZ20">
        <v>1974</v>
      </c>
      <c r="FA20">
        <v>273.3</v>
      </c>
      <c r="FC20">
        <v>1950</v>
      </c>
      <c r="FD20">
        <v>280.2</v>
      </c>
      <c r="FF20">
        <v>1982</v>
      </c>
      <c r="FG20">
        <v>542.70000000000005</v>
      </c>
      <c r="FI20">
        <v>2001</v>
      </c>
      <c r="FJ20">
        <v>777.69999999999993</v>
      </c>
      <c r="FL20">
        <v>2015</v>
      </c>
      <c r="FM20">
        <v>967.7</v>
      </c>
      <c r="FO20" s="45">
        <v>2022</v>
      </c>
      <c r="FP20" s="45">
        <v>1134.6000000000001</v>
      </c>
      <c r="FR20" s="45">
        <v>2021</v>
      </c>
      <c r="FS20" s="45">
        <v>1635.4</v>
      </c>
      <c r="FU20">
        <v>1948</v>
      </c>
      <c r="FV20">
        <v>1833.8</v>
      </c>
      <c r="FX20">
        <v>2009</v>
      </c>
      <c r="FY20">
        <v>1995.1000000000001</v>
      </c>
    </row>
    <row r="21" spans="1:181" ht="12.95" customHeight="1">
      <c r="A21" s="1" t="s">
        <v>94</v>
      </c>
      <c r="B21" s="5"/>
      <c r="C21" s="5">
        <f t="shared" ref="C21:AH21" si="13">SUM(B17,C6:C7)</f>
        <v>768.7</v>
      </c>
      <c r="D21" s="5">
        <f t="shared" si="13"/>
        <v>664.8</v>
      </c>
      <c r="E21" s="5">
        <f t="shared" si="13"/>
        <v>749.7</v>
      </c>
      <c r="F21" s="5">
        <f t="shared" si="13"/>
        <v>805.8</v>
      </c>
      <c r="G21" s="5">
        <f t="shared" si="13"/>
        <v>798.90000000000009</v>
      </c>
      <c r="H21" s="5">
        <f t="shared" si="13"/>
        <v>667.6</v>
      </c>
      <c r="I21" s="5">
        <f t="shared" si="13"/>
        <v>701</v>
      </c>
      <c r="J21" s="5">
        <f t="shared" si="13"/>
        <v>665.8</v>
      </c>
      <c r="K21" s="5">
        <f t="shared" si="13"/>
        <v>781</v>
      </c>
      <c r="L21" s="5">
        <f t="shared" si="13"/>
        <v>823.1</v>
      </c>
      <c r="M21" s="5">
        <f t="shared" si="13"/>
        <v>794.3</v>
      </c>
      <c r="N21" s="5">
        <f t="shared" si="13"/>
        <v>692.7</v>
      </c>
      <c r="O21" s="5">
        <f t="shared" si="13"/>
        <v>714.2</v>
      </c>
      <c r="P21" s="5">
        <f t="shared" si="13"/>
        <v>777.8</v>
      </c>
      <c r="Q21" s="5">
        <f t="shared" si="13"/>
        <v>642.29999999999995</v>
      </c>
      <c r="R21" s="5">
        <f t="shared" si="13"/>
        <v>773.5</v>
      </c>
      <c r="S21" s="5">
        <f t="shared" si="13"/>
        <v>732.2</v>
      </c>
      <c r="T21" s="5">
        <f t="shared" si="13"/>
        <v>765.2</v>
      </c>
      <c r="U21" s="5">
        <f t="shared" si="13"/>
        <v>801.6</v>
      </c>
      <c r="V21" s="5">
        <f t="shared" si="13"/>
        <v>848.1</v>
      </c>
      <c r="W21" s="5">
        <f t="shared" si="13"/>
        <v>764.59999999999991</v>
      </c>
      <c r="X21" s="5">
        <f t="shared" si="13"/>
        <v>691.99999999999989</v>
      </c>
      <c r="Y21" s="5">
        <f t="shared" si="13"/>
        <v>615.1</v>
      </c>
      <c r="Z21" s="5">
        <f t="shared" si="13"/>
        <v>717.4</v>
      </c>
      <c r="AA21" s="5">
        <f t="shared" si="13"/>
        <v>670.6</v>
      </c>
      <c r="AB21" s="5">
        <f t="shared" si="13"/>
        <v>663.3</v>
      </c>
      <c r="AC21" s="5">
        <f t="shared" si="13"/>
        <v>817.4</v>
      </c>
      <c r="AD21" s="5">
        <f t="shared" si="13"/>
        <v>686.90000000000009</v>
      </c>
      <c r="AE21" s="5">
        <f t="shared" si="13"/>
        <v>694.9</v>
      </c>
      <c r="AF21" s="5">
        <f t="shared" si="13"/>
        <v>698.1</v>
      </c>
      <c r="AG21" s="5">
        <f t="shared" si="13"/>
        <v>722.40000000000009</v>
      </c>
      <c r="AH21" s="5">
        <f t="shared" si="13"/>
        <v>795.1</v>
      </c>
      <c r="AI21" s="5">
        <f t="shared" ref="AI21:BN21" si="14">SUM(AH17,AI6:AI7)</f>
        <v>771.7</v>
      </c>
      <c r="AJ21" s="5">
        <f t="shared" si="14"/>
        <v>778.39999999999986</v>
      </c>
      <c r="AK21" s="5">
        <f t="shared" si="14"/>
        <v>719</v>
      </c>
      <c r="AL21" s="5">
        <f t="shared" si="14"/>
        <v>718.09999999999991</v>
      </c>
      <c r="AM21" s="5">
        <f t="shared" si="14"/>
        <v>718.9</v>
      </c>
      <c r="AN21" s="5">
        <f t="shared" si="14"/>
        <v>805.4</v>
      </c>
      <c r="AO21" s="5">
        <f t="shared" si="14"/>
        <v>655.8</v>
      </c>
      <c r="AP21" s="5">
        <f t="shared" si="14"/>
        <v>766.4</v>
      </c>
      <c r="AQ21" s="5">
        <f t="shared" si="14"/>
        <v>604.1</v>
      </c>
      <c r="AR21" s="5">
        <f t="shared" si="14"/>
        <v>706.9</v>
      </c>
      <c r="AS21" s="5">
        <f t="shared" si="14"/>
        <v>857.6</v>
      </c>
      <c r="AT21" s="5">
        <f t="shared" si="14"/>
        <v>742.19999999999993</v>
      </c>
      <c r="AU21" s="5">
        <f t="shared" si="14"/>
        <v>778.5</v>
      </c>
      <c r="AV21" s="5">
        <f t="shared" si="14"/>
        <v>714.7</v>
      </c>
      <c r="AW21" s="5">
        <f t="shared" si="14"/>
        <v>725.5</v>
      </c>
      <c r="AX21" s="5">
        <f t="shared" si="14"/>
        <v>848.3</v>
      </c>
      <c r="AY21" s="5">
        <f t="shared" si="14"/>
        <v>764.2</v>
      </c>
      <c r="AZ21" s="5">
        <f t="shared" si="14"/>
        <v>664.9</v>
      </c>
      <c r="BA21" s="5">
        <f t="shared" si="14"/>
        <v>636.29999999999995</v>
      </c>
      <c r="BB21" s="5">
        <f t="shared" si="14"/>
        <v>758.5</v>
      </c>
      <c r="BC21" s="5">
        <f t="shared" si="14"/>
        <v>754.59999999999991</v>
      </c>
      <c r="BD21" s="5">
        <f t="shared" si="14"/>
        <v>688.4</v>
      </c>
      <c r="BE21" s="5">
        <f t="shared" si="14"/>
        <v>747.6</v>
      </c>
      <c r="BF21" s="5">
        <f t="shared" si="14"/>
        <v>650.79999999999995</v>
      </c>
      <c r="BG21" s="5">
        <f t="shared" si="14"/>
        <v>832.2</v>
      </c>
      <c r="BH21" s="5">
        <f t="shared" si="14"/>
        <v>743.59999999999991</v>
      </c>
      <c r="BI21" s="5">
        <f t="shared" si="14"/>
        <v>729.6</v>
      </c>
      <c r="BJ21" s="5">
        <f t="shared" si="14"/>
        <v>738.3</v>
      </c>
      <c r="BK21" s="5">
        <f t="shared" si="14"/>
        <v>839.8</v>
      </c>
      <c r="BL21" s="5">
        <f t="shared" si="14"/>
        <v>737.3</v>
      </c>
      <c r="BM21" s="5">
        <f t="shared" si="14"/>
        <v>645.29999999999995</v>
      </c>
      <c r="BN21" s="5">
        <f t="shared" si="14"/>
        <v>725.09999999999991</v>
      </c>
      <c r="BO21" s="5">
        <f t="shared" ref="BO21:CR21" si="15">SUM(BN17,BO6:BO7)</f>
        <v>718.3</v>
      </c>
      <c r="BP21" s="5">
        <f t="shared" si="15"/>
        <v>723.7</v>
      </c>
      <c r="BQ21" s="5">
        <f t="shared" si="15"/>
        <v>760.4</v>
      </c>
      <c r="BR21" s="5">
        <f t="shared" si="15"/>
        <v>769.7</v>
      </c>
      <c r="BS21" s="5">
        <f t="shared" si="15"/>
        <v>757.40000000000009</v>
      </c>
      <c r="BT21" s="5">
        <f t="shared" si="15"/>
        <v>635</v>
      </c>
      <c r="BU21" s="5">
        <f t="shared" si="15"/>
        <v>816.59999999999991</v>
      </c>
      <c r="BV21" s="5">
        <f t="shared" si="15"/>
        <v>671.7</v>
      </c>
      <c r="BW21" s="5">
        <f t="shared" si="15"/>
        <v>823.8</v>
      </c>
      <c r="BX21" s="5">
        <f t="shared" si="15"/>
        <v>731.9</v>
      </c>
      <c r="BY21" s="5">
        <f t="shared" si="15"/>
        <v>744.8</v>
      </c>
      <c r="BZ21" s="5">
        <f t="shared" si="15"/>
        <v>754.30000000000007</v>
      </c>
      <c r="CA21" s="5">
        <f t="shared" si="15"/>
        <v>689</v>
      </c>
      <c r="CB21" s="5">
        <f t="shared" si="15"/>
        <v>750</v>
      </c>
      <c r="CC21" s="5">
        <f t="shared" si="15"/>
        <v>710.8</v>
      </c>
      <c r="CD21" s="5">
        <f t="shared" si="15"/>
        <v>700.59999999999991</v>
      </c>
      <c r="CE21" s="5">
        <f t="shared" si="15"/>
        <v>671.7</v>
      </c>
      <c r="CF21" s="5">
        <f t="shared" si="15"/>
        <v>571.70000000000005</v>
      </c>
      <c r="CG21" s="5">
        <f t="shared" si="15"/>
        <v>828.6</v>
      </c>
      <c r="CH21" s="5">
        <f t="shared" si="15"/>
        <v>736.5</v>
      </c>
      <c r="CI21" s="5">
        <f t="shared" si="15"/>
        <v>783.6</v>
      </c>
      <c r="CJ21" s="5">
        <f t="shared" si="15"/>
        <v>816.2</v>
      </c>
      <c r="CK21" s="5">
        <f t="shared" si="15"/>
        <v>781.3</v>
      </c>
      <c r="CL21" s="5">
        <f t="shared" si="15"/>
        <v>789.1</v>
      </c>
      <c r="CM21" s="5">
        <f t="shared" si="15"/>
        <v>820.3</v>
      </c>
      <c r="CN21" s="5">
        <f t="shared" si="15"/>
        <v>788.5</v>
      </c>
      <c r="CO21" s="5">
        <f t="shared" si="15"/>
        <v>828.2</v>
      </c>
      <c r="CP21" s="5">
        <f t="shared" si="15"/>
        <v>672.59999999999991</v>
      </c>
      <c r="CQ21" s="5">
        <f t="shared" si="15"/>
        <v>639.79999999999995</v>
      </c>
      <c r="CR21" s="5">
        <f t="shared" si="15"/>
        <v>848.69999999999993</v>
      </c>
      <c r="CS21" s="6">
        <f>SUM(CS6:CS7,CS17)</f>
        <v>741.53421052631586</v>
      </c>
      <c r="CT21" s="6">
        <f>SUM(CT6:CT7,CT17)</f>
        <v>737.17978723404269</v>
      </c>
      <c r="CU21" s="1" t="s">
        <v>94</v>
      </c>
      <c r="CV21" s="6"/>
      <c r="CW21" s="5"/>
      <c r="CX21" s="20"/>
      <c r="CZ21">
        <v>1948</v>
      </c>
      <c r="DA21">
        <v>2577</v>
      </c>
      <c r="DC21">
        <v>1949</v>
      </c>
      <c r="DD21">
        <v>2578.7999999999997</v>
      </c>
      <c r="DF21">
        <v>2018</v>
      </c>
      <c r="DG21">
        <v>717.30000000000007</v>
      </c>
      <c r="DI21">
        <v>1968</v>
      </c>
      <c r="DJ21">
        <v>805.4</v>
      </c>
      <c r="DL21">
        <v>2015</v>
      </c>
      <c r="DM21">
        <v>620.79999999999995</v>
      </c>
      <c r="DO21">
        <v>2019</v>
      </c>
      <c r="DP21">
        <v>529.19999999999993</v>
      </c>
      <c r="DR21">
        <v>1958</v>
      </c>
      <c r="DS21">
        <v>1281.8</v>
      </c>
      <c r="DV21">
        <v>2015</v>
      </c>
      <c r="DW21">
        <v>296.89999999999998</v>
      </c>
      <c r="DY21">
        <v>1987</v>
      </c>
      <c r="DZ21">
        <v>268</v>
      </c>
      <c r="EB21">
        <v>2003</v>
      </c>
      <c r="EC21">
        <v>254</v>
      </c>
      <c r="EE21">
        <v>2005</v>
      </c>
      <c r="EF21">
        <v>212.7</v>
      </c>
      <c r="EH21">
        <v>1996</v>
      </c>
      <c r="EI21">
        <v>194.9</v>
      </c>
      <c r="EK21">
        <v>1951</v>
      </c>
      <c r="EL21">
        <v>178.1</v>
      </c>
      <c r="EN21">
        <v>2013</v>
      </c>
      <c r="EO21">
        <v>181.4</v>
      </c>
      <c r="EQ21">
        <v>1982</v>
      </c>
      <c r="ER21">
        <v>203.2</v>
      </c>
      <c r="ET21">
        <v>1954</v>
      </c>
      <c r="EU21">
        <v>222.6</v>
      </c>
      <c r="EW21">
        <v>1997</v>
      </c>
      <c r="EX21">
        <v>266.10000000000002</v>
      </c>
      <c r="EZ21">
        <v>2019</v>
      </c>
      <c r="FA21">
        <v>272.8</v>
      </c>
      <c r="FC21">
        <v>1997</v>
      </c>
      <c r="FD21">
        <v>276.5</v>
      </c>
      <c r="FF21">
        <v>1985</v>
      </c>
      <c r="FG21">
        <v>541.90000000000009</v>
      </c>
      <c r="FI21">
        <v>1994</v>
      </c>
      <c r="FJ21">
        <v>771.59999999999991</v>
      </c>
      <c r="FL21">
        <v>1978</v>
      </c>
      <c r="FM21">
        <v>964</v>
      </c>
      <c r="FO21">
        <v>1977</v>
      </c>
      <c r="FP21">
        <v>1134.0999999999999</v>
      </c>
      <c r="FR21">
        <v>1950</v>
      </c>
      <c r="FS21">
        <v>1634.5999999999997</v>
      </c>
      <c r="FU21">
        <v>1949</v>
      </c>
      <c r="FV21">
        <v>1832.9</v>
      </c>
      <c r="FX21">
        <v>2008</v>
      </c>
      <c r="FY21">
        <v>2021.2</v>
      </c>
    </row>
    <row r="22" spans="1:181" ht="12.75">
      <c r="A22" s="1" t="s">
        <v>95</v>
      </c>
      <c r="B22" s="25">
        <f t="shared" ref="B22:AG22" si="16">SUM(B8:B10)</f>
        <v>662.2</v>
      </c>
      <c r="C22" s="25">
        <f t="shared" si="16"/>
        <v>566</v>
      </c>
      <c r="D22" s="25">
        <f t="shared" si="16"/>
        <v>527.70000000000005</v>
      </c>
      <c r="E22" s="25">
        <f t="shared" si="16"/>
        <v>618.6</v>
      </c>
      <c r="F22" s="25">
        <f t="shared" si="16"/>
        <v>561.29999999999995</v>
      </c>
      <c r="G22" s="25">
        <f t="shared" si="16"/>
        <v>519.4</v>
      </c>
      <c r="H22" s="25">
        <f t="shared" si="16"/>
        <v>602.5</v>
      </c>
      <c r="I22" s="25">
        <f t="shared" si="16"/>
        <v>555.4</v>
      </c>
      <c r="J22" s="25">
        <f t="shared" si="16"/>
        <v>509.09999999999997</v>
      </c>
      <c r="K22" s="25">
        <f t="shared" si="16"/>
        <v>589.6</v>
      </c>
      <c r="L22" s="25">
        <f t="shared" si="16"/>
        <v>579.70000000000005</v>
      </c>
      <c r="M22" s="25">
        <f t="shared" si="16"/>
        <v>631.20000000000005</v>
      </c>
      <c r="N22" s="25">
        <f t="shared" si="16"/>
        <v>506.90000000000003</v>
      </c>
      <c r="O22" s="25">
        <f t="shared" si="16"/>
        <v>637.9</v>
      </c>
      <c r="P22" s="25">
        <f t="shared" si="16"/>
        <v>508.70000000000005</v>
      </c>
      <c r="Q22" s="25">
        <f t="shared" si="16"/>
        <v>593.9</v>
      </c>
      <c r="R22" s="25">
        <f t="shared" si="16"/>
        <v>504.80000000000007</v>
      </c>
      <c r="S22" s="25">
        <f t="shared" si="16"/>
        <v>620.79999999999995</v>
      </c>
      <c r="T22" s="25">
        <f t="shared" si="16"/>
        <v>598</v>
      </c>
      <c r="U22" s="25">
        <f t="shared" si="16"/>
        <v>626.70000000000005</v>
      </c>
      <c r="V22" s="25">
        <f t="shared" si="16"/>
        <v>534.6</v>
      </c>
      <c r="W22" s="25">
        <f t="shared" si="16"/>
        <v>603.20000000000005</v>
      </c>
      <c r="X22" s="25">
        <f t="shared" si="16"/>
        <v>609.70000000000005</v>
      </c>
      <c r="Y22" s="25">
        <f t="shared" si="16"/>
        <v>530.70000000000005</v>
      </c>
      <c r="Z22" s="25">
        <f t="shared" si="16"/>
        <v>552.1</v>
      </c>
      <c r="AA22" s="25">
        <f t="shared" si="16"/>
        <v>570.29999999999995</v>
      </c>
      <c r="AB22" s="25">
        <f t="shared" si="16"/>
        <v>470.7</v>
      </c>
      <c r="AC22" s="25">
        <f t="shared" si="16"/>
        <v>526.5</v>
      </c>
      <c r="AD22" s="25">
        <f t="shared" si="16"/>
        <v>601.70000000000005</v>
      </c>
      <c r="AE22" s="25">
        <f t="shared" si="16"/>
        <v>596.29999999999995</v>
      </c>
      <c r="AF22" s="25">
        <f t="shared" si="16"/>
        <v>486.4</v>
      </c>
      <c r="AG22" s="25">
        <f t="shared" si="16"/>
        <v>604.09999999999991</v>
      </c>
      <c r="AH22" s="25">
        <f t="shared" ref="AH22:BM22" si="17">SUM(AH8:AH10)</f>
        <v>537.5</v>
      </c>
      <c r="AI22" s="25">
        <f t="shared" si="17"/>
        <v>608.6</v>
      </c>
      <c r="AJ22" s="25">
        <f t="shared" si="17"/>
        <v>593.9</v>
      </c>
      <c r="AK22" s="25">
        <f t="shared" si="17"/>
        <v>549.90000000000009</v>
      </c>
      <c r="AL22" s="25">
        <f t="shared" si="17"/>
        <v>609.20000000000005</v>
      </c>
      <c r="AM22" s="25">
        <f t="shared" si="17"/>
        <v>550.29999999999995</v>
      </c>
      <c r="AN22" s="25">
        <f t="shared" si="17"/>
        <v>564</v>
      </c>
      <c r="AO22" s="25">
        <f t="shared" si="17"/>
        <v>597.1</v>
      </c>
      <c r="AP22" s="25">
        <f t="shared" si="17"/>
        <v>577.20000000000005</v>
      </c>
      <c r="AQ22" s="25">
        <f t="shared" si="17"/>
        <v>530.70000000000005</v>
      </c>
      <c r="AR22" s="25">
        <f t="shared" si="17"/>
        <v>604.4</v>
      </c>
      <c r="AS22" s="25">
        <f t="shared" si="17"/>
        <v>549.29999999999995</v>
      </c>
      <c r="AT22" s="25">
        <f t="shared" si="17"/>
        <v>596.5</v>
      </c>
      <c r="AU22" s="25">
        <f t="shared" si="17"/>
        <v>596.20000000000005</v>
      </c>
      <c r="AV22" s="25">
        <f t="shared" si="17"/>
        <v>640.80000000000007</v>
      </c>
      <c r="AW22" s="25">
        <f t="shared" si="17"/>
        <v>617.9</v>
      </c>
      <c r="AX22" s="25">
        <f t="shared" si="17"/>
        <v>517.6</v>
      </c>
      <c r="AY22" s="25">
        <f t="shared" si="17"/>
        <v>465.1</v>
      </c>
      <c r="AZ22" s="25">
        <f t="shared" si="17"/>
        <v>471.6</v>
      </c>
      <c r="BA22" s="25">
        <f t="shared" si="17"/>
        <v>536.70000000000005</v>
      </c>
      <c r="BB22" s="25">
        <f t="shared" si="17"/>
        <v>540.70000000000005</v>
      </c>
      <c r="BC22" s="25">
        <f t="shared" si="17"/>
        <v>578.70000000000005</v>
      </c>
      <c r="BD22" s="25">
        <f t="shared" si="17"/>
        <v>537.59999999999991</v>
      </c>
      <c r="BE22" s="25">
        <f t="shared" si="17"/>
        <v>546.4</v>
      </c>
      <c r="BF22" s="25">
        <f t="shared" si="17"/>
        <v>649.20000000000005</v>
      </c>
      <c r="BG22" s="25">
        <f t="shared" si="17"/>
        <v>528.4</v>
      </c>
      <c r="BH22" s="25">
        <f t="shared" si="17"/>
        <v>590.20000000000005</v>
      </c>
      <c r="BI22" s="25">
        <f t="shared" si="17"/>
        <v>576.30000000000007</v>
      </c>
      <c r="BJ22" s="25">
        <f t="shared" si="17"/>
        <v>604.5</v>
      </c>
      <c r="BK22" s="25">
        <f t="shared" si="17"/>
        <v>601.1</v>
      </c>
      <c r="BL22" s="25">
        <f t="shared" si="17"/>
        <v>560.6</v>
      </c>
      <c r="BM22" s="25">
        <f t="shared" si="17"/>
        <v>561.5</v>
      </c>
      <c r="BN22" s="25">
        <f t="shared" ref="BN22:CT22" si="18">SUM(BN8:BN10)</f>
        <v>695.8</v>
      </c>
      <c r="BO22" s="25">
        <f t="shared" si="18"/>
        <v>516.9</v>
      </c>
      <c r="BP22" s="25">
        <f t="shared" si="18"/>
        <v>626.4</v>
      </c>
      <c r="BQ22" s="25">
        <f t="shared" si="18"/>
        <v>566.79999999999995</v>
      </c>
      <c r="BR22" s="25">
        <f t="shared" si="18"/>
        <v>589.79999999999995</v>
      </c>
      <c r="BS22" s="25">
        <f t="shared" si="18"/>
        <v>593.70000000000005</v>
      </c>
      <c r="BT22" s="25">
        <f t="shared" si="18"/>
        <v>609.19999999999993</v>
      </c>
      <c r="BU22" s="25">
        <f t="shared" si="18"/>
        <v>640</v>
      </c>
      <c r="BV22" s="25">
        <f t="shared" si="18"/>
        <v>618.70000000000005</v>
      </c>
      <c r="BW22" s="25">
        <f t="shared" si="18"/>
        <v>599.6</v>
      </c>
      <c r="BX22" s="25">
        <f t="shared" si="18"/>
        <v>586.5</v>
      </c>
      <c r="BY22" s="25">
        <f t="shared" si="18"/>
        <v>582.70000000000005</v>
      </c>
      <c r="BZ22" s="25">
        <f>SUM(BZ8:BZ10)</f>
        <v>543.59999999999991</v>
      </c>
      <c r="CA22" s="25">
        <f t="shared" si="18"/>
        <v>655.6</v>
      </c>
      <c r="CB22" s="25">
        <f t="shared" si="18"/>
        <v>608.70000000000005</v>
      </c>
      <c r="CC22" s="25">
        <f t="shared" si="18"/>
        <v>600.9</v>
      </c>
      <c r="CD22" s="25">
        <f t="shared" si="18"/>
        <v>596.29999999999995</v>
      </c>
      <c r="CE22" s="25">
        <f t="shared" si="18"/>
        <v>550.6</v>
      </c>
      <c r="CF22" s="25">
        <f t="shared" si="18"/>
        <v>606.5</v>
      </c>
      <c r="CG22" s="25">
        <f t="shared" si="18"/>
        <v>590.70000000000005</v>
      </c>
      <c r="CH22" s="25">
        <f t="shared" si="18"/>
        <v>555.6</v>
      </c>
      <c r="CI22" s="25">
        <f t="shared" si="18"/>
        <v>620.79999999999995</v>
      </c>
      <c r="CJ22" s="25">
        <f t="shared" si="18"/>
        <v>648</v>
      </c>
      <c r="CK22" s="25">
        <f t="shared" si="18"/>
        <v>575.29999999999995</v>
      </c>
      <c r="CL22" s="25">
        <f t="shared" si="18"/>
        <v>597.5</v>
      </c>
      <c r="CM22" s="25">
        <f t="shared" si="18"/>
        <v>651.5</v>
      </c>
      <c r="CN22" s="25">
        <f t="shared" si="18"/>
        <v>654.9</v>
      </c>
      <c r="CO22" s="25">
        <f t="shared" si="18"/>
        <v>582.09999999999991</v>
      </c>
      <c r="CP22" s="25">
        <f t="shared" si="18"/>
        <v>663.5</v>
      </c>
      <c r="CQ22" s="25">
        <f t="shared" si="18"/>
        <v>545.5</v>
      </c>
      <c r="CR22" s="25"/>
      <c r="CS22" s="26">
        <f t="shared" si="18"/>
        <v>598.56578947368416</v>
      </c>
      <c r="CT22" s="26">
        <f t="shared" si="18"/>
        <v>579.46914893617031</v>
      </c>
      <c r="CU22" s="1" t="s">
        <v>95</v>
      </c>
      <c r="CV22" s="6"/>
      <c r="CZ22">
        <v>1996</v>
      </c>
      <c r="DA22">
        <v>2574.8000000000002</v>
      </c>
      <c r="DC22">
        <v>1994</v>
      </c>
      <c r="DD22">
        <v>2572</v>
      </c>
      <c r="DF22">
        <v>1972</v>
      </c>
      <c r="DG22">
        <v>717.2</v>
      </c>
      <c r="DI22">
        <v>1949</v>
      </c>
      <c r="DJ22">
        <v>801.6</v>
      </c>
      <c r="DL22">
        <v>2002</v>
      </c>
      <c r="DM22">
        <v>618.70000000000005</v>
      </c>
      <c r="DO22">
        <v>2006</v>
      </c>
      <c r="DP22">
        <v>527</v>
      </c>
      <c r="DR22">
        <v>1961</v>
      </c>
      <c r="DS22">
        <v>1281.0999999999999</v>
      </c>
      <c r="DV22">
        <v>1982</v>
      </c>
      <c r="DW22">
        <v>296.3</v>
      </c>
      <c r="DY22">
        <v>2003</v>
      </c>
      <c r="DZ22">
        <v>267.7</v>
      </c>
      <c r="EB22">
        <v>1943</v>
      </c>
      <c r="EC22">
        <v>251.2</v>
      </c>
      <c r="EE22">
        <v>1961</v>
      </c>
      <c r="EF22">
        <v>212.2</v>
      </c>
      <c r="EH22">
        <v>1972</v>
      </c>
      <c r="EI22">
        <v>194.6</v>
      </c>
      <c r="EK22">
        <v>1974</v>
      </c>
      <c r="EL22">
        <v>177.6</v>
      </c>
      <c r="EN22">
        <v>1968</v>
      </c>
      <c r="EO22">
        <v>180.8</v>
      </c>
      <c r="EQ22">
        <v>1956</v>
      </c>
      <c r="ER22">
        <v>201.4</v>
      </c>
      <c r="ET22">
        <v>1936</v>
      </c>
      <c r="EU22">
        <v>222.5</v>
      </c>
      <c r="EW22">
        <v>2007</v>
      </c>
      <c r="EX22">
        <v>265</v>
      </c>
      <c r="EZ22">
        <v>2012</v>
      </c>
      <c r="FA22">
        <v>266.89999999999998</v>
      </c>
      <c r="FC22">
        <v>1994</v>
      </c>
      <c r="FD22">
        <v>275.89999999999998</v>
      </c>
      <c r="FF22">
        <v>1970</v>
      </c>
      <c r="FG22">
        <v>541.29999999999995</v>
      </c>
      <c r="FI22">
        <v>1983</v>
      </c>
      <c r="FJ22">
        <v>769.5</v>
      </c>
      <c r="FL22">
        <v>1933</v>
      </c>
      <c r="FM22">
        <v>959.30000000000007</v>
      </c>
      <c r="FO22">
        <v>1968</v>
      </c>
      <c r="FP22">
        <v>1133</v>
      </c>
      <c r="FR22">
        <v>1940</v>
      </c>
      <c r="FS22">
        <v>1621.6</v>
      </c>
      <c r="FU22">
        <v>2006</v>
      </c>
      <c r="FV22">
        <v>1831.8000000000004</v>
      </c>
      <c r="FX22">
        <v>2007</v>
      </c>
      <c r="FY22">
        <v>2057.6999999999998</v>
      </c>
    </row>
    <row r="23" spans="1:181" ht="12.75">
      <c r="A23" s="1" t="s">
        <v>89</v>
      </c>
      <c r="B23" s="25">
        <f t="shared" ref="B23:AG23" si="19">SUM(B11:B13)</f>
        <v>496.70000000000005</v>
      </c>
      <c r="C23" s="25">
        <f t="shared" si="19"/>
        <v>481.70000000000005</v>
      </c>
      <c r="D23" s="25">
        <f t="shared" si="19"/>
        <v>582.9</v>
      </c>
      <c r="E23" s="25">
        <f t="shared" si="19"/>
        <v>476.09999999999997</v>
      </c>
      <c r="F23" s="25">
        <f t="shared" si="19"/>
        <v>493.5</v>
      </c>
      <c r="G23" s="25">
        <f t="shared" si="19"/>
        <v>490.29999999999995</v>
      </c>
      <c r="H23" s="25">
        <f t="shared" si="19"/>
        <v>494.1</v>
      </c>
      <c r="I23" s="25">
        <f t="shared" si="19"/>
        <v>483.9</v>
      </c>
      <c r="J23" s="25">
        <f t="shared" si="19"/>
        <v>444.29999999999995</v>
      </c>
      <c r="K23" s="25">
        <f t="shared" si="19"/>
        <v>446.1</v>
      </c>
      <c r="L23" s="25">
        <f t="shared" si="19"/>
        <v>493.1</v>
      </c>
      <c r="M23" s="25">
        <f t="shared" si="19"/>
        <v>464.59999999999997</v>
      </c>
      <c r="N23" s="25">
        <f t="shared" si="19"/>
        <v>503</v>
      </c>
      <c r="O23" s="25">
        <f t="shared" si="19"/>
        <v>455.70000000000005</v>
      </c>
      <c r="P23" s="25">
        <f t="shared" si="19"/>
        <v>471.90000000000003</v>
      </c>
      <c r="Q23" s="25">
        <f t="shared" si="19"/>
        <v>482.8</v>
      </c>
      <c r="R23" s="25">
        <f t="shared" si="19"/>
        <v>421</v>
      </c>
      <c r="S23" s="25">
        <f t="shared" si="19"/>
        <v>460.79999999999995</v>
      </c>
      <c r="T23" s="25">
        <f t="shared" si="19"/>
        <v>501.7</v>
      </c>
      <c r="U23" s="25">
        <f t="shared" si="19"/>
        <v>499.30000000000007</v>
      </c>
      <c r="V23" s="25">
        <f t="shared" si="19"/>
        <v>518.20000000000005</v>
      </c>
      <c r="W23" s="25">
        <f t="shared" si="19"/>
        <v>515.29999999999995</v>
      </c>
      <c r="X23" s="25">
        <f t="shared" si="19"/>
        <v>523</v>
      </c>
      <c r="Y23" s="25">
        <f t="shared" si="19"/>
        <v>476.3</v>
      </c>
      <c r="Z23" s="25">
        <f t="shared" si="19"/>
        <v>469.5</v>
      </c>
      <c r="AA23" s="25">
        <f t="shared" si="19"/>
        <v>447.1</v>
      </c>
      <c r="AB23" s="25">
        <f t="shared" si="19"/>
        <v>486.79999999999995</v>
      </c>
      <c r="AC23" s="25">
        <f t="shared" si="19"/>
        <v>483.7</v>
      </c>
      <c r="AD23" s="25">
        <f t="shared" si="19"/>
        <v>534.70000000000005</v>
      </c>
      <c r="AE23" s="25">
        <f t="shared" si="19"/>
        <v>583</v>
      </c>
      <c r="AF23" s="25">
        <f t="shared" si="19"/>
        <v>480.8</v>
      </c>
      <c r="AG23" s="25">
        <f t="shared" si="19"/>
        <v>547.79999999999995</v>
      </c>
      <c r="AH23" s="25">
        <f t="shared" ref="AH23:BM23" si="20">SUM(AH11:AH13)</f>
        <v>504.3</v>
      </c>
      <c r="AI23" s="25">
        <f t="shared" si="20"/>
        <v>465.1</v>
      </c>
      <c r="AJ23" s="25">
        <f t="shared" si="20"/>
        <v>423.4</v>
      </c>
      <c r="AK23" s="25">
        <f t="shared" si="20"/>
        <v>499.6</v>
      </c>
      <c r="AL23" s="25">
        <f t="shared" si="20"/>
        <v>501.70000000000005</v>
      </c>
      <c r="AM23" s="25">
        <f t="shared" si="20"/>
        <v>508.8</v>
      </c>
      <c r="AN23" s="25">
        <f t="shared" si="20"/>
        <v>466.2</v>
      </c>
      <c r="AO23" s="25">
        <f t="shared" si="20"/>
        <v>535.5</v>
      </c>
      <c r="AP23" s="25">
        <f t="shared" si="20"/>
        <v>459.3</v>
      </c>
      <c r="AQ23" s="25">
        <f t="shared" si="20"/>
        <v>469.5</v>
      </c>
      <c r="AR23" s="25">
        <f t="shared" si="20"/>
        <v>595.6</v>
      </c>
      <c r="AS23" s="25">
        <f t="shared" si="20"/>
        <v>531.20000000000005</v>
      </c>
      <c r="AT23" s="25">
        <f t="shared" si="20"/>
        <v>467.29999999999995</v>
      </c>
      <c r="AU23" s="25">
        <f t="shared" si="20"/>
        <v>530</v>
      </c>
      <c r="AV23" s="25">
        <f t="shared" si="20"/>
        <v>474.6</v>
      </c>
      <c r="AW23" s="25">
        <f t="shared" si="20"/>
        <v>386.5</v>
      </c>
      <c r="AX23" s="25">
        <f t="shared" si="20"/>
        <v>458.4</v>
      </c>
      <c r="AY23" s="25">
        <f t="shared" si="20"/>
        <v>452.79999999999995</v>
      </c>
      <c r="AZ23" s="25">
        <f t="shared" si="20"/>
        <v>478</v>
      </c>
      <c r="BA23" s="25">
        <f t="shared" si="20"/>
        <v>399.7</v>
      </c>
      <c r="BB23" s="25">
        <f t="shared" si="20"/>
        <v>520.59999999999991</v>
      </c>
      <c r="BC23" s="25">
        <f t="shared" si="20"/>
        <v>470.8</v>
      </c>
      <c r="BD23" s="25">
        <f t="shared" si="20"/>
        <v>440.70000000000005</v>
      </c>
      <c r="BE23" s="25">
        <f t="shared" si="20"/>
        <v>440</v>
      </c>
      <c r="BF23" s="25">
        <f t="shared" si="20"/>
        <v>532.6</v>
      </c>
      <c r="BG23" s="25">
        <f t="shared" si="20"/>
        <v>491.7</v>
      </c>
      <c r="BH23" s="25">
        <f t="shared" si="20"/>
        <v>468.20000000000005</v>
      </c>
      <c r="BI23" s="25">
        <f t="shared" si="20"/>
        <v>491.2</v>
      </c>
      <c r="BJ23" s="25">
        <f t="shared" si="20"/>
        <v>469</v>
      </c>
      <c r="BK23" s="25">
        <f t="shared" si="20"/>
        <v>506.20000000000005</v>
      </c>
      <c r="BL23" s="25">
        <f t="shared" si="20"/>
        <v>453</v>
      </c>
      <c r="BM23" s="25">
        <f t="shared" si="20"/>
        <v>497.7</v>
      </c>
      <c r="BN23" s="25">
        <f t="shared" ref="BN23:CQ23" si="21">SUM(BN11:BN13)</f>
        <v>497.5</v>
      </c>
      <c r="BO23" s="25">
        <f t="shared" si="21"/>
        <v>516</v>
      </c>
      <c r="BP23" s="25">
        <f t="shared" si="21"/>
        <v>500.8</v>
      </c>
      <c r="BQ23" s="25">
        <f t="shared" si="21"/>
        <v>553.6</v>
      </c>
      <c r="BR23" s="25">
        <f t="shared" si="21"/>
        <v>471.1</v>
      </c>
      <c r="BS23" s="25">
        <f t="shared" si="21"/>
        <v>531.59999999999991</v>
      </c>
      <c r="BT23" s="25">
        <f t="shared" si="21"/>
        <v>470.2</v>
      </c>
      <c r="BU23" s="25">
        <f t="shared" si="21"/>
        <v>524</v>
      </c>
      <c r="BV23" s="25">
        <f t="shared" si="21"/>
        <v>464.40000000000003</v>
      </c>
      <c r="BW23" s="25">
        <f t="shared" si="21"/>
        <v>523.20000000000005</v>
      </c>
      <c r="BX23" s="25">
        <f t="shared" si="21"/>
        <v>504.4</v>
      </c>
      <c r="BY23" s="25">
        <f t="shared" si="21"/>
        <v>488.4</v>
      </c>
      <c r="BZ23" s="25">
        <f t="shared" si="21"/>
        <v>527</v>
      </c>
      <c r="CA23" s="25">
        <f t="shared" si="21"/>
        <v>488.4</v>
      </c>
      <c r="CB23" s="25">
        <f t="shared" si="21"/>
        <v>483.49999999999994</v>
      </c>
      <c r="CC23" s="25">
        <f t="shared" si="21"/>
        <v>496.6</v>
      </c>
      <c r="CD23" s="25">
        <f t="shared" si="21"/>
        <v>438.7</v>
      </c>
      <c r="CE23" s="25">
        <f t="shared" si="21"/>
        <v>539.5</v>
      </c>
      <c r="CF23" s="25">
        <f t="shared" si="21"/>
        <v>465.1</v>
      </c>
      <c r="CG23" s="25">
        <f t="shared" si="21"/>
        <v>442.8</v>
      </c>
      <c r="CH23" s="25">
        <f t="shared" si="21"/>
        <v>486.9</v>
      </c>
      <c r="CI23" s="25">
        <f t="shared" si="21"/>
        <v>560.4</v>
      </c>
      <c r="CJ23" s="25">
        <f t="shared" si="21"/>
        <v>537.5</v>
      </c>
      <c r="CK23" s="25">
        <f t="shared" si="21"/>
        <v>504.6</v>
      </c>
      <c r="CL23" s="25">
        <f t="shared" si="21"/>
        <v>504.8</v>
      </c>
      <c r="CM23" s="25">
        <f t="shared" si="21"/>
        <v>529.19999999999993</v>
      </c>
      <c r="CN23" s="25">
        <f t="shared" si="21"/>
        <v>510.79999999999995</v>
      </c>
      <c r="CO23" s="25">
        <f t="shared" si="21"/>
        <v>480.5</v>
      </c>
      <c r="CP23" s="25">
        <f t="shared" si="21"/>
        <v>410.29999999999995</v>
      </c>
      <c r="CQ23" s="25">
        <f t="shared" si="21"/>
        <v>596.5</v>
      </c>
      <c r="CR23" s="25"/>
      <c r="CS23" s="26">
        <f>SUM(CS11:CS13)</f>
        <v>498.89210526315787</v>
      </c>
      <c r="CT23" s="26">
        <f>SUM(CT11:CT13)</f>
        <v>490.92765957446829</v>
      </c>
      <c r="CU23" s="1" t="s">
        <v>89</v>
      </c>
      <c r="CV23" s="6"/>
      <c r="CZ23">
        <v>1931</v>
      </c>
      <c r="DA23">
        <v>2572</v>
      </c>
      <c r="DC23">
        <v>1959</v>
      </c>
      <c r="DD23">
        <v>2560.0999999999995</v>
      </c>
      <c r="DF23">
        <v>2012</v>
      </c>
      <c r="DG23">
        <v>711</v>
      </c>
      <c r="DI23">
        <v>1935</v>
      </c>
      <c r="DJ23">
        <v>798.90000000000009</v>
      </c>
      <c r="DL23">
        <v>1933</v>
      </c>
      <c r="DM23">
        <v>618.6</v>
      </c>
      <c r="DO23">
        <v>2001</v>
      </c>
      <c r="DP23">
        <v>524</v>
      </c>
      <c r="DR23">
        <v>1950</v>
      </c>
      <c r="DS23">
        <v>1277.4999999999998</v>
      </c>
      <c r="DV23">
        <v>2001</v>
      </c>
      <c r="DW23">
        <v>295.39999999999998</v>
      </c>
      <c r="DY23">
        <v>1950</v>
      </c>
      <c r="DZ23">
        <v>265.39999999999998</v>
      </c>
      <c r="EB23">
        <v>1983</v>
      </c>
      <c r="EC23">
        <v>251.1</v>
      </c>
      <c r="EE23">
        <v>1963</v>
      </c>
      <c r="EF23">
        <v>211.3</v>
      </c>
      <c r="EH23">
        <v>1932</v>
      </c>
      <c r="EI23">
        <v>189.7</v>
      </c>
      <c r="EK23">
        <v>2015</v>
      </c>
      <c r="EL23">
        <v>174.1</v>
      </c>
      <c r="EN23">
        <v>1995</v>
      </c>
      <c r="EO23">
        <v>179.8</v>
      </c>
      <c r="EQ23">
        <v>1960</v>
      </c>
      <c r="ER23">
        <v>201.3</v>
      </c>
      <c r="ET23">
        <v>1951</v>
      </c>
      <c r="EU23">
        <v>222.2</v>
      </c>
      <c r="EW23">
        <v>1933</v>
      </c>
      <c r="EX23">
        <v>264.8</v>
      </c>
      <c r="EZ23">
        <v>1934</v>
      </c>
      <c r="FA23">
        <v>266.8</v>
      </c>
      <c r="FC23">
        <v>1935</v>
      </c>
      <c r="FD23">
        <v>275.2</v>
      </c>
      <c r="FF23">
        <v>2006</v>
      </c>
      <c r="FG23">
        <v>539.20000000000005</v>
      </c>
      <c r="FI23">
        <v>1933</v>
      </c>
      <c r="FJ23">
        <v>767.40000000000009</v>
      </c>
      <c r="FL23">
        <v>1948</v>
      </c>
      <c r="FM23">
        <v>958.2</v>
      </c>
      <c r="FO23">
        <v>1991</v>
      </c>
      <c r="FP23">
        <v>1130.8999999999999</v>
      </c>
      <c r="FR23">
        <v>2008</v>
      </c>
      <c r="FS23">
        <v>1621.1000000000001</v>
      </c>
      <c r="FU23">
        <v>1951</v>
      </c>
      <c r="FV23">
        <v>1825.1</v>
      </c>
      <c r="FX23">
        <v>2006</v>
      </c>
      <c r="FY23">
        <v>2052.1000000000004</v>
      </c>
    </row>
    <row r="24" spans="1:181" ht="12.75">
      <c r="A24" s="1" t="s">
        <v>96</v>
      </c>
      <c r="B24" s="25">
        <f t="shared" ref="B24:AG24" si="22">SUM(B14:B16)</f>
        <v>631.5</v>
      </c>
      <c r="C24" s="25">
        <f t="shared" si="22"/>
        <v>738.6</v>
      </c>
      <c r="D24" s="25">
        <f t="shared" si="22"/>
        <v>658</v>
      </c>
      <c r="E24" s="25">
        <f t="shared" si="22"/>
        <v>731.1</v>
      </c>
      <c r="F24" s="25">
        <f t="shared" si="22"/>
        <v>684.40000000000009</v>
      </c>
      <c r="G24" s="25">
        <f t="shared" si="22"/>
        <v>666.7</v>
      </c>
      <c r="H24" s="25">
        <f t="shared" si="22"/>
        <v>646.79999999999995</v>
      </c>
      <c r="I24" s="25">
        <f t="shared" si="22"/>
        <v>670</v>
      </c>
      <c r="J24" s="25">
        <f t="shared" si="22"/>
        <v>628.69999999999993</v>
      </c>
      <c r="K24" s="25">
        <f t="shared" si="22"/>
        <v>623.5</v>
      </c>
      <c r="L24" s="25">
        <f t="shared" si="22"/>
        <v>631.4</v>
      </c>
      <c r="M24" s="25">
        <f t="shared" si="22"/>
        <v>622.6</v>
      </c>
      <c r="N24" s="25">
        <f t="shared" si="22"/>
        <v>654.5</v>
      </c>
      <c r="O24" s="25">
        <f t="shared" si="22"/>
        <v>552.29999999999995</v>
      </c>
      <c r="P24" s="25">
        <f t="shared" si="22"/>
        <v>656.5</v>
      </c>
      <c r="Q24" s="25">
        <f t="shared" si="22"/>
        <v>674.59999999999991</v>
      </c>
      <c r="R24" s="25">
        <f t="shared" si="22"/>
        <v>659.40000000000009</v>
      </c>
      <c r="S24" s="25">
        <f t="shared" si="22"/>
        <v>655.29999999999995</v>
      </c>
      <c r="T24" s="25">
        <f t="shared" si="22"/>
        <v>648.5</v>
      </c>
      <c r="U24" s="25">
        <f t="shared" si="22"/>
        <v>730.6</v>
      </c>
      <c r="V24" s="25">
        <f t="shared" si="22"/>
        <v>683.69999999999993</v>
      </c>
      <c r="W24" s="25">
        <f t="shared" si="22"/>
        <v>660.59999999999991</v>
      </c>
      <c r="X24" s="25">
        <f t="shared" si="22"/>
        <v>623.4</v>
      </c>
      <c r="Y24" s="25">
        <f t="shared" si="22"/>
        <v>655.1</v>
      </c>
      <c r="Z24" s="25">
        <f t="shared" si="22"/>
        <v>717.9</v>
      </c>
      <c r="AA24" s="25">
        <f t="shared" si="22"/>
        <v>727.90000000000009</v>
      </c>
      <c r="AB24" s="25">
        <f t="shared" si="22"/>
        <v>649.70000000000005</v>
      </c>
      <c r="AC24" s="25">
        <f t="shared" si="22"/>
        <v>652.90000000000009</v>
      </c>
      <c r="AD24" s="25">
        <f t="shared" si="22"/>
        <v>732</v>
      </c>
      <c r="AE24" s="25">
        <f t="shared" si="22"/>
        <v>646.70000000000005</v>
      </c>
      <c r="AF24" s="25">
        <f t="shared" si="22"/>
        <v>629.4</v>
      </c>
      <c r="AG24" s="25">
        <f t="shared" si="22"/>
        <v>732.40000000000009</v>
      </c>
      <c r="AH24" s="25">
        <f t="shared" ref="AH24:BM24" si="23">SUM(AH14:AH16)</f>
        <v>692.8</v>
      </c>
      <c r="AI24" s="25">
        <f t="shared" si="23"/>
        <v>614.5</v>
      </c>
      <c r="AJ24" s="25">
        <f t="shared" si="23"/>
        <v>640.70000000000005</v>
      </c>
      <c r="AK24" s="25">
        <f t="shared" si="23"/>
        <v>700.4</v>
      </c>
      <c r="AL24" s="25">
        <f t="shared" si="23"/>
        <v>649.90000000000009</v>
      </c>
      <c r="AM24" s="25">
        <f t="shared" si="23"/>
        <v>667.19999999999993</v>
      </c>
      <c r="AN24" s="25">
        <f t="shared" si="23"/>
        <v>749.59999999999991</v>
      </c>
      <c r="AO24" s="25">
        <f t="shared" si="23"/>
        <v>710.40000000000009</v>
      </c>
      <c r="AP24" s="25">
        <f t="shared" si="23"/>
        <v>599.4</v>
      </c>
      <c r="AQ24" s="25">
        <f t="shared" si="23"/>
        <v>649.1</v>
      </c>
      <c r="AR24" s="25">
        <f t="shared" si="23"/>
        <v>717.2</v>
      </c>
      <c r="AS24" s="25">
        <f t="shared" si="23"/>
        <v>667.3</v>
      </c>
      <c r="AT24" s="25">
        <f t="shared" si="23"/>
        <v>633.59999999999991</v>
      </c>
      <c r="AU24" s="25">
        <f t="shared" si="23"/>
        <v>691.90000000000009</v>
      </c>
      <c r="AV24" s="25">
        <f t="shared" si="23"/>
        <v>594.40000000000009</v>
      </c>
      <c r="AW24" s="25">
        <f t="shared" si="23"/>
        <v>698.09999999999991</v>
      </c>
      <c r="AX24" s="25">
        <f t="shared" si="23"/>
        <v>643.6</v>
      </c>
      <c r="AY24" s="25">
        <f t="shared" si="23"/>
        <v>584.4</v>
      </c>
      <c r="AZ24" s="25">
        <f t="shared" si="23"/>
        <v>692.1</v>
      </c>
      <c r="BA24" s="25">
        <f t="shared" si="23"/>
        <v>615</v>
      </c>
      <c r="BB24" s="25">
        <f t="shared" si="23"/>
        <v>637.29999999999995</v>
      </c>
      <c r="BC24" s="25">
        <f t="shared" si="23"/>
        <v>512.5</v>
      </c>
      <c r="BD24" s="25">
        <f t="shared" si="23"/>
        <v>691</v>
      </c>
      <c r="BE24" s="25">
        <f t="shared" si="23"/>
        <v>382.70000000000005</v>
      </c>
      <c r="BF24" s="25">
        <f t="shared" si="23"/>
        <v>599.6</v>
      </c>
      <c r="BG24" s="25">
        <f t="shared" si="23"/>
        <v>658.7</v>
      </c>
      <c r="BH24" s="25">
        <f t="shared" si="23"/>
        <v>610.5</v>
      </c>
      <c r="BI24" s="25">
        <f t="shared" si="23"/>
        <v>575.5</v>
      </c>
      <c r="BJ24" s="25">
        <f t="shared" si="23"/>
        <v>689</v>
      </c>
      <c r="BK24" s="25">
        <f t="shared" si="23"/>
        <v>616.1</v>
      </c>
      <c r="BL24" s="25">
        <f t="shared" si="23"/>
        <v>545.9</v>
      </c>
      <c r="BM24" s="25">
        <f t="shared" si="23"/>
        <v>647.4</v>
      </c>
      <c r="BN24" s="25">
        <f t="shared" ref="BN24:CQ24" si="24">SUM(BN14:BN16)</f>
        <v>692.5</v>
      </c>
      <c r="BO24" s="25">
        <f t="shared" si="24"/>
        <v>600.4</v>
      </c>
      <c r="BP24" s="25">
        <f t="shared" si="24"/>
        <v>686.5</v>
      </c>
      <c r="BQ24" s="25">
        <f t="shared" si="24"/>
        <v>756.5</v>
      </c>
      <c r="BR24" s="25">
        <f t="shared" si="24"/>
        <v>647.79999999999995</v>
      </c>
      <c r="BS24" s="25">
        <f t="shared" si="24"/>
        <v>617.9</v>
      </c>
      <c r="BT24" s="25">
        <f t="shared" si="24"/>
        <v>670.5</v>
      </c>
      <c r="BU24" s="25">
        <f t="shared" si="24"/>
        <v>599.70000000000005</v>
      </c>
      <c r="BV24" s="25">
        <f t="shared" si="24"/>
        <v>719.90000000000009</v>
      </c>
      <c r="BW24" s="25">
        <f t="shared" si="24"/>
        <v>666.8</v>
      </c>
      <c r="BX24" s="25">
        <f t="shared" si="24"/>
        <v>638.1</v>
      </c>
      <c r="BY24" s="25">
        <f t="shared" si="24"/>
        <v>667.9</v>
      </c>
      <c r="BZ24" s="25">
        <f t="shared" si="24"/>
        <v>683.1</v>
      </c>
      <c r="CA24" s="25">
        <f t="shared" si="24"/>
        <v>757.5</v>
      </c>
      <c r="CB24" s="25">
        <f t="shared" si="24"/>
        <v>647.6</v>
      </c>
      <c r="CC24" s="25">
        <f t="shared" si="24"/>
        <v>639.1</v>
      </c>
      <c r="CD24" s="25">
        <f t="shared" si="24"/>
        <v>720.90000000000009</v>
      </c>
      <c r="CE24" s="25">
        <f t="shared" si="24"/>
        <v>651.9</v>
      </c>
      <c r="CF24" s="25">
        <f t="shared" si="24"/>
        <v>711</v>
      </c>
      <c r="CG24" s="25">
        <f t="shared" si="24"/>
        <v>608.90000000000009</v>
      </c>
      <c r="CH24" s="25">
        <f t="shared" si="24"/>
        <v>759.8</v>
      </c>
      <c r="CI24" s="25">
        <f t="shared" si="24"/>
        <v>777.09999999999991</v>
      </c>
      <c r="CJ24" s="25">
        <f t="shared" si="24"/>
        <v>631.1</v>
      </c>
      <c r="CK24" s="25">
        <f t="shared" si="24"/>
        <v>677.2</v>
      </c>
      <c r="CL24" s="25">
        <f t="shared" si="24"/>
        <v>717.30000000000007</v>
      </c>
      <c r="CM24" s="25">
        <f t="shared" si="24"/>
        <v>738.7</v>
      </c>
      <c r="CN24" s="25">
        <f t="shared" si="24"/>
        <v>665.1</v>
      </c>
      <c r="CO24" s="25">
        <f t="shared" si="24"/>
        <v>685.8</v>
      </c>
      <c r="CP24" s="25">
        <f t="shared" si="24"/>
        <v>700.2</v>
      </c>
      <c r="CQ24" s="25">
        <f t="shared" si="24"/>
        <v>699.8</v>
      </c>
      <c r="CR24" s="25"/>
      <c r="CS24" s="26">
        <f>SUM(CS14:CS16)</f>
        <v>667.87631578947355</v>
      </c>
      <c r="CT24" s="26">
        <f>SUM(CT14:CT16)</f>
        <v>662.61292610386658</v>
      </c>
      <c r="CU24" s="1" t="s">
        <v>96</v>
      </c>
      <c r="CV24" s="6"/>
      <c r="CZ24">
        <v>2007</v>
      </c>
      <c r="DA24">
        <v>2566.8999999999996</v>
      </c>
      <c r="DC24">
        <v>1970</v>
      </c>
      <c r="DD24">
        <v>2556.6999999999998</v>
      </c>
      <c r="DF24">
        <v>1969</v>
      </c>
      <c r="DG24">
        <v>710.40000000000009</v>
      </c>
      <c r="DI24">
        <v>1962</v>
      </c>
      <c r="DJ24">
        <v>795.1</v>
      </c>
      <c r="DL24">
        <v>1977</v>
      </c>
      <c r="DM24">
        <v>617.9</v>
      </c>
      <c r="DO24">
        <v>2003</v>
      </c>
      <c r="DP24">
        <v>523.20000000000005</v>
      </c>
      <c r="DR24">
        <v>2013</v>
      </c>
      <c r="DS24">
        <v>1274.1000000000001</v>
      </c>
      <c r="DV24">
        <v>2003</v>
      </c>
      <c r="DW24">
        <v>295.39999999999998</v>
      </c>
      <c r="DY24">
        <v>2015</v>
      </c>
      <c r="DZ24">
        <v>264.10000000000002</v>
      </c>
      <c r="EB24">
        <v>1990</v>
      </c>
      <c r="EC24">
        <v>251.1</v>
      </c>
      <c r="EE24">
        <v>2019</v>
      </c>
      <c r="EF24">
        <v>211.2</v>
      </c>
      <c r="EH24">
        <v>1991</v>
      </c>
      <c r="EI24">
        <v>189.1</v>
      </c>
      <c r="EK24">
        <v>1992</v>
      </c>
      <c r="EL24">
        <v>174</v>
      </c>
      <c r="EN24">
        <v>2006</v>
      </c>
      <c r="EO24">
        <v>178.9</v>
      </c>
      <c r="EQ24">
        <v>1999</v>
      </c>
      <c r="ER24">
        <v>200.7</v>
      </c>
      <c r="ET24">
        <v>2006</v>
      </c>
      <c r="EU24">
        <v>222</v>
      </c>
      <c r="EW24">
        <v>1994</v>
      </c>
      <c r="EX24">
        <v>263.5</v>
      </c>
      <c r="EZ24">
        <v>2004</v>
      </c>
      <c r="FA24">
        <v>262.10000000000002</v>
      </c>
      <c r="FC24">
        <v>1939</v>
      </c>
      <c r="FD24">
        <v>274.3</v>
      </c>
      <c r="FF24">
        <v>1931</v>
      </c>
      <c r="FG24">
        <v>537.29999999999995</v>
      </c>
      <c r="FI24">
        <v>1930</v>
      </c>
      <c r="FJ24">
        <v>764.3</v>
      </c>
      <c r="FL24">
        <v>1957</v>
      </c>
      <c r="FM24">
        <v>957.8</v>
      </c>
      <c r="FO24">
        <v>1940</v>
      </c>
      <c r="FP24">
        <v>1128.5</v>
      </c>
      <c r="FR24">
        <v>1948</v>
      </c>
      <c r="FS24">
        <v>1620.8999999999999</v>
      </c>
      <c r="FU24">
        <v>1930</v>
      </c>
      <c r="FV24">
        <v>1824.2</v>
      </c>
      <c r="FX24">
        <v>2005</v>
      </c>
      <c r="FY24">
        <v>1997.1000000000001</v>
      </c>
    </row>
    <row r="25" spans="1:181" ht="12.75">
      <c r="A25" s="1" t="s">
        <v>131</v>
      </c>
      <c r="B25" s="25">
        <f>SUM(B6:B7)</f>
        <v>490.09999999999997</v>
      </c>
      <c r="C25" s="25">
        <f t="shared" ref="C25:BN25" si="25">SUM(C6:C7)</f>
        <v>537.29999999999995</v>
      </c>
      <c r="D25" s="25">
        <f t="shared" si="25"/>
        <v>416.4</v>
      </c>
      <c r="E25" s="25">
        <f t="shared" si="25"/>
        <v>497.8</v>
      </c>
      <c r="F25" s="25">
        <f t="shared" si="25"/>
        <v>501.1</v>
      </c>
      <c r="G25" s="25">
        <f t="shared" si="25"/>
        <v>487.1</v>
      </c>
      <c r="H25" s="25">
        <f t="shared" si="25"/>
        <v>392.4</v>
      </c>
      <c r="I25" s="25">
        <f t="shared" si="25"/>
        <v>484.29999999999995</v>
      </c>
      <c r="J25" s="25">
        <f t="shared" si="25"/>
        <v>429.59999999999997</v>
      </c>
      <c r="K25" s="25">
        <f t="shared" si="25"/>
        <v>551.5</v>
      </c>
      <c r="L25" s="25">
        <f t="shared" si="25"/>
        <v>548.79999999999995</v>
      </c>
      <c r="M25" s="25">
        <f t="shared" si="25"/>
        <v>521.70000000000005</v>
      </c>
      <c r="N25" s="25">
        <f t="shared" si="25"/>
        <v>455</v>
      </c>
      <c r="O25" s="25">
        <f t="shared" si="25"/>
        <v>448.1</v>
      </c>
      <c r="P25" s="25">
        <f t="shared" si="25"/>
        <v>484.4</v>
      </c>
      <c r="Q25" s="25">
        <f t="shared" si="25"/>
        <v>390.3</v>
      </c>
      <c r="R25" s="25">
        <f t="shared" si="25"/>
        <v>528.70000000000005</v>
      </c>
      <c r="S25" s="25">
        <f t="shared" si="25"/>
        <v>490</v>
      </c>
      <c r="T25" s="25">
        <f t="shared" si="25"/>
        <v>521.20000000000005</v>
      </c>
      <c r="U25" s="25">
        <f t="shared" si="25"/>
        <v>494</v>
      </c>
      <c r="V25" s="25">
        <f t="shared" si="25"/>
        <v>581.79999999999995</v>
      </c>
      <c r="W25" s="25">
        <f t="shared" si="25"/>
        <v>484.40000000000003</v>
      </c>
      <c r="X25" s="25">
        <f t="shared" si="25"/>
        <v>428.6</v>
      </c>
      <c r="Y25" s="25">
        <f t="shared" si="25"/>
        <v>413</v>
      </c>
      <c r="Z25" s="25">
        <f t="shared" si="25"/>
        <v>475.4</v>
      </c>
      <c r="AA25" s="25">
        <f t="shared" si="25"/>
        <v>448.4</v>
      </c>
      <c r="AB25" s="25">
        <f t="shared" si="25"/>
        <v>430.7</v>
      </c>
      <c r="AC25" s="25">
        <f t="shared" si="25"/>
        <v>585.29999999999995</v>
      </c>
      <c r="AD25" s="25">
        <f t="shared" si="25"/>
        <v>477.1</v>
      </c>
      <c r="AE25" s="25">
        <f t="shared" si="25"/>
        <v>460.29999999999995</v>
      </c>
      <c r="AF25" s="25">
        <f t="shared" si="25"/>
        <v>472.1</v>
      </c>
      <c r="AG25" s="25">
        <f t="shared" si="25"/>
        <v>505.40000000000003</v>
      </c>
      <c r="AH25" s="25">
        <f t="shared" si="25"/>
        <v>512.20000000000005</v>
      </c>
      <c r="AI25" s="25">
        <f t="shared" si="25"/>
        <v>501.2</v>
      </c>
      <c r="AJ25" s="25">
        <f t="shared" si="25"/>
        <v>513.20000000000005</v>
      </c>
      <c r="AK25" s="25">
        <f t="shared" si="25"/>
        <v>482.3</v>
      </c>
      <c r="AL25" s="25">
        <f t="shared" si="25"/>
        <v>436.1</v>
      </c>
      <c r="AM25" s="25">
        <f t="shared" si="25"/>
        <v>518.70000000000005</v>
      </c>
      <c r="AN25" s="25">
        <f t="shared" si="25"/>
        <v>569</v>
      </c>
      <c r="AO25" s="25">
        <f t="shared" si="25"/>
        <v>459.7</v>
      </c>
      <c r="AP25" s="25">
        <f t="shared" si="25"/>
        <v>541.29999999999995</v>
      </c>
      <c r="AQ25" s="25">
        <f t="shared" si="25"/>
        <v>387.1</v>
      </c>
      <c r="AR25" s="25">
        <f t="shared" si="25"/>
        <v>499.20000000000005</v>
      </c>
      <c r="AS25" s="25">
        <f t="shared" si="25"/>
        <v>589.5</v>
      </c>
      <c r="AT25" s="25">
        <f t="shared" si="25"/>
        <v>474.4</v>
      </c>
      <c r="AU25" s="25">
        <f t="shared" si="25"/>
        <v>457.3</v>
      </c>
      <c r="AV25" s="25">
        <f t="shared" si="25"/>
        <v>461.6</v>
      </c>
      <c r="AW25" s="25">
        <f t="shared" si="25"/>
        <v>516.20000000000005</v>
      </c>
      <c r="AX25" s="25">
        <f t="shared" si="25"/>
        <v>591.79999999999995</v>
      </c>
      <c r="AY25" s="25">
        <f t="shared" si="25"/>
        <v>514.29999999999995</v>
      </c>
      <c r="AZ25" s="25">
        <f t="shared" si="25"/>
        <v>425.5</v>
      </c>
      <c r="BA25" s="25">
        <f t="shared" si="25"/>
        <v>451.20000000000005</v>
      </c>
      <c r="BB25" s="25">
        <f t="shared" si="25"/>
        <v>542.70000000000005</v>
      </c>
      <c r="BC25" s="25">
        <f t="shared" si="25"/>
        <v>518.4</v>
      </c>
      <c r="BD25" s="25">
        <f t="shared" si="25"/>
        <v>469.7</v>
      </c>
      <c r="BE25" s="25">
        <f t="shared" si="25"/>
        <v>541.90000000000009</v>
      </c>
      <c r="BF25" s="25">
        <f t="shared" si="25"/>
        <v>456.4</v>
      </c>
      <c r="BG25" s="25">
        <f t="shared" si="25"/>
        <v>578</v>
      </c>
      <c r="BH25" s="25">
        <f t="shared" si="25"/>
        <v>502.7</v>
      </c>
      <c r="BI25" s="25">
        <f t="shared" si="25"/>
        <v>447.5</v>
      </c>
      <c r="BJ25" s="25">
        <f t="shared" si="25"/>
        <v>490</v>
      </c>
      <c r="BK25" s="25">
        <f t="shared" si="25"/>
        <v>529.79999999999995</v>
      </c>
      <c r="BL25" s="25">
        <f t="shared" si="25"/>
        <v>495.5</v>
      </c>
      <c r="BM25" s="25">
        <f t="shared" si="25"/>
        <v>468.6</v>
      </c>
      <c r="BN25" s="25">
        <f t="shared" si="25"/>
        <v>517.4</v>
      </c>
      <c r="BO25" s="25">
        <f t="shared" ref="BO25:CR25" si="26">SUM(BO6:BO7)</f>
        <v>442.4</v>
      </c>
      <c r="BP25" s="25">
        <f t="shared" si="26"/>
        <v>460.20000000000005</v>
      </c>
      <c r="BQ25" s="25">
        <f t="shared" si="26"/>
        <v>459.5</v>
      </c>
      <c r="BR25" s="25">
        <f t="shared" si="26"/>
        <v>493.2</v>
      </c>
      <c r="BS25" s="25">
        <f t="shared" si="26"/>
        <v>485.8</v>
      </c>
      <c r="BT25" s="25">
        <f t="shared" si="26"/>
        <v>398.6</v>
      </c>
      <c r="BU25" s="25">
        <f t="shared" si="26"/>
        <v>518.59999999999991</v>
      </c>
      <c r="BV25" s="25">
        <f t="shared" si="26"/>
        <v>469.8</v>
      </c>
      <c r="BW25" s="25">
        <f t="shared" si="26"/>
        <v>563.09999999999991</v>
      </c>
      <c r="BX25" s="25">
        <f t="shared" si="26"/>
        <v>428.7</v>
      </c>
      <c r="BY25" s="25">
        <f t="shared" si="26"/>
        <v>511.3</v>
      </c>
      <c r="BZ25" s="25">
        <f t="shared" si="26"/>
        <v>539.20000000000005</v>
      </c>
      <c r="CA25" s="25">
        <f t="shared" si="26"/>
        <v>444.29999999999995</v>
      </c>
      <c r="CB25" s="25">
        <f t="shared" si="26"/>
        <v>528.90000000000009</v>
      </c>
      <c r="CC25" s="25">
        <f t="shared" si="26"/>
        <v>478.3</v>
      </c>
      <c r="CD25" s="25">
        <f t="shared" si="26"/>
        <v>436.4</v>
      </c>
      <c r="CE25" s="25">
        <f t="shared" si="26"/>
        <v>446.7</v>
      </c>
      <c r="CF25" s="25">
        <f t="shared" si="26"/>
        <v>404.29999999999995</v>
      </c>
      <c r="CG25" s="25">
        <f t="shared" si="26"/>
        <v>572.20000000000005</v>
      </c>
      <c r="CH25" s="25">
        <f t="shared" si="26"/>
        <v>502.6</v>
      </c>
      <c r="CI25" s="25">
        <f t="shared" si="26"/>
        <v>561</v>
      </c>
      <c r="CJ25" s="25">
        <f t="shared" si="26"/>
        <v>521.70000000000005</v>
      </c>
      <c r="CK25" s="25">
        <f t="shared" si="26"/>
        <v>528.29999999999995</v>
      </c>
      <c r="CL25" s="25">
        <f t="shared" si="26"/>
        <v>470</v>
      </c>
      <c r="CM25" s="25">
        <f t="shared" si="26"/>
        <v>607.09999999999991</v>
      </c>
      <c r="CN25" s="25">
        <f t="shared" si="26"/>
        <v>515.9</v>
      </c>
      <c r="CO25" s="25">
        <f t="shared" si="26"/>
        <v>572.79999999999995</v>
      </c>
      <c r="CP25" s="25">
        <f t="shared" si="26"/>
        <v>471.1</v>
      </c>
      <c r="CQ25" s="25">
        <f t="shared" si="26"/>
        <v>405.6</v>
      </c>
      <c r="CR25" s="25">
        <f t="shared" si="26"/>
        <v>604.09999999999991</v>
      </c>
      <c r="CS25" s="26">
        <f>SUM(CS6:CS7)</f>
        <v>492.72368421052636</v>
      </c>
      <c r="CU25" s="1" t="s">
        <v>131</v>
      </c>
      <c r="CV25" s="6"/>
      <c r="CZ25">
        <v>1990</v>
      </c>
      <c r="DA25">
        <v>2562.5</v>
      </c>
      <c r="DC25">
        <v>2018</v>
      </c>
      <c r="DD25">
        <v>2556.6</v>
      </c>
      <c r="DF25">
        <v>1965</v>
      </c>
      <c r="DG25">
        <v>700.4</v>
      </c>
      <c r="DI25">
        <v>1941</v>
      </c>
      <c r="DJ25">
        <v>794.3</v>
      </c>
      <c r="DL25">
        <v>1952</v>
      </c>
      <c r="DM25">
        <v>609.70000000000005</v>
      </c>
      <c r="DO25">
        <v>1952</v>
      </c>
      <c r="DP25">
        <v>523</v>
      </c>
      <c r="DR25" s="45">
        <v>2022</v>
      </c>
      <c r="DS25" s="45">
        <v>1272.7</v>
      </c>
      <c r="DV25">
        <v>2008</v>
      </c>
      <c r="DW25">
        <v>290.60000000000002</v>
      </c>
      <c r="DY25" s="45">
        <v>2021</v>
      </c>
      <c r="DZ25" s="45">
        <v>263.89999999999998</v>
      </c>
      <c r="EB25">
        <v>1978</v>
      </c>
      <c r="EC25">
        <v>250.6</v>
      </c>
      <c r="EE25">
        <v>1942</v>
      </c>
      <c r="EF25">
        <v>211.1</v>
      </c>
      <c r="EH25">
        <v>1959</v>
      </c>
      <c r="EI25">
        <v>188.7</v>
      </c>
      <c r="EK25">
        <v>2012</v>
      </c>
      <c r="EL25">
        <v>173.9</v>
      </c>
      <c r="EN25">
        <v>2001</v>
      </c>
      <c r="EO25">
        <v>178.6</v>
      </c>
      <c r="EQ25">
        <v>1958</v>
      </c>
      <c r="ER25">
        <v>199.7</v>
      </c>
      <c r="ET25">
        <v>1939</v>
      </c>
      <c r="EU25">
        <v>220.4</v>
      </c>
      <c r="EW25">
        <v>1993</v>
      </c>
      <c r="EX25">
        <v>260.39999999999998</v>
      </c>
      <c r="EZ25">
        <v>1963</v>
      </c>
      <c r="FA25">
        <v>260.3</v>
      </c>
      <c r="FC25">
        <v>2019</v>
      </c>
      <c r="FD25">
        <v>272.60000000000002</v>
      </c>
      <c r="FF25">
        <v>1991</v>
      </c>
      <c r="FG25">
        <v>529.79999999999995</v>
      </c>
      <c r="FI25">
        <v>2016</v>
      </c>
      <c r="FJ25">
        <v>763.6</v>
      </c>
      <c r="FL25">
        <v>1985</v>
      </c>
      <c r="FM25">
        <v>954.60000000000014</v>
      </c>
      <c r="FO25">
        <v>1949</v>
      </c>
      <c r="FP25">
        <v>1120.7</v>
      </c>
      <c r="FR25">
        <v>1949</v>
      </c>
      <c r="FS25">
        <v>1620</v>
      </c>
      <c r="FU25">
        <v>1950</v>
      </c>
      <c r="FV25">
        <v>1820.1999999999996</v>
      </c>
      <c r="FX25">
        <v>2004</v>
      </c>
      <c r="FY25">
        <v>1895.6000000000001</v>
      </c>
    </row>
    <row r="26" spans="1:181" ht="12.75">
      <c r="A26" s="1" t="s">
        <v>59</v>
      </c>
      <c r="B26" s="25">
        <f>SUM(B6:B8)</f>
        <v>764.3</v>
      </c>
      <c r="C26" s="25">
        <f t="shared" ref="C26:BN26" si="27">SUM(C6:C8)</f>
        <v>736.8</v>
      </c>
      <c r="D26" s="25">
        <f t="shared" si="27"/>
        <v>589</v>
      </c>
      <c r="E26" s="25">
        <f t="shared" si="27"/>
        <v>767.40000000000009</v>
      </c>
      <c r="F26" s="25">
        <f t="shared" si="27"/>
        <v>720.2</v>
      </c>
      <c r="G26" s="25">
        <f t="shared" si="27"/>
        <v>672.3</v>
      </c>
      <c r="H26" s="25">
        <f t="shared" si="27"/>
        <v>618.4</v>
      </c>
      <c r="I26" s="25">
        <f t="shared" si="27"/>
        <v>701.8</v>
      </c>
      <c r="J26" s="25">
        <f t="shared" si="27"/>
        <v>648.79999999999995</v>
      </c>
      <c r="K26" s="25">
        <f t="shared" si="27"/>
        <v>779.3</v>
      </c>
      <c r="L26" s="25">
        <f t="shared" si="27"/>
        <v>799.19999999999993</v>
      </c>
      <c r="M26" s="25">
        <f t="shared" si="27"/>
        <v>731.7</v>
      </c>
      <c r="N26" s="25">
        <f t="shared" si="27"/>
        <v>627</v>
      </c>
      <c r="O26" s="25">
        <f t="shared" si="27"/>
        <v>699.3</v>
      </c>
      <c r="P26" s="25">
        <f t="shared" si="27"/>
        <v>653.20000000000005</v>
      </c>
      <c r="Q26" s="25">
        <f t="shared" si="27"/>
        <v>655.20000000000005</v>
      </c>
      <c r="R26" s="25">
        <f t="shared" si="27"/>
        <v>729.6</v>
      </c>
      <c r="S26" s="25">
        <f t="shared" si="27"/>
        <v>725</v>
      </c>
      <c r="T26" s="25">
        <f t="shared" si="27"/>
        <v>784.40000000000009</v>
      </c>
      <c r="U26" s="25">
        <f t="shared" si="27"/>
        <v>754.6</v>
      </c>
      <c r="V26" s="25">
        <f t="shared" si="27"/>
        <v>811.69999999999993</v>
      </c>
      <c r="W26" s="25">
        <f t="shared" si="27"/>
        <v>726.6</v>
      </c>
      <c r="X26" s="25">
        <f t="shared" si="27"/>
        <v>653.79999999999995</v>
      </c>
      <c r="Y26" s="25">
        <f t="shared" si="27"/>
        <v>644.5</v>
      </c>
      <c r="Z26" s="25">
        <f t="shared" si="27"/>
        <v>674.5</v>
      </c>
      <c r="AA26" s="25">
        <f t="shared" si="27"/>
        <v>651.9</v>
      </c>
      <c r="AB26" s="25">
        <f t="shared" si="27"/>
        <v>630.79999999999995</v>
      </c>
      <c r="AC26" s="25">
        <f t="shared" si="27"/>
        <v>784.9</v>
      </c>
      <c r="AD26" s="25">
        <f t="shared" si="27"/>
        <v>677.5</v>
      </c>
      <c r="AE26" s="25">
        <f t="shared" si="27"/>
        <v>659.9</v>
      </c>
      <c r="AF26" s="25">
        <f t="shared" si="27"/>
        <v>619</v>
      </c>
      <c r="AG26" s="25">
        <f t="shared" si="27"/>
        <v>718.5</v>
      </c>
      <c r="AH26" s="25">
        <f t="shared" si="27"/>
        <v>709.2</v>
      </c>
      <c r="AI26" s="25">
        <f t="shared" si="27"/>
        <v>709.9</v>
      </c>
      <c r="AJ26" s="25">
        <f t="shared" si="27"/>
        <v>733.80000000000007</v>
      </c>
      <c r="AK26" s="25">
        <f t="shared" si="27"/>
        <v>659.3</v>
      </c>
      <c r="AL26" s="25">
        <f t="shared" si="27"/>
        <v>667.7</v>
      </c>
      <c r="AM26" s="25">
        <f t="shared" si="27"/>
        <v>700.5</v>
      </c>
      <c r="AN26" s="25">
        <f t="shared" si="27"/>
        <v>807.4</v>
      </c>
      <c r="AO26" s="25">
        <f t="shared" si="27"/>
        <v>740.7</v>
      </c>
      <c r="AP26" s="25">
        <f t="shared" si="27"/>
        <v>724.4</v>
      </c>
      <c r="AQ26" s="25">
        <f t="shared" si="27"/>
        <v>599.40000000000009</v>
      </c>
      <c r="AR26" s="25">
        <f t="shared" si="27"/>
        <v>717.80000000000007</v>
      </c>
      <c r="AS26" s="25">
        <f t="shared" si="27"/>
        <v>782.1</v>
      </c>
      <c r="AT26" s="25">
        <f t="shared" si="27"/>
        <v>731</v>
      </c>
      <c r="AU26" s="25">
        <f t="shared" si="27"/>
        <v>657.2</v>
      </c>
      <c r="AV26" s="25">
        <f t="shared" si="27"/>
        <v>688.40000000000009</v>
      </c>
      <c r="AW26" s="25">
        <f t="shared" si="27"/>
        <v>722.1</v>
      </c>
      <c r="AX26" s="25">
        <f t="shared" si="27"/>
        <v>842.4</v>
      </c>
      <c r="AY26" s="25">
        <f t="shared" si="27"/>
        <v>663.69999999999993</v>
      </c>
      <c r="AZ26" s="25">
        <f t="shared" si="27"/>
        <v>572.20000000000005</v>
      </c>
      <c r="BA26" s="25">
        <f t="shared" si="27"/>
        <v>645.80000000000007</v>
      </c>
      <c r="BB26" s="25">
        <f t="shared" si="27"/>
        <v>755.40000000000009</v>
      </c>
      <c r="BC26" s="25">
        <f t="shared" si="27"/>
        <v>769.5</v>
      </c>
      <c r="BD26" s="25">
        <f t="shared" si="27"/>
        <v>618.29999999999995</v>
      </c>
      <c r="BE26" s="25">
        <f t="shared" si="27"/>
        <v>762.90000000000009</v>
      </c>
      <c r="BF26" s="25">
        <f t="shared" si="27"/>
        <v>692</v>
      </c>
      <c r="BG26" s="25">
        <f t="shared" si="27"/>
        <v>761.5</v>
      </c>
      <c r="BH26" s="25">
        <f t="shared" si="27"/>
        <v>700.5</v>
      </c>
      <c r="BI26" s="25">
        <f t="shared" si="27"/>
        <v>667.3</v>
      </c>
      <c r="BJ26" s="25">
        <f t="shared" si="27"/>
        <v>741.1</v>
      </c>
      <c r="BK26" s="25">
        <f t="shared" si="27"/>
        <v>746.8</v>
      </c>
      <c r="BL26" s="25">
        <f t="shared" si="27"/>
        <v>697</v>
      </c>
      <c r="BM26" s="25">
        <f t="shared" si="27"/>
        <v>679.40000000000009</v>
      </c>
      <c r="BN26" s="25">
        <f t="shared" si="27"/>
        <v>771.59999999999991</v>
      </c>
      <c r="BO26" s="25">
        <f t="shared" ref="BO26:CS26" si="28">SUM(BO6:BO8)</f>
        <v>671.8</v>
      </c>
      <c r="BP26" s="25">
        <f t="shared" si="28"/>
        <v>693.2</v>
      </c>
      <c r="BQ26" s="25">
        <f t="shared" si="28"/>
        <v>664.6</v>
      </c>
      <c r="BR26" s="25">
        <f t="shared" si="28"/>
        <v>725.3</v>
      </c>
      <c r="BS26" s="25">
        <f t="shared" si="28"/>
        <v>707.3</v>
      </c>
      <c r="BT26" s="25">
        <f t="shared" si="28"/>
        <v>645.79999999999995</v>
      </c>
      <c r="BU26" s="25">
        <f t="shared" si="28"/>
        <v>777.69999999999993</v>
      </c>
      <c r="BV26" s="25">
        <f t="shared" si="28"/>
        <v>734.90000000000009</v>
      </c>
      <c r="BW26" s="25">
        <f t="shared" si="28"/>
        <v>817.09999999999991</v>
      </c>
      <c r="BX26" s="25">
        <f t="shared" si="28"/>
        <v>695.2</v>
      </c>
      <c r="BY26" s="25">
        <f t="shared" si="28"/>
        <v>714.2</v>
      </c>
      <c r="BZ26" s="25">
        <f t="shared" si="28"/>
        <v>734.40000000000009</v>
      </c>
      <c r="CA26" s="25">
        <f t="shared" si="28"/>
        <v>702.9</v>
      </c>
      <c r="CB26" s="25">
        <f t="shared" si="28"/>
        <v>758.80000000000007</v>
      </c>
      <c r="CC26" s="25">
        <f t="shared" si="28"/>
        <v>717.5</v>
      </c>
      <c r="CD26" s="25">
        <f t="shared" si="28"/>
        <v>700.3</v>
      </c>
      <c r="CE26" s="25">
        <f t="shared" si="28"/>
        <v>675.7</v>
      </c>
      <c r="CF26" s="25">
        <f t="shared" si="28"/>
        <v>596.79999999999995</v>
      </c>
      <c r="CG26" s="25">
        <f t="shared" si="28"/>
        <v>827.2</v>
      </c>
      <c r="CH26" s="25">
        <f t="shared" si="28"/>
        <v>735.40000000000009</v>
      </c>
      <c r="CI26" s="25">
        <f t="shared" si="28"/>
        <v>805.2</v>
      </c>
      <c r="CJ26" s="25">
        <f t="shared" si="28"/>
        <v>763.6</v>
      </c>
      <c r="CK26" s="25">
        <f t="shared" si="28"/>
        <v>729</v>
      </c>
      <c r="CL26" s="25">
        <f t="shared" si="28"/>
        <v>708.4</v>
      </c>
      <c r="CM26" s="25">
        <f t="shared" si="28"/>
        <v>832.8</v>
      </c>
      <c r="CN26" s="25">
        <f t="shared" si="28"/>
        <v>749.9</v>
      </c>
      <c r="CO26" s="25">
        <f t="shared" si="28"/>
        <v>781.59999999999991</v>
      </c>
      <c r="CP26" s="25">
        <f t="shared" si="28"/>
        <v>710.6</v>
      </c>
      <c r="CQ26" s="25">
        <f t="shared" si="28"/>
        <v>652.6</v>
      </c>
      <c r="CR26" s="25">
        <f t="shared" si="28"/>
        <v>866.8</v>
      </c>
      <c r="CS26" s="26">
        <f t="shared" si="28"/>
        <v>723.3421052631578</v>
      </c>
      <c r="CU26" s="1" t="s">
        <v>59</v>
      </c>
      <c r="CV26" s="6"/>
      <c r="CZ26">
        <v>1934</v>
      </c>
      <c r="DA26">
        <v>2552.1000000000008</v>
      </c>
      <c r="DC26">
        <v>1974</v>
      </c>
      <c r="DD26">
        <v>2551.2000000000003</v>
      </c>
      <c r="DF26" s="45">
        <v>2022</v>
      </c>
      <c r="DG26" s="45">
        <v>700.2</v>
      </c>
      <c r="DI26">
        <v>2018</v>
      </c>
      <c r="DJ26">
        <v>789.1</v>
      </c>
      <c r="DL26">
        <v>1966</v>
      </c>
      <c r="DM26">
        <v>609.20000000000005</v>
      </c>
      <c r="DO26">
        <v>1982</v>
      </c>
      <c r="DP26">
        <v>520.59999999999991</v>
      </c>
      <c r="DR26">
        <v>1949</v>
      </c>
      <c r="DS26">
        <v>1271.6000000000001</v>
      </c>
      <c r="DV26">
        <v>2006</v>
      </c>
      <c r="DW26">
        <v>289.10000000000002</v>
      </c>
      <c r="DY26">
        <v>1991</v>
      </c>
      <c r="DZ26">
        <v>263.2</v>
      </c>
      <c r="EB26">
        <v>1940</v>
      </c>
      <c r="EC26">
        <v>250.4</v>
      </c>
      <c r="EE26" s="45">
        <v>2021</v>
      </c>
      <c r="EF26" s="45">
        <v>210.6</v>
      </c>
      <c r="EH26">
        <v>1963</v>
      </c>
      <c r="EI26">
        <v>188.6</v>
      </c>
      <c r="EK26">
        <v>2003</v>
      </c>
      <c r="EL26">
        <v>172.4</v>
      </c>
      <c r="EN26">
        <v>2004</v>
      </c>
      <c r="EO26">
        <v>176.2</v>
      </c>
      <c r="EQ26">
        <v>1980</v>
      </c>
      <c r="ER26">
        <v>199.7</v>
      </c>
      <c r="ET26">
        <v>1998</v>
      </c>
      <c r="EU26">
        <v>220.3</v>
      </c>
      <c r="EW26">
        <v>2010</v>
      </c>
      <c r="EX26">
        <v>258.60000000000002</v>
      </c>
      <c r="EZ26">
        <v>1978</v>
      </c>
      <c r="FA26">
        <v>259.10000000000002</v>
      </c>
      <c r="FC26">
        <v>1940</v>
      </c>
      <c r="FD26">
        <v>272.60000000000002</v>
      </c>
      <c r="FF26">
        <v>2008</v>
      </c>
      <c r="FG26">
        <v>528.90000000000009</v>
      </c>
      <c r="FI26">
        <v>1985</v>
      </c>
      <c r="FJ26">
        <v>762.90000000000009</v>
      </c>
      <c r="FL26">
        <v>1941</v>
      </c>
      <c r="FM26">
        <v>950.7</v>
      </c>
      <c r="FO26">
        <v>1948</v>
      </c>
      <c r="FP26">
        <v>1119.2</v>
      </c>
      <c r="FR26">
        <v>1941</v>
      </c>
      <c r="FS26">
        <v>1617.5</v>
      </c>
      <c r="FU26">
        <v>1959</v>
      </c>
      <c r="FV26">
        <v>1820</v>
      </c>
      <c r="FX26">
        <v>2003</v>
      </c>
      <c r="FY26">
        <v>2106.1999999999998</v>
      </c>
    </row>
    <row r="27" spans="1:181" ht="12.75">
      <c r="A27" s="1" t="s">
        <v>62</v>
      </c>
      <c r="B27" s="25">
        <f>SUM(B6:B9)</f>
        <v>932.09999999999991</v>
      </c>
      <c r="C27" s="25">
        <f t="shared" ref="C27:BN27" si="29">SUM(C6:C9)</f>
        <v>883.69999999999993</v>
      </c>
      <c r="D27" s="25">
        <f t="shared" si="29"/>
        <v>754.4</v>
      </c>
      <c r="E27" s="25">
        <f t="shared" si="29"/>
        <v>959.30000000000007</v>
      </c>
      <c r="F27" s="25">
        <f t="shared" si="29"/>
        <v>907.80000000000007</v>
      </c>
      <c r="G27" s="25">
        <f t="shared" si="29"/>
        <v>852</v>
      </c>
      <c r="H27" s="25">
        <f t="shared" si="29"/>
        <v>807.5</v>
      </c>
      <c r="I27" s="25">
        <f t="shared" si="29"/>
        <v>892.19999999999993</v>
      </c>
      <c r="J27" s="25">
        <f t="shared" si="29"/>
        <v>740.9</v>
      </c>
      <c r="K27" s="25">
        <f t="shared" si="29"/>
        <v>972.69999999999993</v>
      </c>
      <c r="L27" s="25">
        <f t="shared" si="29"/>
        <v>981</v>
      </c>
      <c r="M27" s="25">
        <f t="shared" si="29"/>
        <v>950.7</v>
      </c>
      <c r="N27" s="25">
        <f t="shared" si="29"/>
        <v>838.1</v>
      </c>
      <c r="O27" s="25">
        <f t="shared" si="29"/>
        <v>922.3</v>
      </c>
      <c r="P27" s="25">
        <f t="shared" si="29"/>
        <v>805.6</v>
      </c>
      <c r="Q27" s="25">
        <f t="shared" si="29"/>
        <v>836.5</v>
      </c>
      <c r="R27" s="25">
        <f t="shared" si="29"/>
        <v>881.90000000000009</v>
      </c>
      <c r="S27" s="25">
        <f t="shared" si="29"/>
        <v>909</v>
      </c>
      <c r="T27" s="25">
        <f t="shared" si="29"/>
        <v>958.2</v>
      </c>
      <c r="U27" s="25">
        <f t="shared" si="29"/>
        <v>969.2</v>
      </c>
      <c r="V27" s="25">
        <f t="shared" si="29"/>
        <v>972.89999999999986</v>
      </c>
      <c r="W27" s="25">
        <f t="shared" si="29"/>
        <v>914.1</v>
      </c>
      <c r="X27" s="25">
        <f t="shared" si="29"/>
        <v>862.5</v>
      </c>
      <c r="Y27" s="25">
        <f t="shared" si="29"/>
        <v>817.5</v>
      </c>
      <c r="Z27" s="25">
        <f t="shared" si="29"/>
        <v>865.4</v>
      </c>
      <c r="AA27" s="25">
        <f t="shared" si="29"/>
        <v>856</v>
      </c>
      <c r="AB27" s="25">
        <f t="shared" si="29"/>
        <v>784.09999999999991</v>
      </c>
      <c r="AC27" s="25">
        <f t="shared" si="29"/>
        <v>957.8</v>
      </c>
      <c r="AD27" s="25">
        <f t="shared" si="29"/>
        <v>916</v>
      </c>
      <c r="AE27" s="25">
        <f t="shared" si="29"/>
        <v>867.9</v>
      </c>
      <c r="AF27" s="25">
        <f t="shared" si="29"/>
        <v>799.6</v>
      </c>
      <c r="AG27" s="25">
        <f t="shared" si="29"/>
        <v>930.7</v>
      </c>
      <c r="AH27" s="25">
        <f t="shared" si="29"/>
        <v>895.6</v>
      </c>
      <c r="AI27" s="25">
        <f t="shared" si="29"/>
        <v>921.2</v>
      </c>
      <c r="AJ27" s="25">
        <f t="shared" si="29"/>
        <v>942</v>
      </c>
      <c r="AK27" s="25">
        <f t="shared" si="29"/>
        <v>857.9</v>
      </c>
      <c r="AL27" s="25">
        <f t="shared" si="29"/>
        <v>872.6</v>
      </c>
      <c r="AM27" s="25">
        <f t="shared" si="29"/>
        <v>886.6</v>
      </c>
      <c r="AN27" s="25">
        <f t="shared" si="29"/>
        <v>980.59999999999991</v>
      </c>
      <c r="AO27" s="25">
        <f t="shared" si="29"/>
        <v>942.1</v>
      </c>
      <c r="AP27" s="25">
        <f t="shared" si="29"/>
        <v>930.4</v>
      </c>
      <c r="AQ27" s="25">
        <f t="shared" si="29"/>
        <v>781.00000000000011</v>
      </c>
      <c r="AR27" s="25">
        <f t="shared" si="29"/>
        <v>909</v>
      </c>
      <c r="AS27" s="25">
        <f t="shared" si="29"/>
        <v>976.1</v>
      </c>
      <c r="AT27" s="25">
        <f t="shared" si="29"/>
        <v>887.9</v>
      </c>
      <c r="AU27" s="25">
        <f t="shared" si="29"/>
        <v>870.40000000000009</v>
      </c>
      <c r="AV27" s="25">
        <f t="shared" si="29"/>
        <v>894.80000000000007</v>
      </c>
      <c r="AW27" s="25">
        <f t="shared" si="29"/>
        <v>936</v>
      </c>
      <c r="AX27" s="25">
        <f t="shared" si="29"/>
        <v>964</v>
      </c>
      <c r="AY27" s="25">
        <f t="shared" si="29"/>
        <v>846</v>
      </c>
      <c r="AZ27" s="25">
        <f t="shared" si="29"/>
        <v>735.2</v>
      </c>
      <c r="BA27" s="25">
        <f t="shared" si="29"/>
        <v>839.30000000000007</v>
      </c>
      <c r="BB27" s="25">
        <f t="shared" si="29"/>
        <v>901.40000000000009</v>
      </c>
      <c r="BC27" s="25">
        <f t="shared" si="29"/>
        <v>931</v>
      </c>
      <c r="BD27" s="25">
        <f t="shared" si="29"/>
        <v>825</v>
      </c>
      <c r="BE27" s="25">
        <f t="shared" si="29"/>
        <v>954.60000000000014</v>
      </c>
      <c r="BF27" s="25">
        <f t="shared" si="29"/>
        <v>932</v>
      </c>
      <c r="BG27" s="25">
        <f t="shared" si="29"/>
        <v>950.5</v>
      </c>
      <c r="BH27" s="25">
        <f t="shared" si="29"/>
        <v>916.5</v>
      </c>
      <c r="BI27" s="25">
        <f t="shared" si="29"/>
        <v>891.69999999999993</v>
      </c>
      <c r="BJ27" s="25">
        <f t="shared" si="29"/>
        <v>899.2</v>
      </c>
      <c r="BK27" s="25">
        <f t="shared" si="29"/>
        <v>941.8</v>
      </c>
      <c r="BL27" s="25">
        <f t="shared" si="29"/>
        <v>898</v>
      </c>
      <c r="BM27" s="25">
        <f t="shared" si="29"/>
        <v>853.40000000000009</v>
      </c>
      <c r="BN27" s="25">
        <f t="shared" si="29"/>
        <v>1008.5999999999999</v>
      </c>
      <c r="BO27" s="25">
        <f t="shared" ref="BO27:CS27" si="30">SUM(BO6:BO9)</f>
        <v>788.8</v>
      </c>
      <c r="BP27" s="25">
        <f t="shared" si="30"/>
        <v>891.7</v>
      </c>
      <c r="BQ27" s="25">
        <f t="shared" si="30"/>
        <v>856.5</v>
      </c>
      <c r="BR27" s="25">
        <f t="shared" si="30"/>
        <v>927.4</v>
      </c>
      <c r="BS27" s="25">
        <f t="shared" si="30"/>
        <v>897.09999999999991</v>
      </c>
      <c r="BT27" s="25">
        <f t="shared" si="30"/>
        <v>821.9</v>
      </c>
      <c r="BU27" s="25">
        <f t="shared" si="30"/>
        <v>987.5</v>
      </c>
      <c r="BV27" s="25">
        <f t="shared" si="30"/>
        <v>910.60000000000014</v>
      </c>
      <c r="BW27" s="25">
        <f t="shared" si="30"/>
        <v>999.39999999999986</v>
      </c>
      <c r="BX27" s="25">
        <f t="shared" si="30"/>
        <v>885.80000000000007</v>
      </c>
      <c r="BY27" s="25">
        <f t="shared" si="30"/>
        <v>926.90000000000009</v>
      </c>
      <c r="BZ27" s="25">
        <f t="shared" si="30"/>
        <v>912.00000000000011</v>
      </c>
      <c r="CA27" s="25">
        <f t="shared" si="30"/>
        <v>899.09999999999991</v>
      </c>
      <c r="CB27" s="25">
        <f t="shared" si="30"/>
        <v>936.7</v>
      </c>
      <c r="CC27" s="25">
        <f t="shared" si="30"/>
        <v>910.2</v>
      </c>
      <c r="CD27" s="25">
        <f t="shared" si="30"/>
        <v>913.5</v>
      </c>
      <c r="CE27" s="25">
        <f t="shared" si="30"/>
        <v>835.5</v>
      </c>
      <c r="CF27" s="25">
        <f t="shared" si="30"/>
        <v>825.4</v>
      </c>
      <c r="CG27" s="25">
        <f t="shared" si="30"/>
        <v>980.40000000000009</v>
      </c>
      <c r="CH27" s="25">
        <f t="shared" si="30"/>
        <v>859.10000000000014</v>
      </c>
      <c r="CI27" s="25">
        <f t="shared" si="30"/>
        <v>967.7</v>
      </c>
      <c r="CJ27" s="25">
        <f t="shared" si="30"/>
        <v>1001.9000000000001</v>
      </c>
      <c r="CK27" s="25">
        <f t="shared" si="30"/>
        <v>898.2</v>
      </c>
      <c r="CL27" s="25">
        <f t="shared" si="30"/>
        <v>896.3</v>
      </c>
      <c r="CM27" s="25">
        <f t="shared" si="30"/>
        <v>1044</v>
      </c>
      <c r="CN27" s="25">
        <f t="shared" si="30"/>
        <v>983.3</v>
      </c>
      <c r="CO27" s="25">
        <f t="shared" si="30"/>
        <v>992.19999999999993</v>
      </c>
      <c r="CP27" s="25">
        <f t="shared" si="30"/>
        <v>950.2</v>
      </c>
      <c r="CQ27" s="25">
        <f t="shared" si="30"/>
        <v>812.1</v>
      </c>
      <c r="CS27" s="26">
        <f t="shared" si="30"/>
        <v>915.87105263157878</v>
      </c>
      <c r="CU27" s="1" t="s">
        <v>62</v>
      </c>
      <c r="CV27" s="6"/>
      <c r="CZ27">
        <v>1968</v>
      </c>
      <c r="DA27">
        <v>2544.9</v>
      </c>
      <c r="DC27">
        <v>2007</v>
      </c>
      <c r="DD27">
        <v>2546.8000000000002</v>
      </c>
      <c r="DF27" s="45">
        <v>2023</v>
      </c>
      <c r="DG27" s="45">
        <v>699.8</v>
      </c>
      <c r="DI27" s="45">
        <v>2020</v>
      </c>
      <c r="DJ27" s="45">
        <v>788.5</v>
      </c>
      <c r="DL27">
        <v>2000</v>
      </c>
      <c r="DM27">
        <v>609.19999999999993</v>
      </c>
      <c r="DO27">
        <v>1950</v>
      </c>
      <c r="DP27">
        <v>518.20000000000005</v>
      </c>
      <c r="DR27">
        <v>1933</v>
      </c>
      <c r="DS27">
        <v>1271.3000000000002</v>
      </c>
      <c r="DV27">
        <v>1958</v>
      </c>
      <c r="DW27">
        <v>286.3</v>
      </c>
      <c r="DY27">
        <v>1994</v>
      </c>
      <c r="DZ27">
        <v>263.2</v>
      </c>
      <c r="EB27">
        <v>2000</v>
      </c>
      <c r="EC27">
        <v>247.2</v>
      </c>
      <c r="EE27">
        <v>2001</v>
      </c>
      <c r="EF27">
        <v>209.8</v>
      </c>
      <c r="EH27">
        <v>1970</v>
      </c>
      <c r="EI27">
        <v>188.1</v>
      </c>
      <c r="EK27">
        <v>1961</v>
      </c>
      <c r="EL27">
        <v>171.6</v>
      </c>
      <c r="EN27">
        <v>2011</v>
      </c>
      <c r="EO27">
        <v>176.1</v>
      </c>
      <c r="EQ27">
        <v>1943</v>
      </c>
      <c r="ER27">
        <v>195.9</v>
      </c>
      <c r="ET27">
        <v>1962</v>
      </c>
      <c r="EU27">
        <v>219.2</v>
      </c>
      <c r="EW27">
        <v>1937</v>
      </c>
      <c r="EX27">
        <v>257.8</v>
      </c>
      <c r="EZ27">
        <v>1996</v>
      </c>
      <c r="FA27">
        <v>258.7</v>
      </c>
      <c r="FC27">
        <v>1998</v>
      </c>
      <c r="FD27">
        <v>271.60000000000002</v>
      </c>
      <c r="FF27">
        <v>1946</v>
      </c>
      <c r="FG27">
        <v>528.70000000000005</v>
      </c>
      <c r="FI27">
        <v>1987</v>
      </c>
      <c r="FJ27">
        <v>761.5</v>
      </c>
      <c r="FL27">
        <v>1987</v>
      </c>
      <c r="FM27">
        <v>950.5</v>
      </c>
      <c r="FO27">
        <v>1970</v>
      </c>
      <c r="FP27">
        <v>1118.5</v>
      </c>
      <c r="FR27">
        <v>1958</v>
      </c>
      <c r="FS27">
        <v>1613.5</v>
      </c>
      <c r="FU27">
        <v>1986</v>
      </c>
      <c r="FV27">
        <v>1818.1999999999998</v>
      </c>
      <c r="FX27">
        <v>2002</v>
      </c>
      <c r="FY27">
        <v>2047.5000000000002</v>
      </c>
    </row>
    <row r="28" spans="1:181" ht="12.75">
      <c r="A28" s="1" t="s">
        <v>61</v>
      </c>
      <c r="B28" s="6">
        <f>SUM(B6:B10)</f>
        <v>1152.3</v>
      </c>
      <c r="C28" s="6">
        <f>SUM(C6:C10)</f>
        <v>1103.3</v>
      </c>
      <c r="D28" s="6">
        <f>SUM(D6:D10)</f>
        <v>944.09999999999991</v>
      </c>
      <c r="E28" s="6">
        <f>SUM(E6:E10)</f>
        <v>1116.4000000000001</v>
      </c>
      <c r="F28" s="6">
        <f>SUM(F6:F10)</f>
        <v>1062.4000000000001</v>
      </c>
      <c r="G28" s="6">
        <f>SUM(G6:G10)</f>
        <v>1006.5</v>
      </c>
      <c r="H28" s="6">
        <f>SUM(H6:H10)</f>
        <v>994.9</v>
      </c>
      <c r="I28" s="6">
        <f>SUM(I6:I10)</f>
        <v>1039.6999999999998</v>
      </c>
      <c r="J28" s="6">
        <f>SUM(J6:J10)</f>
        <v>938.7</v>
      </c>
      <c r="K28" s="6">
        <f>SUM(K6:K10)</f>
        <v>1141.0999999999999</v>
      </c>
      <c r="L28" s="6">
        <f>SUM(L6:L10)</f>
        <v>1128.5</v>
      </c>
      <c r="M28" s="6">
        <f>SUM(M6:M10)</f>
        <v>1152.9000000000001</v>
      </c>
      <c r="N28" s="6">
        <f>SUM(N6:N10)</f>
        <v>961.9</v>
      </c>
      <c r="O28" s="6">
        <f>SUM(O6:O10)</f>
        <v>1086</v>
      </c>
      <c r="P28" s="6">
        <f>SUM(P6:P10)</f>
        <v>993.1</v>
      </c>
      <c r="Q28" s="6">
        <f>SUM(Q6:Q10)</f>
        <v>984.2</v>
      </c>
      <c r="R28" s="6">
        <f>SUM(R6:R10)</f>
        <v>1033.5</v>
      </c>
      <c r="S28" s="6">
        <f>SUM(S6:S10)</f>
        <v>1110.8</v>
      </c>
      <c r="T28" s="6">
        <f>SUM(T6:T10)</f>
        <v>1119.2</v>
      </c>
      <c r="U28" s="6">
        <f>SUM(U6:U10)</f>
        <v>1120.7</v>
      </c>
      <c r="V28" s="6">
        <f>SUM(V6:V10)</f>
        <v>1116.3999999999999</v>
      </c>
      <c r="W28" s="6">
        <f>SUM(W6:W10)</f>
        <v>1087.5999999999999</v>
      </c>
      <c r="X28" s="6">
        <f>SUM(X6:X10)</f>
        <v>1038.3</v>
      </c>
      <c r="Y28" s="6">
        <f>SUM(Y6:Y10)</f>
        <v>943.7</v>
      </c>
      <c r="Z28" s="6">
        <f>SUM(Z6:Z10)</f>
        <v>1027.5</v>
      </c>
      <c r="AA28" s="6">
        <f>SUM(AA6:AA10)</f>
        <v>1018.7</v>
      </c>
      <c r="AB28" s="6">
        <f>SUM(AB6:AB10)</f>
        <v>901.39999999999986</v>
      </c>
      <c r="AC28" s="6">
        <f>SUM(AC6:AC10)</f>
        <v>1111.8</v>
      </c>
      <c r="AD28" s="6">
        <f>SUM(AD6:AD10)</f>
        <v>1078.8</v>
      </c>
      <c r="AE28" s="6">
        <f>SUM(AE6:AE10)</f>
        <v>1056.5999999999999</v>
      </c>
      <c r="AF28" s="6">
        <f>SUM(AF6:AF10)</f>
        <v>958.5</v>
      </c>
      <c r="AG28" s="6">
        <f>SUM(AG6:AG10)</f>
        <v>1109.5</v>
      </c>
      <c r="AH28" s="6">
        <f>SUM(AH6:AH10)</f>
        <v>1049.7</v>
      </c>
      <c r="AI28" s="6">
        <f>SUM(AI6:AI10)</f>
        <v>1109.8</v>
      </c>
      <c r="AJ28" s="6">
        <f>SUM(AJ6:AJ10)</f>
        <v>1107.0999999999999</v>
      </c>
      <c r="AK28" s="6">
        <f>SUM(AK6:AK10)</f>
        <v>1032.2</v>
      </c>
      <c r="AL28" s="6">
        <f>SUM(AL6:AL10)</f>
        <v>1045.3</v>
      </c>
      <c r="AM28" s="6">
        <f>SUM(AM6:AM10)</f>
        <v>1069</v>
      </c>
      <c r="AN28" s="6">
        <f>SUM(AN6:AN10)</f>
        <v>1133</v>
      </c>
      <c r="AO28" s="6">
        <f>SUM(AO6:AO10)</f>
        <v>1056.8</v>
      </c>
      <c r="AP28" s="6">
        <f>SUM(AP6:AP10)</f>
        <v>1118.5</v>
      </c>
      <c r="AQ28" s="6">
        <f>SUM(AQ6:AQ10)</f>
        <v>917.80000000000018</v>
      </c>
      <c r="AR28" s="6">
        <f>SUM(AR6:AR10)</f>
        <v>1103.5999999999999</v>
      </c>
      <c r="AS28" s="6">
        <f>SUM(AS6:AS10)</f>
        <v>1138.8</v>
      </c>
      <c r="AT28" s="6">
        <f>SUM(AT6:AT10)</f>
        <v>1070.9000000000001</v>
      </c>
      <c r="AU28" s="6">
        <f>SUM(AU6:AU10)</f>
        <v>1053.5</v>
      </c>
      <c r="AV28" s="6">
        <f>SUM(AV6:AV10)</f>
        <v>1102.4000000000001</v>
      </c>
      <c r="AW28" s="6">
        <f>SUM(AW6:AW10)</f>
        <v>1134.0999999999999</v>
      </c>
      <c r="AX28" s="6">
        <f>SUM(AX6:AX10)</f>
        <v>1109.4000000000001</v>
      </c>
      <c r="AY28" s="6">
        <f>SUM(AY6:AY10)</f>
        <v>979.4</v>
      </c>
      <c r="AZ28" s="6">
        <f>SUM(AZ6:AZ10)</f>
        <v>897.1</v>
      </c>
      <c r="BA28" s="6">
        <f>SUM(BA6:BA10)</f>
        <v>987.90000000000009</v>
      </c>
      <c r="BB28" s="6">
        <f>SUM(BB6:BB10)</f>
        <v>1083.4000000000001</v>
      </c>
      <c r="BC28" s="6">
        <f>SUM(BC6:BC10)</f>
        <v>1097.0999999999999</v>
      </c>
      <c r="BD28" s="6">
        <f>SUM(BD6:BD10)</f>
        <v>1007.3</v>
      </c>
      <c r="BE28" s="6">
        <f>SUM(BE6:BE10)</f>
        <v>1088.3000000000002</v>
      </c>
      <c r="BF28" s="6">
        <f>SUM(BF6:BF10)</f>
        <v>1105.5999999999999</v>
      </c>
      <c r="BG28" s="6">
        <f>SUM(BG6:BG10)</f>
        <v>1106.4000000000001</v>
      </c>
      <c r="BH28" s="6">
        <f>SUM(BH6:BH10)</f>
        <v>1092.9000000000001</v>
      </c>
      <c r="BI28" s="6">
        <f>SUM(BI6:BI10)</f>
        <v>1023.8</v>
      </c>
      <c r="BJ28" s="6">
        <f>SUM(BJ6:BJ10)</f>
        <v>1094.5</v>
      </c>
      <c r="BK28" s="6">
        <f>SUM(BK6:BK10)</f>
        <v>1130.8999999999999</v>
      </c>
      <c r="BL28" s="6">
        <f>SUM(BL6:BL10)</f>
        <v>1056.0999999999999</v>
      </c>
      <c r="BM28" s="6">
        <f>SUM(BM6:BM10)</f>
        <v>1030.1000000000001</v>
      </c>
      <c r="BN28" s="6">
        <f>SUM(BN6:BN10)</f>
        <v>1213.1999999999998</v>
      </c>
      <c r="BO28" s="6">
        <f>SUM(BO6:BO10)</f>
        <v>959.3</v>
      </c>
      <c r="BP28" s="6">
        <f>SUM(BP6:BP10)</f>
        <v>1086.6000000000001</v>
      </c>
      <c r="BQ28" s="6">
        <f>SUM(BQ6:BQ10)</f>
        <v>1026.3</v>
      </c>
      <c r="BR28" s="6">
        <f>SUM(BR6:BR10)</f>
        <v>1083</v>
      </c>
      <c r="BS28" s="6">
        <f>SUM(BS6:BS10)</f>
        <v>1079.5</v>
      </c>
      <c r="BT28" s="6">
        <f>SUM(BT6:BT10)</f>
        <v>1007.8</v>
      </c>
      <c r="BU28" s="6">
        <f>SUM(BU6:BU10)</f>
        <v>1158.5999999999999</v>
      </c>
      <c r="BV28" s="6">
        <f>SUM(BV6:BV10)</f>
        <v>1088.5000000000002</v>
      </c>
      <c r="BW28" s="6">
        <f>SUM(BW6:BW10)</f>
        <v>1162.6999999999998</v>
      </c>
      <c r="BX28" s="6">
        <f>SUM(BX6:BX10)</f>
        <v>1015.2</v>
      </c>
      <c r="BY28" s="6">
        <f>SUM(BY6:BY10)</f>
        <v>1094</v>
      </c>
      <c r="BZ28" s="6">
        <f>SUM(BZ6:BZ10)</f>
        <v>1082.8000000000002</v>
      </c>
      <c r="CA28" s="6">
        <f>SUM(CA6:CA10)</f>
        <v>1099.8999999999999</v>
      </c>
      <c r="CB28" s="6">
        <f>SUM(CB6:CB10)</f>
        <v>1137.6000000000001</v>
      </c>
      <c r="CC28" s="6">
        <f>SUM(CC6:CC10)</f>
        <v>1079.2</v>
      </c>
      <c r="CD28" s="6">
        <f>SUM(CD6:CD10)</f>
        <v>1032.7</v>
      </c>
      <c r="CE28" s="6">
        <f>SUM(CE6:CE10)</f>
        <v>997.3</v>
      </c>
      <c r="CF28" s="6">
        <f>SUM(CF6:CF10)</f>
        <v>1010.8</v>
      </c>
      <c r="CG28" s="6">
        <f>SUM(CG6:CG10)</f>
        <v>1162.9000000000001</v>
      </c>
      <c r="CH28" s="6">
        <f>SUM(CH6:CH10)</f>
        <v>1058.2</v>
      </c>
      <c r="CI28" s="6">
        <f>SUM(CI6:CI10)</f>
        <v>1181.8</v>
      </c>
      <c r="CJ28" s="6">
        <f>SUM(CJ6:CJ10)</f>
        <v>1169.7</v>
      </c>
      <c r="CK28" s="6">
        <f>SUM(CK6:CK10)</f>
        <v>1103.6000000000001</v>
      </c>
      <c r="CL28" s="6">
        <f>SUM(CL6:CL10)</f>
        <v>1067.5</v>
      </c>
      <c r="CM28" s="6">
        <f>SUM(CM6:CM10)</f>
        <v>1258.5999999999999</v>
      </c>
      <c r="CN28" s="6">
        <f>SUM(CN6:CN10)</f>
        <v>1170.8</v>
      </c>
      <c r="CO28" s="6">
        <f>SUM(CO6:CO10)</f>
        <v>1154.8999999999999</v>
      </c>
      <c r="CP28" s="6">
        <f>SUM(CP6:CP10)</f>
        <v>1134.6000000000001</v>
      </c>
      <c r="CQ28" s="6">
        <f>SUM(CQ6:CQ10)</f>
        <v>951.1</v>
      </c>
      <c r="CR28" s="6"/>
      <c r="CS28" s="6">
        <f>SUM(CS6:CS10)</f>
        <v>1091.2894736842104</v>
      </c>
      <c r="CU28" s="1" t="s">
        <v>61</v>
      </c>
      <c r="CV28" s="6"/>
      <c r="CZ28">
        <v>2006</v>
      </c>
      <c r="DA28">
        <v>2537.6000000000004</v>
      </c>
      <c r="DC28">
        <v>1963</v>
      </c>
      <c r="DD28">
        <v>2545.9000000000005</v>
      </c>
      <c r="DF28">
        <v>1977</v>
      </c>
      <c r="DG28">
        <v>698.09999999999991</v>
      </c>
      <c r="DI28">
        <v>2015</v>
      </c>
      <c r="DJ28">
        <v>783.6</v>
      </c>
      <c r="DL28">
        <v>2008</v>
      </c>
      <c r="DM28">
        <v>608.70000000000005</v>
      </c>
      <c r="DO28">
        <v>1995</v>
      </c>
      <c r="DP28">
        <v>516</v>
      </c>
      <c r="DR28">
        <v>1948</v>
      </c>
      <c r="DS28">
        <v>1269.8</v>
      </c>
      <c r="DV28">
        <v>1935</v>
      </c>
      <c r="DW28">
        <v>285.8</v>
      </c>
      <c r="DY28">
        <v>1948</v>
      </c>
      <c r="DZ28">
        <v>261.89999999999998</v>
      </c>
      <c r="EB28" s="45">
        <v>2023</v>
      </c>
      <c r="EC28" s="45">
        <v>247</v>
      </c>
      <c r="EE28">
        <v>1952</v>
      </c>
      <c r="EF28">
        <v>208.7</v>
      </c>
      <c r="EH28" s="45">
        <v>2020</v>
      </c>
      <c r="EI28" s="45">
        <v>187.5</v>
      </c>
      <c r="EK28">
        <v>1996</v>
      </c>
      <c r="EL28">
        <v>171.6</v>
      </c>
      <c r="EN28">
        <v>1930</v>
      </c>
      <c r="EO28">
        <v>175.7</v>
      </c>
      <c r="EQ28">
        <v>1987</v>
      </c>
      <c r="ER28">
        <v>195.3</v>
      </c>
      <c r="ET28">
        <v>1935</v>
      </c>
      <c r="EU28">
        <v>217.5</v>
      </c>
      <c r="EW28">
        <v>1977</v>
      </c>
      <c r="EX28">
        <v>257.7</v>
      </c>
      <c r="EZ28">
        <v>1937</v>
      </c>
      <c r="FA28">
        <v>257.60000000000002</v>
      </c>
      <c r="FC28">
        <v>1962</v>
      </c>
      <c r="FD28">
        <v>270.5</v>
      </c>
      <c r="FF28">
        <v>2017</v>
      </c>
      <c r="FG28">
        <v>528.29999999999995</v>
      </c>
      <c r="FI28">
        <v>2008</v>
      </c>
      <c r="FJ28">
        <v>758.80000000000007</v>
      </c>
      <c r="FL28" s="45">
        <v>2022</v>
      </c>
      <c r="FM28" s="45">
        <v>947.7</v>
      </c>
      <c r="FO28">
        <v>1933</v>
      </c>
      <c r="FP28">
        <v>1116.4000000000001</v>
      </c>
      <c r="FR28">
        <v>1999</v>
      </c>
      <c r="FS28">
        <v>1611.1000000000001</v>
      </c>
      <c r="FU28">
        <v>1968</v>
      </c>
      <c r="FV28">
        <v>1815.3</v>
      </c>
      <c r="FX28">
        <v>2001</v>
      </c>
      <c r="FY28">
        <v>2099.1999999999998</v>
      </c>
    </row>
    <row r="29" spans="1:181" ht="12.75">
      <c r="A29" s="1" t="s">
        <v>84</v>
      </c>
      <c r="B29" s="5">
        <f>SUM(B6:B11)</f>
        <v>1330.7</v>
      </c>
      <c r="C29" s="5">
        <f>SUM(C6:C11)</f>
        <v>1259.0999999999999</v>
      </c>
      <c r="D29" s="5">
        <f>SUM(D6:D11)</f>
        <v>1122.5999999999999</v>
      </c>
      <c r="E29" s="5">
        <f>SUM(E6:E11)</f>
        <v>1271.3000000000002</v>
      </c>
      <c r="F29" s="5">
        <f>SUM(F6:F11)</f>
        <v>1183.1000000000001</v>
      </c>
      <c r="G29" s="5">
        <f>SUM(G6:G11)</f>
        <v>1141.3</v>
      </c>
      <c r="H29" s="5">
        <f>SUM(H6:H11)</f>
        <v>1159.7</v>
      </c>
      <c r="I29" s="5">
        <f>SUM(I6:I11)</f>
        <v>1206.7999999999997</v>
      </c>
      <c r="J29" s="5">
        <f>SUM(J6:J11)</f>
        <v>1074.7</v>
      </c>
      <c r="K29" s="5">
        <f>SUM(K6:K11)</f>
        <v>1256.3999999999999</v>
      </c>
      <c r="L29" s="5">
        <f>SUM(L6:L11)</f>
        <v>1317.1</v>
      </c>
      <c r="M29" s="5">
        <f>SUM(M6:M11)</f>
        <v>1333.7</v>
      </c>
      <c r="N29" s="5">
        <f>SUM(N6:N11)</f>
        <v>1143.7</v>
      </c>
      <c r="O29" s="5">
        <f>SUM(O6:O11)</f>
        <v>1196.8</v>
      </c>
      <c r="P29" s="5">
        <f>SUM(P6:P11)</f>
        <v>1171.4000000000001</v>
      </c>
      <c r="Q29" s="5">
        <f>SUM(Q6:Q11)</f>
        <v>1147.7</v>
      </c>
      <c r="R29" s="5">
        <f>SUM(R6:R11)</f>
        <v>1147</v>
      </c>
      <c r="S29" s="5">
        <f>SUM(S6:S11)</f>
        <v>1243.3999999999999</v>
      </c>
      <c r="T29" s="5">
        <f>SUM(T6:T11)</f>
        <v>1269.8</v>
      </c>
      <c r="U29" s="5">
        <f>SUM(U6:U11)</f>
        <v>1271.6000000000001</v>
      </c>
      <c r="V29" s="5">
        <f>SUM(V6:V11)</f>
        <v>1277.4999999999998</v>
      </c>
      <c r="W29" s="5">
        <f>SUM(W6:W11)</f>
        <v>1265.6999999999998</v>
      </c>
      <c r="X29" s="5">
        <f>SUM(X6:X11)</f>
        <v>1191.2</v>
      </c>
      <c r="Y29" s="5">
        <f>SUM(Y6:Y11)</f>
        <v>1071.7</v>
      </c>
      <c r="Z29" s="5">
        <f>SUM(Z6:Z11)</f>
        <v>1176.8</v>
      </c>
      <c r="AA29" s="5">
        <f>SUM(AA6:AA11)</f>
        <v>1173.1000000000001</v>
      </c>
      <c r="AB29" s="5">
        <f>SUM(AB6:AB11)</f>
        <v>1042.9999999999998</v>
      </c>
      <c r="AC29" s="5">
        <f>SUM(AC6:AC11)</f>
        <v>1265.2</v>
      </c>
      <c r="AD29" s="5">
        <f>SUM(AD6:AD11)</f>
        <v>1281.8</v>
      </c>
      <c r="AE29" s="5">
        <f>SUM(AE6:AE11)</f>
        <v>1261.8</v>
      </c>
      <c r="AF29" s="5">
        <f>SUM(AF6:AF11)</f>
        <v>1062.4000000000001</v>
      </c>
      <c r="AG29" s="5">
        <f>SUM(AG6:AG11)</f>
        <v>1281.0999999999999</v>
      </c>
      <c r="AH29" s="5">
        <f>SUM(AH6:AH11)</f>
        <v>1232.5</v>
      </c>
      <c r="AI29" s="5">
        <f>SUM(AI6:AI11)</f>
        <v>1261.0999999999999</v>
      </c>
      <c r="AJ29" s="5">
        <f>SUM(AJ6:AJ11)</f>
        <v>1224.5999999999999</v>
      </c>
      <c r="AK29" s="5">
        <f>SUM(AK6:AK11)</f>
        <v>1199.1000000000001</v>
      </c>
      <c r="AL29" s="5">
        <f>SUM(AL6:AL11)</f>
        <v>1210.5999999999999</v>
      </c>
      <c r="AM29" s="5">
        <f>SUM(AM6:AM11)</f>
        <v>1255.5999999999999</v>
      </c>
      <c r="AN29" s="5">
        <f>SUM(AN6:AN11)</f>
        <v>1246.2</v>
      </c>
      <c r="AO29" s="5">
        <f>SUM(AO6:AO11)</f>
        <v>1235.5999999999999</v>
      </c>
      <c r="AP29" s="5">
        <f>SUM(AP6:AP11)</f>
        <v>1264.5</v>
      </c>
      <c r="AQ29" s="5">
        <f>SUM(AQ6:AQ11)</f>
        <v>1059.7000000000003</v>
      </c>
      <c r="AR29" s="5">
        <f>SUM(AR6:AR11)</f>
        <v>1299.5</v>
      </c>
      <c r="AS29" s="5">
        <f>SUM(AS6:AS11)</f>
        <v>1302.3999999999999</v>
      </c>
      <c r="AT29" s="5">
        <f>SUM(AT6:AT11)</f>
        <v>1248.5</v>
      </c>
      <c r="AU29" s="5">
        <f>SUM(AU6:AU11)</f>
        <v>1234.5</v>
      </c>
      <c r="AV29" s="5">
        <f>SUM(AV6:AV11)</f>
        <v>1251.4000000000001</v>
      </c>
      <c r="AW29" s="5">
        <f>SUM(AW6:AW11)</f>
        <v>1249.3</v>
      </c>
      <c r="AX29" s="5">
        <f>SUM(AX6:AX11)</f>
        <v>1211.3000000000002</v>
      </c>
      <c r="AY29" s="5">
        <f>SUM(AY6:AY11)</f>
        <v>1114.0999999999999</v>
      </c>
      <c r="AZ29" s="5">
        <f>SUM(AZ6:AZ11)</f>
        <v>1009.5</v>
      </c>
      <c r="BA29" s="5">
        <f>SUM(BA6:BA11)</f>
        <v>1079.7</v>
      </c>
      <c r="BB29" s="5">
        <f>SUM(BB6:BB11)</f>
        <v>1227</v>
      </c>
      <c r="BC29" s="5">
        <f>SUM(BC6:BC11)</f>
        <v>1241.3</v>
      </c>
      <c r="BD29" s="5">
        <f>SUM(BD6:BD11)</f>
        <v>1149.8</v>
      </c>
      <c r="BE29" s="5">
        <f>SUM(BE6:BE11)</f>
        <v>1194.3000000000002</v>
      </c>
      <c r="BF29" s="5">
        <f>SUM(BF6:BF11)</f>
        <v>1267.5999999999999</v>
      </c>
      <c r="BG29" s="5">
        <f>SUM(BG6:BG11)</f>
        <v>1253.1000000000001</v>
      </c>
      <c r="BH29" s="5">
        <f>SUM(BH6:BH11)</f>
        <v>1238.7</v>
      </c>
      <c r="BI29" s="5">
        <f>SUM(BI6:BI11)</f>
        <v>1166.3</v>
      </c>
      <c r="BJ29" s="5">
        <f>SUM(BJ6:BJ11)</f>
        <v>1244.2</v>
      </c>
      <c r="BK29" s="5">
        <f>SUM(BK6:BK11)</f>
        <v>1289.8999999999999</v>
      </c>
      <c r="BL29" s="5">
        <f>SUM(BL6:BL11)</f>
        <v>1230.0999999999999</v>
      </c>
      <c r="BM29" s="5">
        <f>SUM(BM6:BM11)</f>
        <v>1165.1000000000001</v>
      </c>
      <c r="BN29" s="5">
        <f>SUM(BN6:BN11)</f>
        <v>1354.1999999999998</v>
      </c>
      <c r="BO29" s="5">
        <f>SUM(BO6:BO11)</f>
        <v>1103.3</v>
      </c>
      <c r="BP29" s="5">
        <f>SUM(BP6:BP11)</f>
        <v>1258.2</v>
      </c>
      <c r="BQ29" s="5">
        <f>SUM(BQ6:BQ11)</f>
        <v>1189.0999999999999</v>
      </c>
      <c r="BR29" s="5">
        <f>SUM(BR6:BR11)</f>
        <v>1205.7</v>
      </c>
      <c r="BS29" s="5">
        <f>SUM(BS6:BS11)</f>
        <v>1258.2</v>
      </c>
      <c r="BT29" s="5">
        <f>SUM(BT6:BT11)</f>
        <v>1149.3999999999999</v>
      </c>
      <c r="BU29" s="5">
        <f>SUM(BU6:BU11)</f>
        <v>1325.1</v>
      </c>
      <c r="BV29" s="5">
        <f>SUM(BV6:BV11)</f>
        <v>1213.4000000000003</v>
      </c>
      <c r="BW29" s="5">
        <f>SUM(BW6:BW11)</f>
        <v>1335.1</v>
      </c>
      <c r="BX29" s="5">
        <f>SUM(BX6:BX11)</f>
        <v>1161.7</v>
      </c>
      <c r="BY29" s="5">
        <f>SUM(BY6:BY11)</f>
        <v>1234.3</v>
      </c>
      <c r="BZ29" s="5">
        <f>SUM(BZ6:BZ11)</f>
        <v>1245.0000000000002</v>
      </c>
      <c r="CA29" s="5">
        <f>SUM(CA6:CA11)</f>
        <v>1254.1999999999998</v>
      </c>
      <c r="CB29" s="5">
        <f>SUM(CB6:CB11)</f>
        <v>1320.7</v>
      </c>
      <c r="CC29" s="5">
        <f>SUM(CC6:CC11)</f>
        <v>1240.5</v>
      </c>
      <c r="CD29" s="5">
        <f>SUM(CD6:CD11)</f>
        <v>1150.9000000000001</v>
      </c>
      <c r="CE29" s="5">
        <f>SUM(CE6:CE11)</f>
        <v>1125.7</v>
      </c>
      <c r="CF29" s="5">
        <f>SUM(CF6:CF11)</f>
        <v>1184.7</v>
      </c>
      <c r="CG29" s="5">
        <f>SUM(CG6:CG11)</f>
        <v>1274.1000000000001</v>
      </c>
      <c r="CH29" s="5">
        <f>SUM(CH6:CH11)</f>
        <v>1191.6000000000001</v>
      </c>
      <c r="CI29" s="5">
        <f>SUM(CI6:CI11)</f>
        <v>1355.8999999999999</v>
      </c>
      <c r="CJ29" s="5">
        <f>SUM(CJ6:CJ11)</f>
        <v>1323.1000000000001</v>
      </c>
      <c r="CK29" s="5">
        <f>SUM(CK6:CK11)</f>
        <v>1266.3000000000002</v>
      </c>
      <c r="CL29" s="5">
        <f>SUM(CL6:CL11)</f>
        <v>1218.4000000000001</v>
      </c>
      <c r="CM29" s="5">
        <f>SUM(CM6:CM11)</f>
        <v>1428.6999999999998</v>
      </c>
      <c r="CN29" s="5">
        <f>SUM(CN6:CN11)</f>
        <v>1285.8999999999999</v>
      </c>
      <c r="CO29" s="5">
        <f>SUM(CO6:CO11)</f>
        <v>1290.4999999999998</v>
      </c>
      <c r="CP29" s="5">
        <f>SUM(CP6:CP11)</f>
        <v>1272.7</v>
      </c>
      <c r="CQ29" s="5">
        <f>SUM(CQ6:CQ11)</f>
        <v>1118.3</v>
      </c>
      <c r="CR29" s="5"/>
      <c r="CS29" s="6">
        <f>SUM(CS6:CS11)</f>
        <v>1241.8394736842104</v>
      </c>
      <c r="CT29" s="6">
        <f>SUM(CT6:CT11)</f>
        <v>1221.1829787234044</v>
      </c>
      <c r="CU29" s="1" t="s">
        <v>149</v>
      </c>
      <c r="CV29" s="17"/>
      <c r="CZ29">
        <v>2002</v>
      </c>
      <c r="DA29">
        <v>2533.5</v>
      </c>
      <c r="DC29">
        <v>1940</v>
      </c>
      <c r="DD29">
        <v>2545.7000000000003</v>
      </c>
      <c r="DF29">
        <v>1962</v>
      </c>
      <c r="DG29">
        <v>692.8</v>
      </c>
      <c r="DI29">
        <v>2017</v>
      </c>
      <c r="DJ29">
        <v>781.3</v>
      </c>
      <c r="DL29">
        <v>1963</v>
      </c>
      <c r="DM29">
        <v>608.6</v>
      </c>
      <c r="DO29">
        <v>1951</v>
      </c>
      <c r="DP29">
        <v>515.29999999999995</v>
      </c>
      <c r="DR29">
        <v>1986</v>
      </c>
      <c r="DS29">
        <v>1267.5999999999999</v>
      </c>
      <c r="DV29">
        <v>1985</v>
      </c>
      <c r="DW29">
        <v>284.3</v>
      </c>
      <c r="DY29">
        <v>1970</v>
      </c>
      <c r="DZ29">
        <v>260.10000000000002</v>
      </c>
      <c r="EB29">
        <v>2015</v>
      </c>
      <c r="EC29">
        <v>244.2</v>
      </c>
      <c r="EE29">
        <v>1964</v>
      </c>
      <c r="EF29">
        <v>208.2</v>
      </c>
      <c r="EH29">
        <v>1944</v>
      </c>
      <c r="EI29">
        <v>187.5</v>
      </c>
      <c r="EK29">
        <v>2019</v>
      </c>
      <c r="EL29">
        <v>170.1</v>
      </c>
      <c r="EN29">
        <v>1960</v>
      </c>
      <c r="EO29">
        <v>175.6</v>
      </c>
      <c r="EQ29">
        <v>2016</v>
      </c>
      <c r="ER29">
        <v>193.2</v>
      </c>
      <c r="ET29">
        <v>1955</v>
      </c>
      <c r="EU29">
        <v>217.5</v>
      </c>
      <c r="EW29">
        <v>1965</v>
      </c>
      <c r="EX29">
        <v>255.1</v>
      </c>
      <c r="EZ29" s="45">
        <v>2022</v>
      </c>
      <c r="FA29" s="45">
        <v>257.10000000000002</v>
      </c>
      <c r="FC29">
        <v>1972</v>
      </c>
      <c r="FD29">
        <v>268.10000000000002</v>
      </c>
      <c r="FF29">
        <v>1941</v>
      </c>
      <c r="FG29">
        <v>521.70000000000005</v>
      </c>
      <c r="FI29">
        <v>1982</v>
      </c>
      <c r="FJ29">
        <v>755.40000000000009</v>
      </c>
      <c r="FL29">
        <v>1969</v>
      </c>
      <c r="FM29">
        <v>942.1</v>
      </c>
      <c r="FO29">
        <v>1950</v>
      </c>
      <c r="FP29">
        <v>1116.3999999999999</v>
      </c>
      <c r="FR29">
        <v>2006</v>
      </c>
      <c r="FS29">
        <v>1609.8000000000004</v>
      </c>
      <c r="FU29">
        <v>1939</v>
      </c>
      <c r="FV29">
        <v>1807.6</v>
      </c>
      <c r="FX29">
        <v>2000</v>
      </c>
      <c r="FY29">
        <v>1908.1999999999996</v>
      </c>
    </row>
    <row r="30" spans="1:181" ht="12.75">
      <c r="A30" s="1" t="s">
        <v>52</v>
      </c>
      <c r="B30" s="5">
        <f>SUM(B6:B15)</f>
        <v>2036.5</v>
      </c>
      <c r="C30" s="5">
        <f>SUM(C6:C15)</f>
        <v>2028.5</v>
      </c>
      <c r="D30" s="5">
        <f>SUM(D6:D15)</f>
        <v>1897.7999999999997</v>
      </c>
      <c r="E30" s="5">
        <f>SUM(E6:E15)</f>
        <v>2069.6000000000004</v>
      </c>
      <c r="F30" s="5">
        <f>SUM(F6:F15)</f>
        <v>1973.5000000000005</v>
      </c>
      <c r="G30" s="5">
        <f>SUM(G6:G15)</f>
        <v>1923.5</v>
      </c>
      <c r="H30" s="5">
        <f>SUM(H6:H15)</f>
        <v>1929.6</v>
      </c>
      <c r="I30" s="5">
        <f>SUM(I6:I15)</f>
        <v>1935.9999999999998</v>
      </c>
      <c r="J30" s="5">
        <f>SUM(J6:J15)</f>
        <v>1793.8000000000002</v>
      </c>
      <c r="K30" s="5">
        <f>SUM(K6:K15)</f>
        <v>2020.8999999999999</v>
      </c>
      <c r="L30" s="5">
        <f>SUM(L6:L15)</f>
        <v>2034.1</v>
      </c>
      <c r="M30" s="5">
        <f>SUM(M6:M15)</f>
        <v>2009.8</v>
      </c>
      <c r="N30" s="5">
        <f>SUM(N6:N15)</f>
        <v>1922.6</v>
      </c>
      <c r="O30" s="5">
        <f>SUM(O6:O15)</f>
        <v>1866.5</v>
      </c>
      <c r="P30" s="5">
        <f>SUM(P6:P15)</f>
        <v>1872</v>
      </c>
      <c r="Q30" s="5">
        <f>SUM(Q6:Q15)</f>
        <v>1858.7</v>
      </c>
      <c r="R30" s="5">
        <f>SUM(R6:R15)</f>
        <v>1866.2</v>
      </c>
      <c r="S30" s="5">
        <f>SUM(S6:S15)</f>
        <v>1938.7</v>
      </c>
      <c r="T30" s="5">
        <f>SUM(T6:T15)</f>
        <v>2052.1</v>
      </c>
      <c r="U30" s="5">
        <f>SUM(U6:U15)</f>
        <v>2108.1</v>
      </c>
      <c r="V30" s="5">
        <f>SUM(V6:V15)</f>
        <v>2036.3999999999996</v>
      </c>
      <c r="W30" s="5">
        <f>SUM(W6:W15)</f>
        <v>2031.8</v>
      </c>
      <c r="X30" s="5">
        <f>SUM(X6:X15)</f>
        <v>2010.1999999999998</v>
      </c>
      <c r="Y30" s="5">
        <f>SUM(Y6:Y15)</f>
        <v>1849.5</v>
      </c>
      <c r="Z30" s="5">
        <f>SUM(Z6:Z15)</f>
        <v>1997.3999999999999</v>
      </c>
      <c r="AA30" s="5">
        <f>SUM(AA6:AA15)</f>
        <v>1911.1000000000001</v>
      </c>
      <c r="AB30" s="5">
        <f>SUM(AB6:AB15)</f>
        <v>1802.7999999999997</v>
      </c>
      <c r="AC30" s="5">
        <f>SUM(AC6:AC15)</f>
        <v>2036.6</v>
      </c>
      <c r="AD30" s="5">
        <f>SUM(AD6:AD15)</f>
        <v>2052.5</v>
      </c>
      <c r="AE30" s="5">
        <f>SUM(AE6:AE15)</f>
        <v>2050.5</v>
      </c>
      <c r="AF30" s="5">
        <f>SUM(AF6:AF15)</f>
        <v>1824.6</v>
      </c>
      <c r="AG30" s="5">
        <f>SUM(AG6:AG15)</f>
        <v>2135</v>
      </c>
      <c r="AH30" s="5">
        <f>SUM(AH6:AH15)</f>
        <v>1973.2</v>
      </c>
      <c r="AI30" s="5">
        <f>SUM(AI6:AI15)</f>
        <v>1929.1</v>
      </c>
      <c r="AJ30" s="5">
        <f>SUM(AJ6:AJ15)</f>
        <v>1961</v>
      </c>
      <c r="AK30" s="5">
        <f>SUM(AK6:AK15)</f>
        <v>2011.3000000000002</v>
      </c>
      <c r="AL30" s="5">
        <f>SUM(AL6:AL15)</f>
        <v>1985.1999999999998</v>
      </c>
      <c r="AM30" s="5">
        <f>SUM(AM6:AM15)</f>
        <v>2020.6</v>
      </c>
      <c r="AN30" s="5">
        <f>SUM(AN6:AN15)</f>
        <v>2042</v>
      </c>
      <c r="AO30" s="5">
        <f>SUM(AO6:AO15)</f>
        <v>2047.8999999999996</v>
      </c>
      <c r="AP30" s="5">
        <f>SUM(AP6:AP15)</f>
        <v>1925.6999999999998</v>
      </c>
      <c r="AQ30" s="5">
        <f>SUM(AQ6:AQ15)</f>
        <v>1800.9</v>
      </c>
      <c r="AR30" s="5">
        <f>SUM(AR6:AR15)</f>
        <v>2212.9</v>
      </c>
      <c r="AS30" s="5">
        <f>SUM(AS6:AS15)</f>
        <v>2144.2999999999997</v>
      </c>
      <c r="AT30" s="5">
        <f>SUM(AT6:AT15)</f>
        <v>1898.5</v>
      </c>
      <c r="AU30" s="5">
        <f>SUM(AU6:AU15)</f>
        <v>2041.2</v>
      </c>
      <c r="AV30" s="5">
        <f>SUM(AV6:AV15)</f>
        <v>1939.1000000000001</v>
      </c>
      <c r="AW30" s="5">
        <f>SUM(AW6:AW15)</f>
        <v>1971.5</v>
      </c>
      <c r="AX30" s="5">
        <f>SUM(AX6:AX15)</f>
        <v>1952.3000000000002</v>
      </c>
      <c r="AY30" s="5">
        <f>SUM(AY6:AY15)</f>
        <v>1773.8999999999996</v>
      </c>
      <c r="AZ30" s="5">
        <f>SUM(AZ6:AZ15)</f>
        <v>1825.6000000000001</v>
      </c>
      <c r="BA30" s="5">
        <f>SUM(BA6:BA15)</f>
        <v>1798.6000000000001</v>
      </c>
      <c r="BB30" s="5">
        <f>SUM(BB6:BB15)</f>
        <v>1999.2</v>
      </c>
      <c r="BC30" s="5">
        <f>SUM(BC6:BC15)</f>
        <v>1881.1</v>
      </c>
      <c r="BD30" s="5">
        <f>SUM(BD6:BD15)</f>
        <v>1895.8999999999999</v>
      </c>
      <c r="BE30" s="5">
        <f>SUM(BE6:BE15)</f>
        <v>1752.1000000000001</v>
      </c>
      <c r="BF30" s="5">
        <f>SUM(BF6:BF15)</f>
        <v>1991.7999999999997</v>
      </c>
      <c r="BG30" s="5">
        <f>SUM(BG6:BG15)</f>
        <v>2034.8000000000002</v>
      </c>
      <c r="BH30" s="5">
        <f>SUM(BH6:BH15)</f>
        <v>1942.1000000000001</v>
      </c>
      <c r="BI30" s="5">
        <f>SUM(BI6:BI15)</f>
        <v>1862.8</v>
      </c>
      <c r="BJ30" s="5">
        <f>SUM(BJ6:BJ15)</f>
        <v>2042.5</v>
      </c>
      <c r="BK30" s="5">
        <f>SUM(BK6:BK15)</f>
        <v>2019.1999999999996</v>
      </c>
      <c r="BL30" s="5">
        <f>SUM(BL6:BL15)</f>
        <v>1845</v>
      </c>
      <c r="BM30" s="5">
        <f>SUM(BM6:BM15)</f>
        <v>1956.2000000000003</v>
      </c>
      <c r="BN30" s="5">
        <f>SUM(BN6:BN15)</f>
        <v>2160.1999999999998</v>
      </c>
      <c r="BO30" s="5">
        <f>SUM(BO6:BO15)</f>
        <v>1853.7</v>
      </c>
      <c r="BP30" s="5">
        <f>SUM(BP6:BP15)</f>
        <v>2015.2</v>
      </c>
      <c r="BQ30" s="5">
        <f>SUM(BQ6:BQ15)</f>
        <v>2013.9</v>
      </c>
      <c r="BR30" s="5">
        <f>SUM(BR6:BR15)</f>
        <v>1986.8999999999999</v>
      </c>
      <c r="BS30" s="5">
        <f>SUM(BS6:BS15)</f>
        <v>2037.8</v>
      </c>
      <c r="BT30" s="5">
        <f>SUM(BT6:BT15)</f>
        <v>1908.1999999999996</v>
      </c>
      <c r="BU30" s="5">
        <f>SUM(BU6:BU15)</f>
        <v>2099.1999999999998</v>
      </c>
      <c r="BV30" s="5">
        <f>SUM(BV6:BV15)</f>
        <v>2047.5000000000002</v>
      </c>
      <c r="BW30" s="5">
        <f>SUM(BW6:BW15)</f>
        <v>2106.1999999999998</v>
      </c>
      <c r="BX30" s="5">
        <f>SUM(BX6:BX15)</f>
        <v>1895.6000000000001</v>
      </c>
      <c r="BY30" s="5">
        <f>SUM(BY6:BY15)</f>
        <v>1997.1000000000001</v>
      </c>
      <c r="BZ30" s="5">
        <f>SUM(BZ6:BZ15)</f>
        <v>2052.1000000000004</v>
      </c>
      <c r="CA30" s="5">
        <f>SUM(CA6:CA15)</f>
        <v>2057.6999999999998</v>
      </c>
      <c r="CB30" s="5">
        <f>SUM(CB6:CB15)</f>
        <v>2021.2</v>
      </c>
      <c r="CC30" s="5">
        <f>SUM(CC6:CC15)</f>
        <v>1995.1000000000001</v>
      </c>
      <c r="CD30" s="5">
        <f>SUM(CD6:CD15)</f>
        <v>1909</v>
      </c>
      <c r="CE30" s="5">
        <f>SUM(CE6:CE15)</f>
        <v>1951.2</v>
      </c>
      <c r="CF30" s="5">
        <f>SUM(CF6:CF15)</f>
        <v>1919.9999999999998</v>
      </c>
      <c r="CG30" s="5">
        <f>SUM(CG6:CG15)</f>
        <v>1997.4000000000003</v>
      </c>
      <c r="CH30" s="5">
        <f>SUM(CH6:CH15)</f>
        <v>2011.8000000000002</v>
      </c>
      <c r="CI30" s="5">
        <f>SUM(CI6:CI15)</f>
        <v>2238.8999999999996</v>
      </c>
      <c r="CJ30" s="5">
        <f>SUM(CJ6:CJ15)</f>
        <v>2106.0000000000005</v>
      </c>
      <c r="CK30" s="5">
        <f>SUM(CK6:CK15)</f>
        <v>2038.9000000000003</v>
      </c>
      <c r="CL30" s="5">
        <f>SUM(CL6:CL15)</f>
        <v>2070.2000000000003</v>
      </c>
      <c r="CM30" s="5">
        <f>SUM(CM6:CM15)</f>
        <v>2253.6999999999998</v>
      </c>
      <c r="CN30" s="5">
        <f>SUM(CN6:CN15)</f>
        <v>2166.6999999999998</v>
      </c>
      <c r="CO30" s="5">
        <f>SUM(CO6:CO15)</f>
        <v>2092.9999999999995</v>
      </c>
      <c r="CP30" s="5">
        <f>SUM(CP6:CP15)</f>
        <v>1988.0000000000002</v>
      </c>
      <c r="CQ30" s="5">
        <f>SUM(CQ6:CQ15)</f>
        <v>2003.1000000000001</v>
      </c>
      <c r="CR30" s="5"/>
      <c r="CS30" s="6">
        <f>SUM(CS6:CS15)</f>
        <v>2018.1552631578945</v>
      </c>
      <c r="CU30" s="5"/>
      <c r="CV30" s="5"/>
      <c r="CW30" s="5"/>
      <c r="CZ30">
        <v>1975</v>
      </c>
      <c r="DA30">
        <v>2528.5</v>
      </c>
      <c r="DC30">
        <v>1976</v>
      </c>
      <c r="DD30">
        <v>2545.3999999999996</v>
      </c>
      <c r="DF30">
        <v>1994</v>
      </c>
      <c r="DG30">
        <v>692.5</v>
      </c>
      <c r="DI30">
        <v>1939</v>
      </c>
      <c r="DJ30">
        <v>781</v>
      </c>
      <c r="DL30">
        <v>2012</v>
      </c>
      <c r="DM30">
        <v>606.5</v>
      </c>
      <c r="DO30" s="45">
        <v>2020</v>
      </c>
      <c r="DP30" s="45">
        <v>510.79999999999995</v>
      </c>
      <c r="DR30">
        <v>2017</v>
      </c>
      <c r="DS30">
        <v>1266.3000000000002</v>
      </c>
      <c r="DV30">
        <v>1933</v>
      </c>
      <c r="DW30">
        <v>284</v>
      </c>
      <c r="DY30">
        <v>1985</v>
      </c>
      <c r="DZ30">
        <v>257.60000000000002</v>
      </c>
      <c r="EB30">
        <v>1951</v>
      </c>
      <c r="EC30">
        <v>242.2</v>
      </c>
      <c r="EE30">
        <v>1959</v>
      </c>
      <c r="EF30">
        <v>208</v>
      </c>
      <c r="EH30">
        <v>1936</v>
      </c>
      <c r="EI30">
        <v>187.4</v>
      </c>
      <c r="EK30" s="45">
        <v>2023</v>
      </c>
      <c r="EL30" s="45">
        <v>167.2</v>
      </c>
      <c r="EN30">
        <v>2018</v>
      </c>
      <c r="EO30">
        <v>174.2</v>
      </c>
      <c r="EQ30">
        <v>1963</v>
      </c>
      <c r="ER30">
        <v>192.3</v>
      </c>
      <c r="ET30">
        <v>1968</v>
      </c>
      <c r="EU30">
        <v>216.1</v>
      </c>
      <c r="EW30">
        <v>2000</v>
      </c>
      <c r="EX30">
        <v>252.6</v>
      </c>
      <c r="EZ30">
        <v>1969</v>
      </c>
      <c r="FA30">
        <v>254.8</v>
      </c>
      <c r="FC30">
        <v>1973</v>
      </c>
      <c r="FD30">
        <v>267.8</v>
      </c>
      <c r="FF30">
        <v>2016</v>
      </c>
      <c r="FG30">
        <v>521.70000000000005</v>
      </c>
      <c r="FI30">
        <v>1949</v>
      </c>
      <c r="FJ30">
        <v>754.6</v>
      </c>
      <c r="FL30">
        <v>1964</v>
      </c>
      <c r="FM30">
        <v>942</v>
      </c>
      <c r="FO30">
        <v>1957</v>
      </c>
      <c r="FP30">
        <v>1111.8</v>
      </c>
      <c r="FR30">
        <v>2017</v>
      </c>
      <c r="FS30">
        <v>1608.2000000000003</v>
      </c>
      <c r="FU30">
        <v>1975</v>
      </c>
      <c r="FV30">
        <v>1806.3</v>
      </c>
      <c r="FX30">
        <v>1999</v>
      </c>
      <c r="FY30">
        <v>2037.8</v>
      </c>
    </row>
    <row r="31" spans="1:181" ht="12.75">
      <c r="CV31" s="5"/>
      <c r="CW31" s="6"/>
      <c r="CZ31">
        <v>1969</v>
      </c>
      <c r="DA31">
        <v>2527.7999999999997</v>
      </c>
      <c r="DC31">
        <v>1941</v>
      </c>
      <c r="DD31">
        <v>2542.1999999999998</v>
      </c>
      <c r="DF31">
        <v>1980</v>
      </c>
      <c r="DG31">
        <v>692.1</v>
      </c>
      <c r="DI31">
        <v>1975</v>
      </c>
      <c r="DJ31">
        <v>778.5</v>
      </c>
      <c r="DL31">
        <v>1990</v>
      </c>
      <c r="DM31">
        <v>604.5</v>
      </c>
      <c r="DO31">
        <v>1967</v>
      </c>
      <c r="DP31">
        <v>508.8</v>
      </c>
      <c r="DR31">
        <v>1951</v>
      </c>
      <c r="DS31">
        <v>1265.6999999999998</v>
      </c>
      <c r="DV31">
        <v>1964</v>
      </c>
      <c r="DW31">
        <v>282.89999999999998</v>
      </c>
      <c r="DY31">
        <v>1931</v>
      </c>
      <c r="DZ31">
        <v>255.1</v>
      </c>
      <c r="EB31">
        <v>2016</v>
      </c>
      <c r="EC31">
        <v>241.9</v>
      </c>
      <c r="EE31">
        <v>1984</v>
      </c>
      <c r="EF31">
        <v>206.7</v>
      </c>
      <c r="EH31">
        <v>2000</v>
      </c>
      <c r="EI31">
        <v>185.9</v>
      </c>
      <c r="EK31">
        <v>1937</v>
      </c>
      <c r="EL31">
        <v>167.1</v>
      </c>
      <c r="EN31">
        <v>1998</v>
      </c>
      <c r="EO31">
        <v>174.1</v>
      </c>
      <c r="EQ31">
        <v>1993</v>
      </c>
      <c r="ER31">
        <v>192.2</v>
      </c>
      <c r="ET31">
        <v>2019</v>
      </c>
      <c r="EU31">
        <v>215.4</v>
      </c>
      <c r="EW31">
        <v>2019</v>
      </c>
      <c r="EX31">
        <v>250.5</v>
      </c>
      <c r="EZ31">
        <v>1961</v>
      </c>
      <c r="FA31">
        <v>254.7</v>
      </c>
      <c r="FC31">
        <v>1949</v>
      </c>
      <c r="FD31">
        <v>266.3</v>
      </c>
      <c r="FF31">
        <v>1948</v>
      </c>
      <c r="FG31">
        <v>521.20000000000005</v>
      </c>
      <c r="FI31">
        <v>2020</v>
      </c>
      <c r="FJ31">
        <v>749.9</v>
      </c>
      <c r="FL31">
        <v>1991</v>
      </c>
      <c r="FM31">
        <v>941.8</v>
      </c>
      <c r="FO31">
        <v>1947</v>
      </c>
      <c r="FP31">
        <v>1110.8</v>
      </c>
      <c r="FR31">
        <v>2013</v>
      </c>
      <c r="FS31">
        <v>1605.7000000000003</v>
      </c>
      <c r="FU31">
        <v>1933</v>
      </c>
      <c r="FV31">
        <v>1804.8000000000002</v>
      </c>
      <c r="FX31">
        <v>1998</v>
      </c>
      <c r="FY31">
        <v>1986.8999999999999</v>
      </c>
    </row>
    <row r="32" spans="1:181" ht="12.75">
      <c r="CU32" s="5"/>
      <c r="CV32" s="5"/>
      <c r="CW32" s="5"/>
      <c r="CZ32">
        <v>2014</v>
      </c>
      <c r="DA32">
        <v>2527.5</v>
      </c>
      <c r="DC32">
        <v>1934</v>
      </c>
      <c r="DD32">
        <v>2540.1</v>
      </c>
      <c r="DF32">
        <v>1975</v>
      </c>
      <c r="DG32">
        <v>691.90000000000009</v>
      </c>
      <c r="DI32">
        <v>1964</v>
      </c>
      <c r="DJ32">
        <v>778.39999999999986</v>
      </c>
      <c r="DL32">
        <v>1972</v>
      </c>
      <c r="DM32">
        <v>604.4</v>
      </c>
      <c r="DO32">
        <v>1991</v>
      </c>
      <c r="DP32">
        <v>506.20000000000005</v>
      </c>
      <c r="DR32">
        <v>1957</v>
      </c>
      <c r="DS32">
        <v>1265.2</v>
      </c>
      <c r="DV32">
        <v>1969</v>
      </c>
      <c r="DW32">
        <v>282.5</v>
      </c>
      <c r="DY32">
        <v>1941</v>
      </c>
      <c r="DZ32">
        <v>254.7</v>
      </c>
      <c r="EB32" s="45">
        <v>2022</v>
      </c>
      <c r="EC32" s="45">
        <v>239.5</v>
      </c>
      <c r="EE32">
        <v>1976</v>
      </c>
      <c r="EF32">
        <v>206.4</v>
      </c>
      <c r="EH32">
        <v>2012</v>
      </c>
      <c r="EI32">
        <v>185.4</v>
      </c>
      <c r="EK32">
        <v>1965</v>
      </c>
      <c r="EL32">
        <v>166.9</v>
      </c>
      <c r="EN32">
        <v>1972</v>
      </c>
      <c r="EO32">
        <v>173.9</v>
      </c>
      <c r="EQ32">
        <v>1995</v>
      </c>
      <c r="ER32">
        <v>192.2</v>
      </c>
      <c r="ET32">
        <v>2001</v>
      </c>
      <c r="EU32">
        <v>213.5</v>
      </c>
      <c r="EW32">
        <v>1942</v>
      </c>
      <c r="EX32">
        <v>249.1</v>
      </c>
      <c r="EZ32">
        <v>1933</v>
      </c>
      <c r="FA32">
        <v>254</v>
      </c>
      <c r="FC32">
        <v>1942</v>
      </c>
      <c r="FD32">
        <v>266.10000000000002</v>
      </c>
      <c r="FF32">
        <v>1967</v>
      </c>
      <c r="FG32">
        <v>518.70000000000005</v>
      </c>
      <c r="FI32">
        <v>1991</v>
      </c>
      <c r="FJ32">
        <v>746.8</v>
      </c>
      <c r="FL32">
        <v>2008</v>
      </c>
      <c r="FM32">
        <v>936.7</v>
      </c>
      <c r="FO32">
        <v>1963</v>
      </c>
      <c r="FP32">
        <v>1109.8</v>
      </c>
      <c r="FR32">
        <v>1982</v>
      </c>
      <c r="FS32">
        <v>1604</v>
      </c>
      <c r="FU32">
        <v>2018</v>
      </c>
      <c r="FV32">
        <v>1804.1000000000001</v>
      </c>
      <c r="FX32">
        <v>1997</v>
      </c>
      <c r="FY32">
        <v>2013.9</v>
      </c>
    </row>
    <row r="33" spans="1:181" ht="12.75">
      <c r="A33" s="5" t="s">
        <v>39</v>
      </c>
      <c r="B33" s="8"/>
      <c r="C33" s="5"/>
      <c r="D33" s="5"/>
      <c r="E33" s="5"/>
      <c r="F33" s="5"/>
      <c r="G33" s="5"/>
      <c r="H33" s="5"/>
      <c r="I33" s="5"/>
      <c r="J33" s="5"/>
      <c r="K33" s="5"/>
      <c r="L33" s="5"/>
      <c r="M33" s="5"/>
      <c r="N33" s="5"/>
      <c r="O33" s="5"/>
      <c r="P33" s="5"/>
      <c r="Q33" s="5"/>
      <c r="R33" s="5"/>
      <c r="S33" s="8"/>
      <c r="T33" s="8"/>
      <c r="U33" s="8"/>
      <c r="V33" s="8"/>
      <c r="W33" s="8"/>
      <c r="X33" s="8"/>
      <c r="Y33" s="7"/>
      <c r="BF33" s="8"/>
      <c r="BG33" s="5"/>
      <c r="BH33" s="5"/>
      <c r="BI33" s="5"/>
      <c r="BJ33" s="5"/>
      <c r="BK33" s="5"/>
      <c r="BL33" s="5"/>
      <c r="BM33" s="5"/>
      <c r="BN33" s="5"/>
      <c r="BO33" s="5"/>
      <c r="BP33" s="5"/>
      <c r="BQ33" s="5"/>
      <c r="BR33" s="5"/>
      <c r="BS33" s="5"/>
      <c r="BT33" s="5"/>
      <c r="BU33" s="5"/>
      <c r="BV33" s="5"/>
      <c r="BW33" s="8"/>
      <c r="BX33" s="8"/>
      <c r="BY33" s="8"/>
      <c r="BZ33" s="8"/>
      <c r="CA33" s="8"/>
      <c r="CB33" s="8"/>
      <c r="CC33" s="8"/>
      <c r="CD33" s="8"/>
      <c r="CE33" s="8"/>
      <c r="CF33" s="8"/>
      <c r="CG33" s="8"/>
      <c r="CH33" s="8"/>
      <c r="CI33" s="8"/>
      <c r="CJ33" s="8"/>
      <c r="CK33" s="8"/>
      <c r="CL33" s="8"/>
      <c r="CM33" s="8"/>
      <c r="CN33" s="8"/>
      <c r="CO33" s="8"/>
      <c r="CP33" s="8"/>
      <c r="CQ33" s="8"/>
      <c r="CR33" s="8"/>
      <c r="CS33" s="7" t="s">
        <v>0</v>
      </c>
      <c r="CU33" s="5"/>
      <c r="CV33" s="5"/>
      <c r="CW33" s="5"/>
      <c r="CZ33">
        <v>1951</v>
      </c>
      <c r="DA33">
        <v>2526.9</v>
      </c>
      <c r="DC33">
        <v>2017</v>
      </c>
      <c r="DD33">
        <v>2534.5</v>
      </c>
      <c r="DF33">
        <v>1984</v>
      </c>
      <c r="DG33">
        <v>691</v>
      </c>
      <c r="DI33">
        <v>1944</v>
      </c>
      <c r="DJ33">
        <v>777.8</v>
      </c>
      <c r="DL33">
        <v>1961</v>
      </c>
      <c r="DM33">
        <v>604.09999999999991</v>
      </c>
      <c r="DO33">
        <v>2018</v>
      </c>
      <c r="DP33">
        <v>504.8</v>
      </c>
      <c r="DR33">
        <v>1970</v>
      </c>
      <c r="DS33">
        <v>1264.5</v>
      </c>
      <c r="DV33">
        <v>1931</v>
      </c>
      <c r="DW33">
        <v>282.2</v>
      </c>
      <c r="DY33">
        <v>2006</v>
      </c>
      <c r="DZ33">
        <v>250.1</v>
      </c>
      <c r="EB33">
        <v>2009</v>
      </c>
      <c r="EC33">
        <v>239.2</v>
      </c>
      <c r="EE33">
        <v>1970</v>
      </c>
      <c r="EF33">
        <v>206</v>
      </c>
      <c r="EH33" s="45">
        <v>2022</v>
      </c>
      <c r="EI33" s="45">
        <v>184.4</v>
      </c>
      <c r="EK33">
        <v>2001</v>
      </c>
      <c r="EL33">
        <v>166.5</v>
      </c>
      <c r="EN33">
        <v>1982</v>
      </c>
      <c r="EO33">
        <v>173.8</v>
      </c>
      <c r="EQ33">
        <v>1949</v>
      </c>
      <c r="ER33">
        <v>191.6</v>
      </c>
      <c r="ET33">
        <v>1948</v>
      </c>
      <c r="EU33">
        <v>212.9</v>
      </c>
      <c r="EW33">
        <v>1990</v>
      </c>
      <c r="EX33">
        <v>248</v>
      </c>
      <c r="EZ33">
        <v>2005</v>
      </c>
      <c r="FA33">
        <v>253.2</v>
      </c>
      <c r="FC33">
        <v>1963</v>
      </c>
      <c r="FD33">
        <v>265.2</v>
      </c>
      <c r="FF33">
        <v>2001</v>
      </c>
      <c r="FG33">
        <v>518.59999999999991</v>
      </c>
      <c r="FI33">
        <v>1990</v>
      </c>
      <c r="FJ33">
        <v>741.1</v>
      </c>
      <c r="FL33">
        <v>1977</v>
      </c>
      <c r="FM33">
        <v>936</v>
      </c>
      <c r="FO33">
        <v>1961</v>
      </c>
      <c r="FP33">
        <v>1109.5</v>
      </c>
      <c r="FR33">
        <v>1951</v>
      </c>
      <c r="FS33">
        <v>1602.8999999999999</v>
      </c>
      <c r="FU33">
        <v>1957</v>
      </c>
      <c r="FV33">
        <v>1802.1</v>
      </c>
      <c r="FX33">
        <v>1996</v>
      </c>
      <c r="FY33">
        <v>2015.2</v>
      </c>
    </row>
    <row r="34" spans="1:181" ht="12.75">
      <c r="A34" s="5"/>
      <c r="B34" s="5"/>
      <c r="C34" s="5"/>
      <c r="D34" s="5"/>
      <c r="E34" s="5"/>
      <c r="F34" s="5"/>
      <c r="G34" s="5"/>
      <c r="H34" s="5"/>
      <c r="I34" s="5"/>
      <c r="J34" s="5"/>
      <c r="K34" s="5"/>
      <c r="L34" s="5"/>
      <c r="M34" s="5"/>
      <c r="N34" s="5"/>
      <c r="O34" s="5"/>
      <c r="P34" s="5"/>
      <c r="Q34" s="5"/>
      <c r="R34" s="5"/>
      <c r="S34" s="8"/>
      <c r="T34" s="8"/>
      <c r="U34" s="8"/>
      <c r="V34" s="8"/>
      <c r="W34" s="8"/>
      <c r="X34" s="8"/>
      <c r="Y34" s="7"/>
      <c r="BF34" s="5"/>
      <c r="BG34" s="5"/>
      <c r="BH34" s="5"/>
      <c r="BI34" s="5"/>
      <c r="BJ34" s="5"/>
      <c r="BK34" s="5"/>
      <c r="BL34" s="5"/>
      <c r="BM34" s="5"/>
      <c r="BN34" s="5"/>
      <c r="BO34" s="5"/>
      <c r="BP34" s="5"/>
      <c r="BQ34" s="5"/>
      <c r="BR34" s="5"/>
      <c r="BS34" s="5"/>
      <c r="BT34" s="5"/>
      <c r="BU34" s="5"/>
      <c r="BV34" s="5"/>
      <c r="BW34" s="8"/>
      <c r="BX34" s="8"/>
      <c r="BY34" s="8"/>
      <c r="BZ34" s="8"/>
      <c r="CA34" s="8"/>
      <c r="CB34" s="8"/>
      <c r="CC34" s="8"/>
      <c r="CD34" s="8"/>
      <c r="CE34" s="8"/>
      <c r="CF34" s="8"/>
      <c r="CG34" s="8"/>
      <c r="CH34" s="8"/>
      <c r="CI34" s="8"/>
      <c r="CJ34" s="8"/>
      <c r="CK34" s="8"/>
      <c r="CL34" s="8"/>
      <c r="CM34" s="8"/>
      <c r="CN34" s="8"/>
      <c r="CO34" s="8"/>
      <c r="CP34" s="8"/>
      <c r="CQ34" s="8"/>
      <c r="CR34" s="8"/>
      <c r="CS34" s="7" t="s">
        <v>1</v>
      </c>
      <c r="CU34" s="5"/>
      <c r="CV34" s="5"/>
      <c r="CW34" s="6"/>
      <c r="CZ34">
        <v>1940</v>
      </c>
      <c r="DA34">
        <v>2525.6</v>
      </c>
      <c r="DC34">
        <v>1969</v>
      </c>
      <c r="DD34">
        <v>2534.2999999999997</v>
      </c>
      <c r="DF34">
        <v>1990</v>
      </c>
      <c r="DG34">
        <v>689</v>
      </c>
      <c r="DI34">
        <v>1946</v>
      </c>
      <c r="DJ34">
        <v>773.5</v>
      </c>
      <c r="DL34">
        <v>1951</v>
      </c>
      <c r="DM34">
        <v>603.20000000000005</v>
      </c>
      <c r="DO34">
        <v>2017</v>
      </c>
      <c r="DP34">
        <v>504.6</v>
      </c>
      <c r="DR34">
        <v>1959</v>
      </c>
      <c r="DS34">
        <v>1261.8</v>
      </c>
      <c r="DV34">
        <v>2017</v>
      </c>
      <c r="DW34">
        <v>282</v>
      </c>
      <c r="DY34">
        <v>1957</v>
      </c>
      <c r="DZ34">
        <v>250</v>
      </c>
      <c r="EB34">
        <v>1968</v>
      </c>
      <c r="EC34">
        <v>238.4</v>
      </c>
      <c r="EE34">
        <v>1966</v>
      </c>
      <c r="EF34">
        <v>204.9</v>
      </c>
      <c r="EH34">
        <v>1975</v>
      </c>
      <c r="EI34">
        <v>183.1</v>
      </c>
      <c r="EK34">
        <v>1966</v>
      </c>
      <c r="EL34">
        <v>165.3</v>
      </c>
      <c r="EN34">
        <v>1991</v>
      </c>
      <c r="EO34">
        <v>173.6</v>
      </c>
      <c r="EQ34">
        <v>2002</v>
      </c>
      <c r="ER34">
        <v>191.2</v>
      </c>
      <c r="ET34">
        <v>1949</v>
      </c>
      <c r="EU34">
        <v>212.9</v>
      </c>
      <c r="EW34" s="45">
        <v>2022</v>
      </c>
      <c r="EX34" s="45">
        <v>247.7</v>
      </c>
      <c r="EZ34">
        <v>1970</v>
      </c>
      <c r="FA34">
        <v>251.5</v>
      </c>
      <c r="FC34">
        <v>2009</v>
      </c>
      <c r="FD34">
        <v>264.2</v>
      </c>
      <c r="FF34">
        <v>1983</v>
      </c>
      <c r="FG34">
        <v>518.4</v>
      </c>
      <c r="FI34">
        <v>1969</v>
      </c>
      <c r="FJ34">
        <v>740.7</v>
      </c>
      <c r="FL34">
        <v>1930</v>
      </c>
      <c r="FM34">
        <v>932.09999999999991</v>
      </c>
      <c r="FO34">
        <v>1978</v>
      </c>
      <c r="FP34">
        <v>1109.4000000000001</v>
      </c>
      <c r="FR34">
        <v>1968</v>
      </c>
      <c r="FS34">
        <v>1599.2</v>
      </c>
      <c r="FU34">
        <v>1991</v>
      </c>
      <c r="FV34">
        <v>1799.0999999999997</v>
      </c>
      <c r="FX34">
        <v>1995</v>
      </c>
      <c r="FY34">
        <v>1853.7</v>
      </c>
    </row>
    <row r="35" spans="1:181" ht="12.75">
      <c r="A35" s="5"/>
      <c r="B35" s="5">
        <v>1930</v>
      </c>
      <c r="C35" s="5">
        <v>1931</v>
      </c>
      <c r="D35" s="5">
        <v>1932</v>
      </c>
      <c r="E35" s="5">
        <v>1933</v>
      </c>
      <c r="F35" s="5">
        <v>1934</v>
      </c>
      <c r="G35" s="5">
        <v>1935</v>
      </c>
      <c r="H35" s="5">
        <v>1936</v>
      </c>
      <c r="I35" s="5">
        <v>1937</v>
      </c>
      <c r="J35" s="5">
        <v>1938</v>
      </c>
      <c r="K35" s="5">
        <v>1939</v>
      </c>
      <c r="L35" s="5">
        <v>1940</v>
      </c>
      <c r="M35" s="5">
        <v>1941</v>
      </c>
      <c r="N35" s="5">
        <v>1942</v>
      </c>
      <c r="O35" s="5">
        <v>1943</v>
      </c>
      <c r="P35" s="5">
        <v>1944</v>
      </c>
      <c r="Q35" s="5">
        <v>1945</v>
      </c>
      <c r="R35" s="5">
        <v>1946</v>
      </c>
      <c r="S35" s="5">
        <v>1947</v>
      </c>
      <c r="T35" s="5">
        <v>1948</v>
      </c>
      <c r="U35" s="5">
        <v>1949</v>
      </c>
      <c r="V35" s="5">
        <v>1950</v>
      </c>
      <c r="W35" s="5">
        <v>1951</v>
      </c>
      <c r="X35" s="5">
        <v>1952</v>
      </c>
      <c r="Y35" s="5">
        <v>1953</v>
      </c>
      <c r="Z35" s="5">
        <v>1954</v>
      </c>
      <c r="AA35" s="5">
        <v>1955</v>
      </c>
      <c r="AB35" s="5">
        <v>1956</v>
      </c>
      <c r="AC35" s="5">
        <v>1957</v>
      </c>
      <c r="AD35" s="5">
        <v>1958</v>
      </c>
      <c r="AE35" s="5">
        <v>1959</v>
      </c>
      <c r="AF35" s="5">
        <v>1960</v>
      </c>
      <c r="AG35" s="5">
        <v>1961</v>
      </c>
      <c r="AH35" s="5">
        <v>1962</v>
      </c>
      <c r="AI35" s="5">
        <v>1963</v>
      </c>
      <c r="AJ35" s="5">
        <v>1964</v>
      </c>
      <c r="AK35" s="5">
        <v>1965</v>
      </c>
      <c r="AL35" s="5">
        <v>1966</v>
      </c>
      <c r="AM35" s="5">
        <v>1967</v>
      </c>
      <c r="AN35" s="5">
        <v>1968</v>
      </c>
      <c r="AO35" s="5">
        <v>1969</v>
      </c>
      <c r="AP35" s="5">
        <v>1970</v>
      </c>
      <c r="AQ35" s="5">
        <v>1971</v>
      </c>
      <c r="AR35" s="5">
        <v>1972</v>
      </c>
      <c r="AS35" s="5">
        <v>1973</v>
      </c>
      <c r="AT35" s="5">
        <v>1974</v>
      </c>
      <c r="AU35" s="5">
        <v>1975</v>
      </c>
      <c r="AV35" s="5">
        <v>1976</v>
      </c>
      <c r="AW35" s="5">
        <v>1977</v>
      </c>
      <c r="AX35" s="5">
        <v>1978</v>
      </c>
      <c r="AY35" s="5">
        <v>1979</v>
      </c>
      <c r="AZ35" s="5">
        <v>1980</v>
      </c>
      <c r="BA35" s="5">
        <v>1981</v>
      </c>
      <c r="BB35" s="5">
        <v>1982</v>
      </c>
      <c r="BC35" s="5">
        <v>1983</v>
      </c>
      <c r="BD35" s="5">
        <v>1984</v>
      </c>
      <c r="BE35" s="5">
        <v>1985</v>
      </c>
      <c r="BF35" s="5">
        <v>1986</v>
      </c>
      <c r="BG35" s="5">
        <v>1987</v>
      </c>
      <c r="BH35" s="5">
        <v>1988</v>
      </c>
      <c r="BI35" s="5">
        <v>1989</v>
      </c>
      <c r="BJ35" s="5">
        <v>1990</v>
      </c>
      <c r="BK35" s="5">
        <v>1991</v>
      </c>
      <c r="BL35" s="5">
        <v>1992</v>
      </c>
      <c r="BM35" s="5">
        <v>1993</v>
      </c>
      <c r="BN35" s="5">
        <v>1994</v>
      </c>
      <c r="BO35" s="5">
        <v>1995</v>
      </c>
      <c r="BP35" s="5">
        <v>1996</v>
      </c>
      <c r="BQ35" s="5">
        <v>1997</v>
      </c>
      <c r="BR35" s="5">
        <v>1998</v>
      </c>
      <c r="BS35" s="5">
        <v>1999</v>
      </c>
      <c r="BT35" s="5">
        <v>2000</v>
      </c>
      <c r="BU35" s="5">
        <v>2001</v>
      </c>
      <c r="BV35" s="5">
        <v>2002</v>
      </c>
      <c r="BW35" s="5">
        <v>2003</v>
      </c>
      <c r="BX35" s="5">
        <v>2004</v>
      </c>
      <c r="BY35" s="5">
        <v>2005</v>
      </c>
      <c r="BZ35" s="5">
        <v>2006</v>
      </c>
      <c r="CA35" s="5">
        <v>2007</v>
      </c>
      <c r="CB35" s="5">
        <v>2008</v>
      </c>
      <c r="CC35" s="5">
        <v>2009</v>
      </c>
      <c r="CD35" s="5">
        <v>2010</v>
      </c>
      <c r="CE35" s="5">
        <v>2011</v>
      </c>
      <c r="CF35" s="5">
        <v>2012</v>
      </c>
      <c r="CG35" s="5">
        <v>2013</v>
      </c>
      <c r="CH35" s="5">
        <v>2014</v>
      </c>
      <c r="CI35" s="5">
        <v>2015</v>
      </c>
      <c r="CJ35" s="5">
        <v>2016</v>
      </c>
      <c r="CK35" s="5">
        <v>2017</v>
      </c>
      <c r="CL35" s="5">
        <v>2018</v>
      </c>
      <c r="CM35" s="5">
        <v>2019</v>
      </c>
      <c r="CN35" s="5">
        <v>2020</v>
      </c>
      <c r="CO35" s="5">
        <v>2021</v>
      </c>
      <c r="CP35" s="5">
        <v>2022</v>
      </c>
      <c r="CQ35" s="5">
        <v>2023</v>
      </c>
      <c r="CR35" s="5">
        <v>2024</v>
      </c>
      <c r="CS35" s="18" t="s">
        <v>357</v>
      </c>
      <c r="CV35" s="5"/>
      <c r="CW35" s="5"/>
      <c r="CZ35" s="45">
        <v>2021</v>
      </c>
      <c r="DA35" s="45">
        <v>2522.6999999999998</v>
      </c>
      <c r="DC35">
        <v>2013</v>
      </c>
      <c r="DD35">
        <v>2532.6999999999994</v>
      </c>
      <c r="DF35">
        <v>1996</v>
      </c>
      <c r="DG35">
        <v>686.5</v>
      </c>
      <c r="DI35">
        <v>1963</v>
      </c>
      <c r="DJ35">
        <v>771.7</v>
      </c>
      <c r="DL35">
        <v>1936</v>
      </c>
      <c r="DM35">
        <v>602.5</v>
      </c>
      <c r="DO35">
        <v>2004</v>
      </c>
      <c r="DP35">
        <v>504.4</v>
      </c>
      <c r="DR35">
        <v>1963</v>
      </c>
      <c r="DS35">
        <v>1261.0999999999999</v>
      </c>
      <c r="DV35">
        <v>1962</v>
      </c>
      <c r="DW35">
        <v>281.3</v>
      </c>
      <c r="DY35">
        <v>1976</v>
      </c>
      <c r="DZ35">
        <v>247</v>
      </c>
      <c r="EB35">
        <v>2018</v>
      </c>
      <c r="EC35">
        <v>238.4</v>
      </c>
      <c r="EE35">
        <v>1955</v>
      </c>
      <c r="EF35">
        <v>204.1</v>
      </c>
      <c r="EH35">
        <v>1974</v>
      </c>
      <c r="EI35">
        <v>183</v>
      </c>
      <c r="EK35">
        <v>1936</v>
      </c>
      <c r="EL35">
        <v>164.8</v>
      </c>
      <c r="EN35">
        <v>2014</v>
      </c>
      <c r="EO35">
        <v>173.6</v>
      </c>
      <c r="EQ35">
        <v>1985</v>
      </c>
      <c r="ER35">
        <v>190.4</v>
      </c>
      <c r="ET35">
        <v>1933</v>
      </c>
      <c r="EU35">
        <v>212.3</v>
      </c>
      <c r="EW35">
        <v>2017</v>
      </c>
      <c r="EX35">
        <v>247.4</v>
      </c>
      <c r="EZ35">
        <v>1944</v>
      </c>
      <c r="FA35">
        <v>249.5</v>
      </c>
      <c r="FC35">
        <v>1995</v>
      </c>
      <c r="FD35">
        <v>263.5</v>
      </c>
      <c r="FF35">
        <v>1994</v>
      </c>
      <c r="FG35">
        <v>517.4</v>
      </c>
      <c r="FI35">
        <v>1931</v>
      </c>
      <c r="FJ35">
        <v>736.8</v>
      </c>
      <c r="FL35">
        <v>1986</v>
      </c>
      <c r="FM35">
        <v>932</v>
      </c>
      <c r="FO35">
        <v>1964</v>
      </c>
      <c r="FP35">
        <v>1107.0999999999999</v>
      </c>
      <c r="FR35">
        <v>1987</v>
      </c>
      <c r="FS35">
        <v>1598.1000000000001</v>
      </c>
      <c r="FU35">
        <v>1940</v>
      </c>
      <c r="FV35">
        <v>1799</v>
      </c>
      <c r="FX35">
        <v>1994</v>
      </c>
      <c r="FY35">
        <v>2160.1999999999998</v>
      </c>
    </row>
    <row r="36" spans="1:181" ht="12.75">
      <c r="A36" s="5" t="s">
        <v>2</v>
      </c>
      <c r="B36" s="6">
        <f>SUM(B6/31)</f>
        <v>6.9419354838709673</v>
      </c>
      <c r="C36" s="6">
        <f>SUM(C6/31)</f>
        <v>9.1032258064516132</v>
      </c>
      <c r="D36" s="6">
        <f>SUM(D6/31)</f>
        <v>8.0451612903225804</v>
      </c>
      <c r="E36" s="6">
        <f>SUM(E6/31)</f>
        <v>9.1612903225806459</v>
      </c>
      <c r="F36" s="6">
        <f>SUM(F6/31)</f>
        <v>8.4096774193548391</v>
      </c>
      <c r="G36" s="6">
        <f>SUM(G6/31)</f>
        <v>9.2193548387096786</v>
      </c>
      <c r="H36" s="6">
        <f>SUM(H6/31)</f>
        <v>6.7870967741935484</v>
      </c>
      <c r="I36" s="6">
        <f>SUM(I6/31)</f>
        <v>8.8999999999999986</v>
      </c>
      <c r="J36" s="6">
        <f>SUM(J6/31)</f>
        <v>8.7064516129032246</v>
      </c>
      <c r="K36" s="6">
        <f>SUM(K6/31)</f>
        <v>10.129032258064516</v>
      </c>
      <c r="L36" s="6">
        <f>SUM(L6/31)</f>
        <v>8.9741935483870972</v>
      </c>
      <c r="M36" s="6">
        <f>SUM(M6/31)</f>
        <v>8.612903225806452</v>
      </c>
      <c r="N36" s="6">
        <f>SUM(N6/31)</f>
        <v>6.8000000000000007</v>
      </c>
      <c r="O36" s="6">
        <f>SUM(O6/31)</f>
        <v>8.6161290322580655</v>
      </c>
      <c r="P36" s="6">
        <f>SUM(P6/31)</f>
        <v>9.0387096774193552</v>
      </c>
      <c r="Q36" s="6">
        <f>SUM(Q6/31)</f>
        <v>6.435483870967742</v>
      </c>
      <c r="R36" s="6">
        <f>SUM(R6/31)</f>
        <v>8.0096774193548388</v>
      </c>
      <c r="S36" s="6">
        <f>SUM(S6/31)</f>
        <v>7.903225806451613</v>
      </c>
      <c r="T36" s="6">
        <f>SUM(T6/31)</f>
        <v>8.3645161290322587</v>
      </c>
      <c r="U36" s="6">
        <f>SUM(U6/31)</f>
        <v>7.1096774193548393</v>
      </c>
      <c r="V36" s="6">
        <f>SUM(V6/31)</f>
        <v>10.206451612903225</v>
      </c>
      <c r="W36" s="6">
        <f>SUM(W6/31)</f>
        <v>8.2935483870967754</v>
      </c>
      <c r="X36" s="6">
        <f>SUM(X6/31)</f>
        <v>8.0870967741935473</v>
      </c>
      <c r="Y36" s="6">
        <f>SUM(Y6/31)</f>
        <v>7.580645161290323</v>
      </c>
      <c r="Z36" s="6">
        <f>SUM(Z6/31)</f>
        <v>8.7193548387096786</v>
      </c>
      <c r="AA36" s="6">
        <f>SUM(AA6/31)</f>
        <v>8.0967741935483879</v>
      </c>
      <c r="AB36" s="6">
        <f>SUM(AB6/31)</f>
        <v>7.096774193548387</v>
      </c>
      <c r="AC36" s="6">
        <f>SUM(AC6/31)</f>
        <v>10.816129032258065</v>
      </c>
      <c r="AD36" s="6">
        <f>SUM(AD6/31)</f>
        <v>9.2354838709677427</v>
      </c>
      <c r="AE36" s="6">
        <f>SUM(AE6/31)</f>
        <v>8.1322580645161295</v>
      </c>
      <c r="AF36" s="6">
        <f>SUM(AF6/31)</f>
        <v>7.9225806451612906</v>
      </c>
      <c r="AG36" s="6">
        <f>SUM(AG6/31)</f>
        <v>7.3000000000000007</v>
      </c>
      <c r="AH36" s="6">
        <f>SUM(AH6/31)</f>
        <v>9.0741935483870968</v>
      </c>
      <c r="AI36" s="6">
        <f>SUM(AI6/31)</f>
        <v>9.5870967741935473</v>
      </c>
      <c r="AJ36" s="6">
        <f>SUM(AJ6/31)</f>
        <v>9.1258064516129025</v>
      </c>
      <c r="AK36" s="6">
        <f>SUM(AK6/31)</f>
        <v>8.4548387096774196</v>
      </c>
      <c r="AL36" s="6">
        <f>SUM(AL6/31)</f>
        <v>7.6096774193548393</v>
      </c>
      <c r="AM36" s="6">
        <f>SUM(AM6/31)</f>
        <v>7.8774193548387093</v>
      </c>
      <c r="AN36" s="6">
        <f>SUM(AN6/31)</f>
        <v>8.741935483870968</v>
      </c>
      <c r="AO36" s="6">
        <f>SUM(AO6/31)</f>
        <v>9.112903225806452</v>
      </c>
      <c r="AP36" s="6">
        <f>SUM(AP6/31)</f>
        <v>9.0709677419354833</v>
      </c>
      <c r="AQ36" s="6">
        <f>SUM(AQ6/31)</f>
        <v>5.3290322580645162</v>
      </c>
      <c r="AR36" s="6">
        <f>SUM(AR6/31)</f>
        <v>8.3096774193548395</v>
      </c>
      <c r="AS36" s="6">
        <f>SUM(AS6/31)</f>
        <v>9.693548387096774</v>
      </c>
      <c r="AT36" s="6">
        <f>SUM(AT6/31)</f>
        <v>8.7741935483870961</v>
      </c>
      <c r="AU36" s="6">
        <f>SUM(AU6/31)</f>
        <v>7.6580645161290324</v>
      </c>
      <c r="AV36" s="6">
        <f>SUM(AV6/31)</f>
        <v>6.9225806451612906</v>
      </c>
      <c r="AW36" s="6">
        <f>SUM(AW6/31)</f>
        <v>7.9387096774193546</v>
      </c>
      <c r="AX36" s="6">
        <f>SUM(AX6/31)</f>
        <v>9.7935483870967754</v>
      </c>
      <c r="AY36" s="6">
        <f>SUM(AY6/31)</f>
        <v>9.6612903225806459</v>
      </c>
      <c r="AZ36" s="6">
        <f>SUM(AZ6/31)</f>
        <v>7.7612903225806447</v>
      </c>
      <c r="BA36" s="6">
        <f>SUM(BA6/31)</f>
        <v>8.3000000000000007</v>
      </c>
      <c r="BB36" s="6">
        <f>SUM(BB6/31)</f>
        <v>9.5580645161290327</v>
      </c>
      <c r="BC36" s="6">
        <f>SUM(BC6/31)</f>
        <v>9.7645161290322573</v>
      </c>
      <c r="BD36" s="6">
        <f>SUM(BD6/31)</f>
        <v>8.2903225806451619</v>
      </c>
      <c r="BE36" s="6">
        <f>SUM(BE6/31)</f>
        <v>9.1709677419354847</v>
      </c>
      <c r="BF36" s="6">
        <f>SUM(BF6/31)</f>
        <v>8.3999999999999986</v>
      </c>
      <c r="BG36" s="6">
        <f>SUM(BG6/31)</f>
        <v>10</v>
      </c>
      <c r="BH36" s="6">
        <f>SUM(BH6/31)</f>
        <v>9.8999999999999986</v>
      </c>
      <c r="BI36" s="6">
        <f>SUM(BI6/31)</f>
        <v>7.7612903225806447</v>
      </c>
      <c r="BJ36" s="6">
        <f>SUM(BJ6/31)</f>
        <v>8.3999999999999986</v>
      </c>
      <c r="BK36" s="6">
        <f>SUM(BK6/31)</f>
        <v>8.6000000000000014</v>
      </c>
      <c r="BL36" s="6">
        <f>SUM(BL6/31)</f>
        <v>8.5</v>
      </c>
      <c r="BM36" s="6">
        <f>SUM(BM6/31)</f>
        <v>7.8000000000000007</v>
      </c>
      <c r="BN36" s="6">
        <f>SUM(BN6/31)</f>
        <v>8.1999999999999993</v>
      </c>
      <c r="BO36" s="6">
        <f>SUM(BO6/31)</f>
        <v>8.3999999999999986</v>
      </c>
      <c r="BP36" s="6">
        <f>SUM(BP6/31)</f>
        <v>7.2838709677419358</v>
      </c>
      <c r="BQ36" s="6">
        <f>SUM(BQ6/31)</f>
        <v>8.3838709677419345</v>
      </c>
      <c r="BR36" s="6">
        <f>SUM(BR6/31)</f>
        <v>8.0322580645161299</v>
      </c>
      <c r="BS36" s="6">
        <f>SUM(BS6/31)</f>
        <v>8.2032258064516128</v>
      </c>
      <c r="BT36" s="6">
        <f>SUM(BT6/31)</f>
        <v>6.3161290322580648</v>
      </c>
      <c r="BU36" s="6">
        <f>SUM(BU6/31)</f>
        <v>9.5290322580645146</v>
      </c>
      <c r="BV36" s="6">
        <f>SUM(BV6/31)</f>
        <v>7.8645161290322587</v>
      </c>
      <c r="BW36" s="6">
        <f>SUM(BW6/31)</f>
        <v>9.5290322580645146</v>
      </c>
      <c r="BX36" s="6">
        <f>SUM(BX6/31)</f>
        <v>8.2483870967741932</v>
      </c>
      <c r="BY36" s="6">
        <f>SUM(BY6/31)</f>
        <v>8.8322580645161288</v>
      </c>
      <c r="BZ36" s="6">
        <f>SUM(BZ6/31)</f>
        <v>9.3258064516129036</v>
      </c>
      <c r="CA36" s="6">
        <f>SUM(CA6/31)</f>
        <v>7.4870967741935486</v>
      </c>
      <c r="CB36" s="6">
        <f>SUM(CB6/31)</f>
        <v>9.3741935483870975</v>
      </c>
      <c r="CC36" s="6">
        <f>SUM(CC6/31)</f>
        <v>9.8387096774193541</v>
      </c>
      <c r="CD36" s="6">
        <f>SUM(CD6/31)</f>
        <v>7.1322580645161286</v>
      </c>
      <c r="CE36" s="6">
        <f>SUM(CE6/31)</f>
        <v>7.17741935483871</v>
      </c>
      <c r="CF36" s="6">
        <f>SUM(CF6/31)</f>
        <v>8.7322580645161292</v>
      </c>
      <c r="CG36" s="6">
        <f>SUM(CG6/31)</f>
        <v>9.0677419354838715</v>
      </c>
      <c r="CH36" s="6">
        <f>SUM(CH6/31)</f>
        <v>8.4258064516129032</v>
      </c>
      <c r="CI36" s="6">
        <f>SUM(CI6/31)</f>
        <v>9.5774193548387085</v>
      </c>
      <c r="CJ36" s="6">
        <f>SUM(CJ6/31)</f>
        <v>7.4967741935483874</v>
      </c>
      <c r="CK36" s="6">
        <f>SUM(CK6/31)</f>
        <v>9.0967741935483879</v>
      </c>
      <c r="CL36" s="6">
        <f>SUM(CL6/31)</f>
        <v>7.8580645161290317</v>
      </c>
      <c r="CM36" s="6">
        <f>SUM(CM6/31)</f>
        <v>10.254838709677419</v>
      </c>
      <c r="CN36" s="6">
        <f>SUM(CN6/31)</f>
        <v>7.903225806451613</v>
      </c>
      <c r="CO36" s="6">
        <f>SUM(CO6/31)</f>
        <v>9.9677419354838701</v>
      </c>
      <c r="CP36" s="6">
        <f>SUM(CP6/31)</f>
        <v>10.122580645161291</v>
      </c>
      <c r="CQ36" s="6">
        <f>SUM(CQ6/31)</f>
        <v>6.8290322580645162</v>
      </c>
      <c r="CR36" s="6">
        <f>SUM(CR6/31)</f>
        <v>10.216129032258063</v>
      </c>
      <c r="CS36" s="6">
        <f>AVERAGE(BF36:CQ36)</f>
        <v>8.5224108658743631</v>
      </c>
      <c r="CU36" s="1"/>
      <c r="CV36" s="5"/>
      <c r="CW36" s="5"/>
      <c r="CZ36">
        <v>1962</v>
      </c>
      <c r="DA36">
        <v>2517.3000000000002</v>
      </c>
      <c r="DC36">
        <v>1999</v>
      </c>
      <c r="DD36">
        <v>2526</v>
      </c>
      <c r="DF36">
        <v>1934</v>
      </c>
      <c r="DG36">
        <v>684.40000000000009</v>
      </c>
      <c r="DI36">
        <v>1998</v>
      </c>
      <c r="DJ36">
        <v>769.7</v>
      </c>
      <c r="DL36">
        <v>1958</v>
      </c>
      <c r="DM36">
        <v>601.70000000000005</v>
      </c>
      <c r="DO36">
        <v>1962</v>
      </c>
      <c r="DP36">
        <v>504.3</v>
      </c>
      <c r="DR36">
        <v>1931</v>
      </c>
      <c r="DS36">
        <v>1259.0999999999999</v>
      </c>
      <c r="DV36">
        <v>1970</v>
      </c>
      <c r="DW36">
        <v>281.2</v>
      </c>
      <c r="DY36">
        <v>1982</v>
      </c>
      <c r="DZ36">
        <v>246.4</v>
      </c>
      <c r="EB36">
        <v>1986</v>
      </c>
      <c r="EC36">
        <v>235.6</v>
      </c>
      <c r="EE36">
        <v>1998</v>
      </c>
      <c r="EF36">
        <v>202.1</v>
      </c>
      <c r="EH36">
        <v>2013</v>
      </c>
      <c r="EI36">
        <v>182.5</v>
      </c>
      <c r="EK36">
        <v>1973</v>
      </c>
      <c r="EL36">
        <v>163.6</v>
      </c>
      <c r="EN36">
        <v>1957</v>
      </c>
      <c r="EO36">
        <v>173.5</v>
      </c>
      <c r="EQ36">
        <v>2000</v>
      </c>
      <c r="ER36">
        <v>189.5</v>
      </c>
      <c r="ET36">
        <v>2002</v>
      </c>
      <c r="EU36">
        <v>212.3</v>
      </c>
      <c r="EW36">
        <v>1964</v>
      </c>
      <c r="EX36">
        <v>247.1</v>
      </c>
      <c r="EZ36">
        <v>1946</v>
      </c>
      <c r="FA36">
        <v>247.7</v>
      </c>
      <c r="FC36">
        <v>1951</v>
      </c>
      <c r="FD36">
        <v>263.39999999999998</v>
      </c>
      <c r="FF36">
        <v>1977</v>
      </c>
      <c r="FG36">
        <v>516.20000000000005</v>
      </c>
      <c r="FI36">
        <v>2014</v>
      </c>
      <c r="FJ36">
        <v>735.40000000000009</v>
      </c>
      <c r="FL36">
        <v>1983</v>
      </c>
      <c r="FM36">
        <v>931</v>
      </c>
      <c r="FO36">
        <v>1987</v>
      </c>
      <c r="FP36">
        <v>1106.4000000000001</v>
      </c>
      <c r="FR36">
        <v>1957</v>
      </c>
      <c r="FS36">
        <v>1595.5</v>
      </c>
      <c r="FU36">
        <v>1947</v>
      </c>
      <c r="FV36">
        <v>1796.5</v>
      </c>
      <c r="FX36">
        <v>1993</v>
      </c>
      <c r="FY36">
        <v>1956.2000000000003</v>
      </c>
    </row>
    <row r="37" spans="1:181" ht="12.75">
      <c r="A37" s="5" t="s">
        <v>3</v>
      </c>
      <c r="B37" s="6">
        <f>SUM(B7/28)</f>
        <v>9.8178571428571413</v>
      </c>
      <c r="C37" s="6">
        <f>SUM(C7/28)</f>
        <v>9.1107142857142858</v>
      </c>
      <c r="D37" s="6">
        <f>SUM(D7/28)</f>
        <v>5.9642857142857144</v>
      </c>
      <c r="E37" s="6">
        <f>SUM(E7/28)</f>
        <v>7.6357142857142861</v>
      </c>
      <c r="F37" s="6">
        <f>SUM(F7/28)</f>
        <v>8.5857142857142854</v>
      </c>
      <c r="G37" s="6">
        <f>SUM(G7/28)</f>
        <v>7.1892857142857149</v>
      </c>
      <c r="H37" s="6">
        <f>SUM(H7/28)</f>
        <v>6.5</v>
      </c>
      <c r="I37" s="6">
        <f>SUM(I7/28)</f>
        <v>7.4428571428571431</v>
      </c>
      <c r="J37" s="6">
        <f>SUM(J7/28)</f>
        <v>5.7035714285714283</v>
      </c>
      <c r="K37" s="6">
        <f>SUM(K7/28)</f>
        <v>8.4821428571428577</v>
      </c>
      <c r="L37" s="6">
        <f>SUM(L7/28)</f>
        <v>9.6642857142857146</v>
      </c>
      <c r="M37" s="6">
        <f>SUM(M7/28)</f>
        <v>9.0964285714285715</v>
      </c>
      <c r="N37" s="6">
        <f>SUM(N7/28)</f>
        <v>8.7214285714285715</v>
      </c>
      <c r="O37" s="6">
        <f>SUM(O7/28)</f>
        <v>6.4642857142857144</v>
      </c>
      <c r="P37" s="6">
        <f>SUM(P7/28)</f>
        <v>7.2928571428571427</v>
      </c>
      <c r="Q37" s="6">
        <f>SUM(Q7/28)</f>
        <v>6.8142857142857149</v>
      </c>
      <c r="R37" s="6">
        <f>SUM(R7/28)</f>
        <v>10.014285714285714</v>
      </c>
      <c r="S37" s="6">
        <f>SUM(S7/28)</f>
        <v>8.75</v>
      </c>
      <c r="T37" s="6">
        <f>SUM(T7/28)</f>
        <v>9.3535714285714278</v>
      </c>
      <c r="U37" s="6">
        <f>SUM(U7/28)</f>
        <v>9.7714285714285722</v>
      </c>
      <c r="V37" s="6">
        <f>SUM(V7/28)</f>
        <v>9.4785714285714278</v>
      </c>
      <c r="W37" s="6">
        <f>SUM(W7/28)</f>
        <v>8.1178571428571438</v>
      </c>
      <c r="X37" s="6">
        <f>SUM(X7/28)</f>
        <v>6.3535714285714286</v>
      </c>
      <c r="Y37" s="6">
        <f>SUM(Y7/28)</f>
        <v>6.3571428571428568</v>
      </c>
      <c r="Z37" s="6">
        <f>SUM(Z7/28)</f>
        <v>7.3250000000000002</v>
      </c>
      <c r="AA37" s="6">
        <f>SUM(AA7/28)</f>
        <v>7.05</v>
      </c>
      <c r="AB37" s="6">
        <f>SUM(AB7/28)</f>
        <v>7.5249999999999995</v>
      </c>
      <c r="AC37" s="6">
        <f>SUM(AC7/28)</f>
        <v>8.9285714285714288</v>
      </c>
      <c r="AD37" s="6">
        <f>SUM(AD7/28)</f>
        <v>6.8142857142857149</v>
      </c>
      <c r="AE37" s="6">
        <f>SUM(AE7/28)</f>
        <v>7.4357142857142851</v>
      </c>
      <c r="AF37" s="6">
        <f>SUM(AF7/28)</f>
        <v>8.0892857142857135</v>
      </c>
      <c r="AG37" s="6">
        <f>SUM(AG7/28)</f>
        <v>9.9678571428571434</v>
      </c>
      <c r="AH37" s="6">
        <f>SUM(AH7/28)</f>
        <v>8.2464285714285719</v>
      </c>
      <c r="AI37" s="6">
        <f>SUM(AI7/28)</f>
        <v>7.2857142857142856</v>
      </c>
      <c r="AJ37" s="6">
        <f>SUM(AJ7/28)</f>
        <v>8.2249999999999996</v>
      </c>
      <c r="AK37" s="6">
        <f>SUM(AK7/28)</f>
        <v>7.8642857142857139</v>
      </c>
      <c r="AL37" s="6">
        <f>SUM(AL7/28)</f>
        <v>7.1499999999999995</v>
      </c>
      <c r="AM37" s="6">
        <f>SUM(AM7/28)</f>
        <v>9.8035714285714288</v>
      </c>
      <c r="AN37" s="6">
        <f>SUM(AN7/28)</f>
        <v>10.642857142857142</v>
      </c>
      <c r="AO37" s="6">
        <f>SUM(AO7/28)</f>
        <v>6.3285714285714283</v>
      </c>
      <c r="AP37" s="6">
        <f>SUM(AP7/28)</f>
        <v>9.2892857142857146</v>
      </c>
      <c r="AQ37" s="6">
        <f>SUM(AQ7/28)</f>
        <v>7.9249999999999998</v>
      </c>
      <c r="AR37" s="6">
        <f>SUM(AR7/28)</f>
        <v>8.6285714285714281</v>
      </c>
      <c r="AS37" s="6">
        <f>SUM(AS7/28)</f>
        <v>10.321428571428571</v>
      </c>
      <c r="AT37" s="6">
        <f>SUM(AT7/28)</f>
        <v>7.2285714285714286</v>
      </c>
      <c r="AU37" s="6">
        <f>SUM(AU7/28)</f>
        <v>7.8535714285714286</v>
      </c>
      <c r="AV37" s="6">
        <f>SUM(AV7/28)</f>
        <v>8.8214285714285712</v>
      </c>
      <c r="AW37" s="6">
        <f>SUM(AW7/28)</f>
        <v>9.6464285714285722</v>
      </c>
      <c r="AX37" s="6">
        <f>SUM(AX7/28)</f>
        <v>10.292857142857143</v>
      </c>
      <c r="AY37" s="6">
        <f>SUM(AY7/28)</f>
        <v>7.6714285714285717</v>
      </c>
      <c r="AZ37" s="6">
        <f>SUM(AZ7/28)</f>
        <v>6.6035714285714286</v>
      </c>
      <c r="BA37" s="6">
        <f>SUM(BA7/28)</f>
        <v>6.9249999999999998</v>
      </c>
      <c r="BB37" s="6">
        <f>SUM(BB7/28)</f>
        <v>8.8000000000000007</v>
      </c>
      <c r="BC37" s="6">
        <f>SUM(BC7/28)</f>
        <v>7.7035714285714283</v>
      </c>
      <c r="BD37" s="6">
        <f>SUM(BD7/28)</f>
        <v>7.5964285714285706</v>
      </c>
      <c r="BE37" s="6">
        <f>SUM(BE7/28)</f>
        <v>9.2000000000000011</v>
      </c>
      <c r="BF37" s="6">
        <f>SUM(BF7/28)</f>
        <v>7</v>
      </c>
      <c r="BG37" s="6">
        <f>SUM(BG7/28)</f>
        <v>9.5714285714285712</v>
      </c>
      <c r="BH37" s="6">
        <f>SUM(BH7/29)</f>
        <v>6.7517241379310349</v>
      </c>
      <c r="BI37" s="6">
        <f>SUM(BI7/28)</f>
        <v>7.3892857142857142</v>
      </c>
      <c r="BJ37" s="6">
        <f>SUM(BJ7/28)</f>
        <v>8.1999999999999993</v>
      </c>
      <c r="BK37" s="6">
        <f>SUM(BK7/28)</f>
        <v>9.4</v>
      </c>
      <c r="BL37" s="6">
        <f>SUM(BL7/29)</f>
        <v>8</v>
      </c>
      <c r="BM37" s="6">
        <f>SUM(BM7/28)</f>
        <v>8.1</v>
      </c>
      <c r="BN37" s="6">
        <f>SUM(BN7/28)</f>
        <v>9.4</v>
      </c>
      <c r="BO37" s="6">
        <f>SUM(BO7/28)</f>
        <v>6.5</v>
      </c>
      <c r="BP37" s="6">
        <f>SUM(BP7/29)</f>
        <v>8.0827586206896562</v>
      </c>
      <c r="BQ37" s="6">
        <f>SUM(BQ7/28)</f>
        <v>7.1285714285714281</v>
      </c>
      <c r="BR37" s="6">
        <f>SUM(BR7/28)</f>
        <v>8.7214285714285715</v>
      </c>
      <c r="BS37" s="6">
        <f>SUM(BS7/28)</f>
        <v>8.2678571428571423</v>
      </c>
      <c r="BT37" s="6">
        <f>SUM(BT7/29)</f>
        <v>6.9931034482758623</v>
      </c>
      <c r="BU37" s="6">
        <f>SUM(BU7/28)</f>
        <v>7.9714285714285706</v>
      </c>
      <c r="BV37" s="6">
        <f>SUM(BV7/28)</f>
        <v>8.0714285714285712</v>
      </c>
      <c r="BW37" s="6">
        <f>SUM(BW7/28)</f>
        <v>9.5607142857142851</v>
      </c>
      <c r="BX37" s="6">
        <f>SUM(BX7/29)</f>
        <v>5.9655172413793105</v>
      </c>
      <c r="BY37" s="6">
        <f>SUM(BY7/28)</f>
        <v>8.4821428571428577</v>
      </c>
      <c r="BZ37" s="6">
        <f>SUM(BZ7/28)</f>
        <v>8.9321428571428569</v>
      </c>
      <c r="CA37" s="6">
        <f>SUM(CA7/28)</f>
        <v>7.5785714285714283</v>
      </c>
      <c r="CB37" s="6">
        <f>SUM(CB7/29)</f>
        <v>8.2172413793103445</v>
      </c>
      <c r="CC37" s="6">
        <f>SUM(CC7/28)</f>
        <v>6.1892857142857149</v>
      </c>
      <c r="CD37" s="6">
        <f>SUM(CD7/28)</f>
        <v>7.6892857142857149</v>
      </c>
      <c r="CE37" s="6">
        <f>SUM(CE7/28)</f>
        <v>8.0071428571428562</v>
      </c>
      <c r="CF37" s="6">
        <f>SUM(CF7/29)</f>
        <v>4.6068965517241374</v>
      </c>
      <c r="CG37" s="6">
        <f>SUM(CG7/28)</f>
        <v>10.396428571428572</v>
      </c>
      <c r="CH37" s="6">
        <f>SUM(CH7/28)</f>
        <v>8.6214285714285719</v>
      </c>
      <c r="CI37" s="6">
        <f>SUM(CI7/28)</f>
        <v>9.4321428571428587</v>
      </c>
      <c r="CJ37" s="6">
        <f>SUM(CJ7/29)</f>
        <v>9.9758620689655171</v>
      </c>
      <c r="CK37" s="6">
        <f>SUM(CK7/28)</f>
        <v>8.7964285714285726</v>
      </c>
      <c r="CL37" s="6">
        <f>SUM(CL7/28)</f>
        <v>8.0857142857142854</v>
      </c>
      <c r="CM37" s="6">
        <f>SUM(CM7/28)</f>
        <v>10.328571428571427</v>
      </c>
      <c r="CN37" s="6">
        <f>SUM(CN7/29)</f>
        <v>9.341379310344827</v>
      </c>
      <c r="CO37" s="6">
        <f>SUM(CO7/28)</f>
        <v>9.4214285714285726</v>
      </c>
      <c r="CP37" s="6">
        <f>SUM(CP7/28)</f>
        <v>5.6178571428571429</v>
      </c>
      <c r="CQ37" s="6">
        <f>SUM(CQ7/28)</f>
        <v>6.9249999999999998</v>
      </c>
      <c r="CR37" s="6">
        <f>SUM(CR7/31)</f>
        <v>9.2709677419354826</v>
      </c>
      <c r="CS37" s="6">
        <f t="shared" ref="CS37:CS47" si="31">AVERAGE(BF37:CQ37)</f>
        <v>8.0978999222193409</v>
      </c>
      <c r="CV37" s="5"/>
      <c r="CW37" s="6"/>
      <c r="CZ37">
        <v>1965</v>
      </c>
      <c r="DA37">
        <v>2514.2000000000003</v>
      </c>
      <c r="DC37">
        <v>1966</v>
      </c>
      <c r="DD37">
        <v>2525.7000000000003</v>
      </c>
      <c r="DF37">
        <v>1950</v>
      </c>
      <c r="DG37">
        <v>683.69999999999993</v>
      </c>
      <c r="DI37">
        <v>1931</v>
      </c>
      <c r="DJ37">
        <v>768.7</v>
      </c>
      <c r="DL37">
        <v>1991</v>
      </c>
      <c r="DM37">
        <v>601.1</v>
      </c>
      <c r="DO37">
        <v>1942</v>
      </c>
      <c r="DP37">
        <v>503</v>
      </c>
      <c r="DR37">
        <v>1996</v>
      </c>
      <c r="DS37">
        <v>1258.2</v>
      </c>
      <c r="DV37">
        <v>2013</v>
      </c>
      <c r="DW37">
        <v>281.10000000000002</v>
      </c>
      <c r="DY37">
        <v>2017</v>
      </c>
      <c r="DZ37">
        <v>246.3</v>
      </c>
      <c r="EB37">
        <v>1947</v>
      </c>
      <c r="EC37">
        <v>235</v>
      </c>
      <c r="EE37">
        <v>1969</v>
      </c>
      <c r="EF37">
        <v>201.4</v>
      </c>
      <c r="EH37">
        <v>1967</v>
      </c>
      <c r="EI37">
        <v>182.4</v>
      </c>
      <c r="EK37">
        <v>1945</v>
      </c>
      <c r="EL37">
        <v>163.5</v>
      </c>
      <c r="EN37">
        <v>1959</v>
      </c>
      <c r="EO37">
        <v>173.3</v>
      </c>
      <c r="EQ37">
        <v>1969</v>
      </c>
      <c r="ER37">
        <v>189.1</v>
      </c>
      <c r="ET37">
        <v>1981</v>
      </c>
      <c r="EU37">
        <v>212</v>
      </c>
      <c r="EW37">
        <v>1980</v>
      </c>
      <c r="EX37">
        <v>244.6</v>
      </c>
      <c r="EZ37">
        <v>2008</v>
      </c>
      <c r="FA37">
        <v>247.5</v>
      </c>
      <c r="FC37">
        <v>2002</v>
      </c>
      <c r="FD37">
        <v>260.7</v>
      </c>
      <c r="FF37">
        <v>2020</v>
      </c>
      <c r="FG37">
        <v>515.9</v>
      </c>
      <c r="FI37">
        <v>2002</v>
      </c>
      <c r="FJ37">
        <v>734.90000000000009</v>
      </c>
      <c r="FL37">
        <v>1961</v>
      </c>
      <c r="FM37">
        <v>930.7</v>
      </c>
      <c r="FO37">
        <v>1986</v>
      </c>
      <c r="FP37">
        <v>1105.5999999999999</v>
      </c>
      <c r="FR37">
        <v>1933</v>
      </c>
      <c r="FS37">
        <v>1592.5000000000002</v>
      </c>
      <c r="FU37">
        <v>1987</v>
      </c>
      <c r="FV37">
        <v>1796.1000000000001</v>
      </c>
      <c r="FX37">
        <v>1992</v>
      </c>
      <c r="FY37">
        <v>1845</v>
      </c>
    </row>
    <row r="38" spans="1:181" ht="12.75">
      <c r="A38" s="5" t="s">
        <v>4</v>
      </c>
      <c r="B38" s="6">
        <f>SUM(B8/31)</f>
        <v>8.8451612903225811</v>
      </c>
      <c r="C38" s="6">
        <f>SUM(C8/31)</f>
        <v>6.435483870967742</v>
      </c>
      <c r="D38" s="6">
        <f>SUM(D8/31)</f>
        <v>5.5677419354838706</v>
      </c>
      <c r="E38" s="6">
        <f>SUM(E8/31)</f>
        <v>8.6967741935483875</v>
      </c>
      <c r="F38" s="6">
        <f>SUM(F8/31)</f>
        <v>7.0677419354838706</v>
      </c>
      <c r="G38" s="6">
        <f>SUM(G8/31)</f>
        <v>5.9741935483870963</v>
      </c>
      <c r="H38" s="6">
        <f>SUM(H8/31)</f>
        <v>7.290322580645161</v>
      </c>
      <c r="I38" s="6">
        <f>SUM(I8/31)</f>
        <v>7.0161290322580649</v>
      </c>
      <c r="J38" s="6">
        <f>SUM(J8/31)</f>
        <v>7.0709677419354833</v>
      </c>
      <c r="K38" s="6">
        <f>SUM(K8/31)</f>
        <v>7.3483870967741938</v>
      </c>
      <c r="L38" s="6">
        <f>SUM(L8/31)</f>
        <v>8.0774193548387103</v>
      </c>
      <c r="M38" s="6">
        <f>SUM(M8/31)</f>
        <v>6.774193548387097</v>
      </c>
      <c r="N38" s="6">
        <f>SUM(N8/31)</f>
        <v>5.5483870967741939</v>
      </c>
      <c r="O38" s="6">
        <f>SUM(O8/31)</f>
        <v>8.1032258064516132</v>
      </c>
      <c r="P38" s="6">
        <f>SUM(P8/31)</f>
        <v>5.4451612903225808</v>
      </c>
      <c r="Q38" s="6">
        <f>SUM(Q8/31)</f>
        <v>8.5451612903225804</v>
      </c>
      <c r="R38" s="6">
        <f>SUM(R8/31)</f>
        <v>6.4806451612903224</v>
      </c>
      <c r="S38" s="6">
        <f>SUM(S8/31)</f>
        <v>7.580645161290323</v>
      </c>
      <c r="T38" s="6">
        <f>SUM(T8/31)</f>
        <v>8.4903225806451612</v>
      </c>
      <c r="U38" s="6">
        <f>SUM(U8/31)</f>
        <v>8.4064516129032274</v>
      </c>
      <c r="V38" s="6">
        <f>SUM(V8/31)</f>
        <v>7.4161290322580644</v>
      </c>
      <c r="W38" s="6">
        <f>SUM(W8/31)</f>
        <v>7.8129032258064512</v>
      </c>
      <c r="X38" s="6">
        <f>SUM(X8/31)</f>
        <v>7.2645161290322573</v>
      </c>
      <c r="Y38" s="6">
        <f>SUM(Y8/31)</f>
        <v>7.467741935483871</v>
      </c>
      <c r="Z38" s="6">
        <f>SUM(Z8/31)</f>
        <v>6.4225806451612906</v>
      </c>
      <c r="AA38" s="6">
        <f>SUM(AA8/31)</f>
        <v>6.564516129032258</v>
      </c>
      <c r="AB38" s="6">
        <f>SUM(AB8/31)</f>
        <v>6.4548387096774196</v>
      </c>
      <c r="AC38" s="6">
        <f>SUM(AC8/31)</f>
        <v>6.4387096774193546</v>
      </c>
      <c r="AD38" s="6">
        <f>SUM(AD8/31)</f>
        <v>6.4645161290322584</v>
      </c>
      <c r="AE38" s="6">
        <f>SUM(AE8/31)</f>
        <v>6.4387096774193546</v>
      </c>
      <c r="AF38" s="6">
        <f>SUM(AF8/31)</f>
        <v>4.7387096774193553</v>
      </c>
      <c r="AG38" s="6">
        <f>SUM(AG8/31)</f>
        <v>6.8741935483870966</v>
      </c>
      <c r="AH38" s="6">
        <f>SUM(AH8/31)</f>
        <v>6.354838709677419</v>
      </c>
      <c r="AI38" s="6">
        <f>SUM(AI8/31)</f>
        <v>6.7322580645161283</v>
      </c>
      <c r="AJ38" s="6">
        <f>SUM(AJ8/31)</f>
        <v>7.1161290322580646</v>
      </c>
      <c r="AK38" s="6">
        <f>SUM(AK8/31)</f>
        <v>5.709677419354839</v>
      </c>
      <c r="AL38" s="6">
        <f>SUM(AL8/31)</f>
        <v>7.4709677419354836</v>
      </c>
      <c r="AM38" s="6">
        <f>SUM(AM8/31)</f>
        <v>5.8645161290322587</v>
      </c>
      <c r="AN38" s="6">
        <f>SUM(AN8/31)</f>
        <v>7.6903225806451614</v>
      </c>
      <c r="AO38" s="6">
        <f>SUM(AO8/31)</f>
        <v>9.064516129032258</v>
      </c>
      <c r="AP38" s="6">
        <f>SUM(AP8/31)</f>
        <v>5.9064516129032256</v>
      </c>
      <c r="AQ38" s="6">
        <f>SUM(AQ8/31)</f>
        <v>6.8483870967741938</v>
      </c>
      <c r="AR38" s="6">
        <f>SUM(AR8/31)</f>
        <v>7.0516129032258066</v>
      </c>
      <c r="AS38" s="6">
        <f>SUM(AS8/31)</f>
        <v>6.2129032258064516</v>
      </c>
      <c r="AT38" s="6">
        <f>SUM(AT8/31)</f>
        <v>8.2774193548387096</v>
      </c>
      <c r="AU38" s="6">
        <f>SUM(AU8/31)</f>
        <v>6.4483870967741934</v>
      </c>
      <c r="AV38" s="6">
        <f>SUM(AV8/31)</f>
        <v>7.3161290322580648</v>
      </c>
      <c r="AW38" s="6">
        <f>SUM(AW8/31)</f>
        <v>6.6419354838709683</v>
      </c>
      <c r="AX38" s="6">
        <f>SUM(AX8/31)</f>
        <v>8.0838709677419356</v>
      </c>
      <c r="AY38" s="6">
        <f>SUM(AY8/31)</f>
        <v>4.8193548387096774</v>
      </c>
      <c r="AZ38" s="6">
        <f>SUM(AZ8/31)</f>
        <v>4.7322580645161283</v>
      </c>
      <c r="BA38" s="6">
        <f>SUM(BA8/31)</f>
        <v>6.2774193548387096</v>
      </c>
      <c r="BB38" s="6">
        <f>SUM(BB8/31)</f>
        <v>6.8612903225806452</v>
      </c>
      <c r="BC38" s="6">
        <f>SUM(BC8/31)</f>
        <v>8.1</v>
      </c>
      <c r="BD38" s="6">
        <f>SUM(BD8/31)</f>
        <v>4.7935483870967737</v>
      </c>
      <c r="BE38" s="6">
        <f>SUM(BE8/31)</f>
        <v>7.129032258064516</v>
      </c>
      <c r="BF38" s="6">
        <f>SUM(BF8/31)</f>
        <v>7.6</v>
      </c>
      <c r="BG38" s="6">
        <f>SUM(BG8/31)</f>
        <v>5.919354838709677</v>
      </c>
      <c r="BH38" s="6">
        <f>SUM(BH8/31)</f>
        <v>6.3806451612903228</v>
      </c>
      <c r="BI38" s="6">
        <f>SUM(BI8/31)</f>
        <v>7.0903225806451617</v>
      </c>
      <c r="BJ38" s="6">
        <f>SUM(BJ8/31)</f>
        <v>8.1</v>
      </c>
      <c r="BK38" s="6">
        <f>SUM(BK8/31)</f>
        <v>7</v>
      </c>
      <c r="BL38" s="6">
        <f>SUM(BL8/31)</f>
        <v>6.5</v>
      </c>
      <c r="BM38" s="6">
        <f>SUM(BM8/31)</f>
        <v>6.8000000000000007</v>
      </c>
      <c r="BN38" s="6">
        <f>SUM(BN8/31)</f>
        <v>8.1999999999999993</v>
      </c>
      <c r="BO38" s="6">
        <f>SUM(BO8/31)</f>
        <v>7.4</v>
      </c>
      <c r="BP38" s="6">
        <f>SUM(BP8/31)</f>
        <v>7.5161290322580649</v>
      </c>
      <c r="BQ38" s="6">
        <f>SUM(BQ8/31)</f>
        <v>6.6161290322580646</v>
      </c>
      <c r="BR38" s="6">
        <f>SUM(BR8/31)</f>
        <v>7.4870967741935486</v>
      </c>
      <c r="BS38" s="6">
        <f>SUM(BS8/31)</f>
        <v>7.145161290322581</v>
      </c>
      <c r="BT38" s="6">
        <f>SUM(BT8/31)</f>
        <v>7.9741935483870963</v>
      </c>
      <c r="BU38" s="6">
        <f>SUM(BU8/31)</f>
        <v>8.3580645161290334</v>
      </c>
      <c r="BV38" s="6">
        <f>SUM(BV8/31)</f>
        <v>8.5516129032258075</v>
      </c>
      <c r="BW38" s="6">
        <f>SUM(BW8/31)</f>
        <v>8.193548387096774</v>
      </c>
      <c r="BX38" s="6">
        <f>SUM(BX8/31)</f>
        <v>8.5967741935483879</v>
      </c>
      <c r="BY38" s="6">
        <f>SUM(BY8/31)</f>
        <v>6.5451612903225804</v>
      </c>
      <c r="BZ38" s="6">
        <f>SUM(BZ8/31)</f>
        <v>6.2967741935483863</v>
      </c>
      <c r="CA38" s="6">
        <f>SUM(CA8/31)</f>
        <v>8.3419354838709676</v>
      </c>
      <c r="CB38" s="6">
        <f>SUM(CB8/31)</f>
        <v>7.4161290322580644</v>
      </c>
      <c r="CC38" s="6">
        <f>SUM(CC8/31)</f>
        <v>7.7161290322580642</v>
      </c>
      <c r="CD38" s="6">
        <f>SUM(CD8/31)</f>
        <v>8.5129032258064505</v>
      </c>
      <c r="CE38" s="6">
        <f>SUM(CE8/31)</f>
        <v>7.387096774193548</v>
      </c>
      <c r="CF38" s="6">
        <f>SUM(CF8/31)</f>
        <v>6.209677419354839</v>
      </c>
      <c r="CG38" s="6">
        <f>SUM(CG8/31)</f>
        <v>8.2258064516129039</v>
      </c>
      <c r="CH38" s="6">
        <f>SUM(CH8/31)</f>
        <v>7.5096774193548388</v>
      </c>
      <c r="CI38" s="6">
        <f>SUM(CI8/31)</f>
        <v>7.8774193548387093</v>
      </c>
      <c r="CJ38" s="6">
        <f>SUM(CJ8/31)</f>
        <v>7.8032258064516133</v>
      </c>
      <c r="CK38" s="6">
        <f>SUM(CK8/31)</f>
        <v>6.4741935483870963</v>
      </c>
      <c r="CL38" s="6">
        <f>SUM(CL8/31)</f>
        <v>7.6903225806451614</v>
      </c>
      <c r="CM38" s="6">
        <f>SUM(CM8/31)</f>
        <v>7.2806451612903222</v>
      </c>
      <c r="CN38" s="6">
        <f>SUM(CN8/31)</f>
        <v>7.5483870967741939</v>
      </c>
      <c r="CO38" s="6">
        <f>SUM(CO8/31)</f>
        <v>6.7354838709677427</v>
      </c>
      <c r="CP38" s="6">
        <f>SUM(CP8/31)</f>
        <v>7.725806451612903</v>
      </c>
      <c r="CQ38" s="6">
        <f>SUM(CQ8/31)</f>
        <v>7.967741935483871</v>
      </c>
      <c r="CR38" s="6">
        <f>SUM(CR8/29)</f>
        <v>9.0586206896551715</v>
      </c>
      <c r="CS38" s="6">
        <f t="shared" si="31"/>
        <v>7.4393039049235981</v>
      </c>
      <c r="CV38" s="5"/>
      <c r="CW38" s="5"/>
      <c r="CZ38">
        <v>1959</v>
      </c>
      <c r="DA38">
        <v>2512.3000000000002</v>
      </c>
      <c r="DC38">
        <v>1935</v>
      </c>
      <c r="DD38">
        <v>2510.3000000000002</v>
      </c>
      <c r="DF38">
        <v>2006</v>
      </c>
      <c r="DG38">
        <v>683.1</v>
      </c>
      <c r="DI38">
        <v>1970</v>
      </c>
      <c r="DJ38">
        <v>766.4</v>
      </c>
      <c r="DL38">
        <v>2009</v>
      </c>
      <c r="DM38">
        <v>600.9</v>
      </c>
      <c r="DO38">
        <v>1966</v>
      </c>
      <c r="DP38">
        <v>501.70000000000005</v>
      </c>
      <c r="DR38">
        <v>1999</v>
      </c>
      <c r="DS38">
        <v>1258.2</v>
      </c>
      <c r="DV38">
        <v>1944</v>
      </c>
      <c r="DW38">
        <v>280.2</v>
      </c>
      <c r="DY38">
        <v>1947</v>
      </c>
      <c r="DZ38">
        <v>245</v>
      </c>
      <c r="EB38" s="45">
        <v>2020</v>
      </c>
      <c r="EC38" s="45">
        <v>234</v>
      </c>
      <c r="EE38">
        <v>1992</v>
      </c>
      <c r="EF38">
        <v>201</v>
      </c>
      <c r="EH38">
        <v>1999</v>
      </c>
      <c r="EI38">
        <v>182.4</v>
      </c>
      <c r="EK38">
        <v>1997</v>
      </c>
      <c r="EL38">
        <v>162.80000000000001</v>
      </c>
      <c r="EN38">
        <v>1945</v>
      </c>
      <c r="EO38">
        <v>173</v>
      </c>
      <c r="EQ38">
        <v>2015</v>
      </c>
      <c r="ER38">
        <v>187.6</v>
      </c>
      <c r="ET38">
        <v>1971</v>
      </c>
      <c r="EU38">
        <v>210.8</v>
      </c>
      <c r="EW38">
        <v>1938</v>
      </c>
      <c r="EX38">
        <v>240.6</v>
      </c>
      <c r="EZ38">
        <v>1977</v>
      </c>
      <c r="FA38">
        <v>247.2</v>
      </c>
      <c r="FC38">
        <v>1977</v>
      </c>
      <c r="FD38">
        <v>256.5</v>
      </c>
      <c r="FF38">
        <v>1979</v>
      </c>
      <c r="FG38">
        <v>514.29999999999995</v>
      </c>
      <c r="FI38">
        <v>2006</v>
      </c>
      <c r="FJ38">
        <v>734.40000000000009</v>
      </c>
      <c r="FL38">
        <v>1970</v>
      </c>
      <c r="FM38">
        <v>930.4</v>
      </c>
      <c r="FO38">
        <v>2017</v>
      </c>
      <c r="FP38">
        <v>1103.6000000000001</v>
      </c>
      <c r="FR38">
        <v>1969</v>
      </c>
      <c r="FS38">
        <v>1592.2999999999997</v>
      </c>
      <c r="FU38">
        <v>1990</v>
      </c>
      <c r="FV38">
        <v>1794.5</v>
      </c>
      <c r="FX38">
        <v>1991</v>
      </c>
      <c r="FY38">
        <v>2019.1999999999996</v>
      </c>
    </row>
    <row r="39" spans="1:181" ht="12.75">
      <c r="A39" s="5" t="s">
        <v>5</v>
      </c>
      <c r="B39" s="6">
        <f>SUM(B9/30)</f>
        <v>5.5933333333333337</v>
      </c>
      <c r="C39" s="6">
        <f>SUM(C9/30)</f>
        <v>4.8966666666666665</v>
      </c>
      <c r="D39" s="6">
        <f>SUM(D9/30)</f>
        <v>5.5133333333333336</v>
      </c>
      <c r="E39" s="6">
        <f>SUM(E9/30)</f>
        <v>6.3966666666666665</v>
      </c>
      <c r="F39" s="6">
        <f>SUM(F9/30)</f>
        <v>6.253333333333333</v>
      </c>
      <c r="G39" s="6">
        <f>SUM(G9/30)</f>
        <v>5.9899999999999993</v>
      </c>
      <c r="H39" s="6">
        <f>SUM(H9/30)</f>
        <v>6.3033333333333328</v>
      </c>
      <c r="I39" s="6">
        <f>SUM(I9/30)</f>
        <v>6.3466666666666667</v>
      </c>
      <c r="J39" s="6">
        <f>SUM(J9/30)</f>
        <v>3.07</v>
      </c>
      <c r="K39" s="6">
        <f>SUM(K9/30)</f>
        <v>6.4466666666666672</v>
      </c>
      <c r="L39" s="6">
        <f>SUM(L9/30)</f>
        <v>6.0600000000000005</v>
      </c>
      <c r="M39" s="6">
        <f>SUM(M9/30)</f>
        <v>7.3</v>
      </c>
      <c r="N39" s="6">
        <f>SUM(N9/30)</f>
        <v>7.0366666666666662</v>
      </c>
      <c r="O39" s="6">
        <f>SUM(O9/30)</f>
        <v>7.4333333333333336</v>
      </c>
      <c r="P39" s="6">
        <f>SUM(P9/30)</f>
        <v>5.08</v>
      </c>
      <c r="Q39" s="6">
        <f>SUM(Q9/30)</f>
        <v>6.0433333333333339</v>
      </c>
      <c r="R39" s="6">
        <f>SUM(R9/30)</f>
        <v>5.0766666666666671</v>
      </c>
      <c r="S39" s="6">
        <f>SUM(S9/30)</f>
        <v>6.1333333333333337</v>
      </c>
      <c r="T39" s="6">
        <f>SUM(T9/30)</f>
        <v>5.7933333333333339</v>
      </c>
      <c r="U39" s="6">
        <f>SUM(U9/30)</f>
        <v>7.1533333333333333</v>
      </c>
      <c r="V39" s="6">
        <f>SUM(V9/30)</f>
        <v>5.3733333333333331</v>
      </c>
      <c r="W39" s="6">
        <f>SUM(W9/30)</f>
        <v>6.25</v>
      </c>
      <c r="X39" s="6">
        <f>SUM(X9/30)</f>
        <v>6.9566666666666661</v>
      </c>
      <c r="Y39" s="6">
        <f>SUM(Y9/30)</f>
        <v>5.7666666666666666</v>
      </c>
      <c r="Z39" s="6">
        <f>SUM(Z9/30)</f>
        <v>6.3633333333333333</v>
      </c>
      <c r="AA39" s="6">
        <f>SUM(AA9/30)</f>
        <v>6.8033333333333328</v>
      </c>
      <c r="AB39" s="6">
        <f>SUM(AB9/30)</f>
        <v>5.1100000000000003</v>
      </c>
      <c r="AC39" s="6">
        <f>SUM(AC9/30)</f>
        <v>5.7633333333333336</v>
      </c>
      <c r="AD39" s="6">
        <f>SUM(AD9/30)</f>
        <v>7.95</v>
      </c>
      <c r="AE39" s="6">
        <f>SUM(AE9/30)</f>
        <v>6.9333333333333336</v>
      </c>
      <c r="AF39" s="6">
        <f>SUM(AF9/30)</f>
        <v>6.02</v>
      </c>
      <c r="AG39" s="6">
        <f>SUM(AG9/30)</f>
        <v>7.0733333333333333</v>
      </c>
      <c r="AH39" s="6">
        <f>SUM(AH9/30)</f>
        <v>6.2133333333333338</v>
      </c>
      <c r="AI39" s="6">
        <f>SUM(AI9/30)</f>
        <v>7.0433333333333339</v>
      </c>
      <c r="AJ39" s="6">
        <f>SUM(AJ9/30)</f>
        <v>6.9399999999999995</v>
      </c>
      <c r="AK39" s="6">
        <f>SUM(AK9/30)</f>
        <v>6.62</v>
      </c>
      <c r="AL39" s="6">
        <f>SUM(AL9/30)</f>
        <v>6.83</v>
      </c>
      <c r="AM39" s="6">
        <f>SUM(AM9/30)</f>
        <v>6.2033333333333331</v>
      </c>
      <c r="AN39" s="6">
        <f>SUM(AN9/30)</f>
        <v>5.7733333333333325</v>
      </c>
      <c r="AO39" s="6">
        <f>SUM(AO9/30)</f>
        <v>6.7133333333333338</v>
      </c>
      <c r="AP39" s="6">
        <f>SUM(AP9/30)</f>
        <v>6.8666666666666663</v>
      </c>
      <c r="AQ39" s="6">
        <f>SUM(AQ9/30)</f>
        <v>6.0533333333333328</v>
      </c>
      <c r="AR39" s="6">
        <f>SUM(AR9/30)</f>
        <v>6.3733333333333331</v>
      </c>
      <c r="AS39" s="6">
        <f>SUM(AS9/30)</f>
        <v>6.4666666666666668</v>
      </c>
      <c r="AT39" s="6">
        <f>SUM(AT9/30)</f>
        <v>5.23</v>
      </c>
      <c r="AU39" s="6">
        <f>SUM(AU9/30)</f>
        <v>7.1066666666666665</v>
      </c>
      <c r="AV39" s="6">
        <f>SUM(AV9/30)</f>
        <v>6.88</v>
      </c>
      <c r="AW39" s="6">
        <f>SUM(AW9/30)</f>
        <v>7.13</v>
      </c>
      <c r="AX39" s="6">
        <f>SUM(AX9/30)</f>
        <v>4.0533333333333328</v>
      </c>
      <c r="AY39" s="6">
        <f>SUM(AY9/30)</f>
        <v>6.0766666666666671</v>
      </c>
      <c r="AZ39" s="6">
        <f>SUM(AZ9/30)</f>
        <v>5.4333333333333336</v>
      </c>
      <c r="BA39" s="6">
        <f>SUM(BA9/30)</f>
        <v>6.45</v>
      </c>
      <c r="BB39" s="6">
        <f>SUM(BB9/30)</f>
        <v>4.8666666666666663</v>
      </c>
      <c r="BC39" s="6">
        <f>SUM(BC9/30)</f>
        <v>5.3833333333333337</v>
      </c>
      <c r="BD39" s="6">
        <f>SUM(BD9/30)</f>
        <v>6.89</v>
      </c>
      <c r="BE39" s="6">
        <f>SUM(BE9/30)</f>
        <v>6.39</v>
      </c>
      <c r="BF39" s="6">
        <f>SUM(BF9/30)</f>
        <v>8</v>
      </c>
      <c r="BG39" s="6">
        <f>SUM(BG9/30)</f>
        <v>6.3</v>
      </c>
      <c r="BH39" s="6">
        <f>SUM(BH9/30)</f>
        <v>7.2</v>
      </c>
      <c r="BI39" s="6">
        <f>SUM(BI9/30)</f>
        <v>7.48</v>
      </c>
      <c r="BJ39" s="6">
        <f>SUM(BJ9/30)</f>
        <v>5.27</v>
      </c>
      <c r="BK39" s="6">
        <f>SUM(BK9/30)</f>
        <v>6.5</v>
      </c>
      <c r="BL39" s="6">
        <f>SUM(BL9/30)</f>
        <v>6.7</v>
      </c>
      <c r="BM39" s="6">
        <f>SUM(BM9/30)</f>
        <v>5.8</v>
      </c>
      <c r="BN39" s="6">
        <f>SUM(BN9/30)</f>
        <v>7.9</v>
      </c>
      <c r="BO39" s="6">
        <f>SUM(BO9/30)</f>
        <v>3.9</v>
      </c>
      <c r="BP39" s="6">
        <f>SUM(BP9/30)</f>
        <v>6.6166666666666663</v>
      </c>
      <c r="BQ39" s="6">
        <f>SUM(BQ9/30)</f>
        <v>6.3966666666666665</v>
      </c>
      <c r="BR39" s="6">
        <f>SUM(BR9/30)</f>
        <v>6.7366666666666664</v>
      </c>
      <c r="BS39" s="6">
        <f>SUM(BS9/30)</f>
        <v>6.3266666666666671</v>
      </c>
      <c r="BT39" s="6">
        <f>SUM(BT9/30)</f>
        <v>5.87</v>
      </c>
      <c r="BU39" s="6">
        <f>SUM(BU9/30)</f>
        <v>6.9933333333333341</v>
      </c>
      <c r="BV39" s="6">
        <f>SUM(BV9/30)</f>
        <v>5.8566666666666665</v>
      </c>
      <c r="BW39" s="6">
        <f>SUM(BW9/30)</f>
        <v>6.0766666666666671</v>
      </c>
      <c r="BX39" s="6">
        <f>SUM(BX9/30)</f>
        <v>6.3533333333333335</v>
      </c>
      <c r="BY39" s="6">
        <f>SUM(BY9/30)</f>
        <v>7.09</v>
      </c>
      <c r="BZ39" s="6">
        <f>SUM(BZ9/30)</f>
        <v>5.92</v>
      </c>
      <c r="CA39" s="6">
        <f>SUM(CA9/30)</f>
        <v>6.54</v>
      </c>
      <c r="CB39" s="6">
        <f>SUM(CB9/30)</f>
        <v>5.9300000000000006</v>
      </c>
      <c r="CC39" s="6">
        <f>SUM(CC9/30)</f>
        <v>6.4233333333333329</v>
      </c>
      <c r="CD39" s="6">
        <f>SUM(CD9/30)</f>
        <v>7.1066666666666665</v>
      </c>
      <c r="CE39" s="6">
        <f>SUM(CE9/30)</f>
        <v>5.3266666666666671</v>
      </c>
      <c r="CF39" s="6">
        <f>SUM(CF9/30)</f>
        <v>7.62</v>
      </c>
      <c r="CG39" s="6">
        <f>SUM(CG9/30)</f>
        <v>5.1066666666666665</v>
      </c>
      <c r="CH39" s="6">
        <f>SUM(CH9/30)</f>
        <v>4.1233333333333331</v>
      </c>
      <c r="CI39" s="6">
        <f>SUM(CI9/30)</f>
        <v>5.416666666666667</v>
      </c>
      <c r="CJ39" s="6">
        <f>SUM(CJ9/30)</f>
        <v>7.9433333333333334</v>
      </c>
      <c r="CK39" s="6">
        <f>SUM(CK9/30)</f>
        <v>5.64</v>
      </c>
      <c r="CL39" s="6">
        <f>SUM(CL9/30)</f>
        <v>6.2633333333333336</v>
      </c>
      <c r="CM39" s="6">
        <f>SUM(CM9/30)</f>
        <v>7.04</v>
      </c>
      <c r="CN39" s="6">
        <f>SUM(CN9/30)</f>
        <v>7.78</v>
      </c>
      <c r="CO39" s="6">
        <f>SUM(CO9/30)</f>
        <v>7.02</v>
      </c>
      <c r="CP39" s="6">
        <f>SUM(CP9/30)</f>
        <v>7.9866666666666664</v>
      </c>
      <c r="CQ39" s="6">
        <f>SUM(CQ9/31)</f>
        <v>5.145161290322581</v>
      </c>
      <c r="CR39" s="6"/>
      <c r="CS39" s="6">
        <f t="shared" si="31"/>
        <v>6.4131182795698916</v>
      </c>
      <c r="CV39" s="5"/>
      <c r="CW39" s="6"/>
      <c r="CZ39">
        <v>1930</v>
      </c>
      <c r="DA39">
        <v>2511.9</v>
      </c>
      <c r="DC39">
        <v>1997</v>
      </c>
      <c r="DD39">
        <v>2505.7000000000003</v>
      </c>
      <c r="DF39">
        <v>2017</v>
      </c>
      <c r="DG39">
        <v>677.2</v>
      </c>
      <c r="DI39">
        <v>1948</v>
      </c>
      <c r="DJ39">
        <v>765.2</v>
      </c>
      <c r="DL39">
        <v>2003</v>
      </c>
      <c r="DM39">
        <v>599.6</v>
      </c>
      <c r="DO39">
        <v>1948</v>
      </c>
      <c r="DP39">
        <v>501.7</v>
      </c>
      <c r="DR39">
        <v>1939</v>
      </c>
      <c r="DS39">
        <v>1256.3999999999999</v>
      </c>
      <c r="DV39">
        <v>1940</v>
      </c>
      <c r="DW39">
        <v>278.2</v>
      </c>
      <c r="DY39">
        <v>1942</v>
      </c>
      <c r="DZ39">
        <v>244.2</v>
      </c>
      <c r="EB39">
        <v>1996</v>
      </c>
      <c r="EC39">
        <v>233</v>
      </c>
      <c r="EE39">
        <v>1965</v>
      </c>
      <c r="EF39">
        <v>198.6</v>
      </c>
      <c r="EH39">
        <v>1984</v>
      </c>
      <c r="EI39">
        <v>182.3</v>
      </c>
      <c r="EK39">
        <v>2017</v>
      </c>
      <c r="EL39">
        <v>162.69999999999999</v>
      </c>
      <c r="EN39" s="45">
        <v>2020</v>
      </c>
      <c r="EO39" s="45">
        <v>172.8</v>
      </c>
      <c r="EQ39">
        <v>1997</v>
      </c>
      <c r="ER39">
        <v>185.9</v>
      </c>
      <c r="ET39">
        <v>1952</v>
      </c>
      <c r="EU39">
        <v>209.6</v>
      </c>
      <c r="EW39">
        <v>2012</v>
      </c>
      <c r="EX39">
        <v>239.5</v>
      </c>
      <c r="EZ39">
        <v>2003</v>
      </c>
      <c r="FA39">
        <v>246.5</v>
      </c>
      <c r="FC39">
        <v>2012</v>
      </c>
      <c r="FD39">
        <v>256.39999999999998</v>
      </c>
      <c r="FF39">
        <v>1964</v>
      </c>
      <c r="FG39">
        <v>513.20000000000005</v>
      </c>
      <c r="FI39">
        <v>1964</v>
      </c>
      <c r="FJ39">
        <v>733.80000000000007</v>
      </c>
      <c r="FL39">
        <v>1998</v>
      </c>
      <c r="FM39">
        <v>927.4</v>
      </c>
      <c r="FO39">
        <v>1972</v>
      </c>
      <c r="FP39">
        <v>1103.5999999999999</v>
      </c>
      <c r="FR39">
        <v>2007</v>
      </c>
      <c r="FS39">
        <v>1588.2999999999997</v>
      </c>
      <c r="FU39">
        <v>2008</v>
      </c>
      <c r="FV39">
        <v>1793.1000000000001</v>
      </c>
      <c r="FX39">
        <v>1990</v>
      </c>
      <c r="FY39">
        <v>2042.5</v>
      </c>
    </row>
    <row r="40" spans="1:181" ht="12.75">
      <c r="A40" s="5" t="s">
        <v>6</v>
      </c>
      <c r="B40" s="6">
        <f>SUM(B10/31)</f>
        <v>7.1032258064516123</v>
      </c>
      <c r="C40" s="6">
        <f>SUM(C10/31)</f>
        <v>7.0838709677419356</v>
      </c>
      <c r="D40" s="6">
        <f>SUM(D10/31)</f>
        <v>6.1193548387096772</v>
      </c>
      <c r="E40" s="6">
        <f>SUM(E10/31)</f>
        <v>5.0677419354838706</v>
      </c>
      <c r="F40" s="6">
        <f>SUM(F10/31)</f>
        <v>4.9870967741935486</v>
      </c>
      <c r="G40" s="6">
        <f>SUM(G10/31)</f>
        <v>4.9838709677419351</v>
      </c>
      <c r="H40" s="6">
        <f>SUM(H10/31)</f>
        <v>6.0451612903225804</v>
      </c>
      <c r="I40" s="6">
        <f>SUM(I10/31)</f>
        <v>4.758064516129032</v>
      </c>
      <c r="J40" s="6">
        <f>SUM(J10/31)</f>
        <v>6.3806451612903228</v>
      </c>
      <c r="K40" s="6">
        <f>SUM(K10/31)</f>
        <v>5.4322580645161294</v>
      </c>
      <c r="L40" s="6">
        <f>SUM(L10/31)</f>
        <v>4.758064516129032</v>
      </c>
      <c r="M40" s="6">
        <f>SUM(M10/31)</f>
        <v>6.5225806451612902</v>
      </c>
      <c r="N40" s="6">
        <f>SUM(N10/31)</f>
        <v>3.9935483870967743</v>
      </c>
      <c r="O40" s="6">
        <f>SUM(O10/31)</f>
        <v>5.2806451612903222</v>
      </c>
      <c r="P40" s="6">
        <f>SUM(P10/31)</f>
        <v>6.0483870967741939</v>
      </c>
      <c r="Q40" s="6">
        <f>SUM(Q10/31)</f>
        <v>4.7645161290322573</v>
      </c>
      <c r="R40" s="6">
        <f>SUM(R10/31)</f>
        <v>4.8903225806451607</v>
      </c>
      <c r="S40" s="6">
        <f>SUM(S10/31)</f>
        <v>6.5096774193548388</v>
      </c>
      <c r="T40" s="6">
        <f>SUM(T10/31)</f>
        <v>5.193548387096774</v>
      </c>
      <c r="U40" s="6">
        <f>SUM(U10/31)</f>
        <v>4.887096774193548</v>
      </c>
      <c r="V40" s="6">
        <f>SUM(V10/31)</f>
        <v>4.629032258064516</v>
      </c>
      <c r="W40" s="6">
        <f>SUM(W10/31)</f>
        <v>5.596774193548387</v>
      </c>
      <c r="X40" s="6">
        <f>SUM(X10/31)</f>
        <v>5.6709677419354838</v>
      </c>
      <c r="Y40" s="6">
        <f>SUM(Y10/31)</f>
        <v>4.0709677419354842</v>
      </c>
      <c r="Z40" s="6">
        <f>SUM(Z10/31)</f>
        <v>5.2290322580645157</v>
      </c>
      <c r="AA40" s="6">
        <f>SUM(AA10/31)</f>
        <v>5.2483870967741932</v>
      </c>
      <c r="AB40" s="6">
        <f>SUM(AB10/31)</f>
        <v>3.7838709677419353</v>
      </c>
      <c r="AC40" s="6">
        <f>SUM(AC10/31)</f>
        <v>4.967741935483871</v>
      </c>
      <c r="AD40" s="6">
        <f>SUM(AD10/31)</f>
        <v>5.2516129032258068</v>
      </c>
      <c r="AE40" s="6">
        <f>SUM(AE10/31)</f>
        <v>6.0870967741935482</v>
      </c>
      <c r="AF40" s="6">
        <f>SUM(AF10/31)</f>
        <v>5.1258064516129034</v>
      </c>
      <c r="AG40" s="6">
        <f>SUM(AG10/31)</f>
        <v>5.7677419354838717</v>
      </c>
      <c r="AH40" s="6">
        <f>SUM(AH10/31)</f>
        <v>4.9709677419354836</v>
      </c>
      <c r="AI40" s="6">
        <f>SUM(AI10/31)</f>
        <v>6.0838709677419356</v>
      </c>
      <c r="AJ40" s="6">
        <f>SUM(AJ10/31)</f>
        <v>5.3258064516129027</v>
      </c>
      <c r="AK40" s="6">
        <f>SUM(AK10/31)</f>
        <v>5.6225806451612907</v>
      </c>
      <c r="AL40" s="6">
        <f>SUM(AL10/31)</f>
        <v>5.5709677419354833</v>
      </c>
      <c r="AM40" s="6">
        <f>SUM(AM10/31)</f>
        <v>5.8838709677419354</v>
      </c>
      <c r="AN40" s="6">
        <f>SUM(AN10/31)</f>
        <v>4.9161290322580644</v>
      </c>
      <c r="AO40" s="6">
        <f>SUM(AO10/31)</f>
        <v>3.7</v>
      </c>
      <c r="AP40" s="6">
        <f>SUM(AP10/31)</f>
        <v>6.0677419354838706</v>
      </c>
      <c r="AQ40" s="6">
        <f>SUM(AQ10/31)</f>
        <v>4.4129032258064518</v>
      </c>
      <c r="AR40" s="6">
        <f>SUM(AR10/31)</f>
        <v>6.2774193548387096</v>
      </c>
      <c r="AS40" s="6">
        <f>SUM(AS10/31)</f>
        <v>5.2483870967741932</v>
      </c>
      <c r="AT40" s="6">
        <f>SUM(AT10/31)</f>
        <v>5.903225806451613</v>
      </c>
      <c r="AU40" s="6">
        <f>SUM(AU10/31)</f>
        <v>5.9064516129032256</v>
      </c>
      <c r="AV40" s="6">
        <f>SUM(AV10/31)</f>
        <v>6.6967741935483867</v>
      </c>
      <c r="AW40" s="6">
        <f>SUM(AW10/31)</f>
        <v>6.3903225806451607</v>
      </c>
      <c r="AX40" s="6">
        <f>SUM(AX10/31)</f>
        <v>4.6903225806451614</v>
      </c>
      <c r="AY40" s="6">
        <f>SUM(AY10/31)</f>
        <v>4.3032258064516133</v>
      </c>
      <c r="AZ40" s="6">
        <f>SUM(AZ10/31)</f>
        <v>5.2225806451612904</v>
      </c>
      <c r="BA40" s="6">
        <f>SUM(BA10/31)</f>
        <v>4.7935483870967737</v>
      </c>
      <c r="BB40" s="6">
        <f>SUM(BB10/31)</f>
        <v>5.870967741935484</v>
      </c>
      <c r="BC40" s="6">
        <f>SUM(BC10/31)</f>
        <v>5.3580645161290317</v>
      </c>
      <c r="BD40" s="6">
        <f>SUM(BD10/31)</f>
        <v>5.8806451612903228</v>
      </c>
      <c r="BE40" s="6">
        <f>SUM(BE10/31)</f>
        <v>4.3129032258064512</v>
      </c>
      <c r="BF40" s="6">
        <f>SUM(BF10/31)</f>
        <v>5.6</v>
      </c>
      <c r="BG40" s="6">
        <f>SUM(BG10/31)</f>
        <v>5.0290322580645164</v>
      </c>
      <c r="BH40" s="6">
        <f>SUM(BH10/31)</f>
        <v>5.6903225806451614</v>
      </c>
      <c r="BI40" s="6">
        <f>SUM(BI10/31)</f>
        <v>4.2612903225806447</v>
      </c>
      <c r="BJ40" s="6">
        <f>SUM(BJ10/31)</f>
        <v>6.3000000000000007</v>
      </c>
      <c r="BK40" s="6">
        <f>SUM(BK10/31)</f>
        <v>6.1</v>
      </c>
      <c r="BL40" s="6">
        <f>SUM(BL10/31)</f>
        <v>5.0999999999999996</v>
      </c>
      <c r="BM40" s="6">
        <f>SUM(BM10/31)</f>
        <v>5.6999999999999993</v>
      </c>
      <c r="BN40" s="6">
        <f>SUM(BN10/31)</f>
        <v>6.6</v>
      </c>
      <c r="BO40" s="6">
        <f>SUM(BO10/31)</f>
        <v>5.5</v>
      </c>
      <c r="BP40" s="6">
        <f>SUM(BP10/31)</f>
        <v>6.2870967741935484</v>
      </c>
      <c r="BQ40" s="6">
        <f>SUM(BQ10/31)</f>
        <v>5.4774193548387098</v>
      </c>
      <c r="BR40" s="6">
        <f>SUM(BR10/31)</f>
        <v>5.0193548387096776</v>
      </c>
      <c r="BS40" s="6">
        <f>SUM(BS10/31)</f>
        <v>5.8838709677419354</v>
      </c>
      <c r="BT40" s="6">
        <f>SUM(BT10/31)</f>
        <v>5.9967741935483874</v>
      </c>
      <c r="BU40" s="6">
        <f>SUM(BU10/31)</f>
        <v>5.5193548387096776</v>
      </c>
      <c r="BV40" s="6">
        <f>SUM(BV10/31)</f>
        <v>5.7387096774193553</v>
      </c>
      <c r="BW40" s="6">
        <f>SUM(BW10/31)</f>
        <v>5.2677419354838717</v>
      </c>
      <c r="BX40" s="6">
        <f>SUM(BX10/31)</f>
        <v>4.1741935483870973</v>
      </c>
      <c r="BY40" s="6">
        <f>SUM(BY10/31)</f>
        <v>5.3903225806451607</v>
      </c>
      <c r="BZ40" s="6">
        <f>SUM(BZ10/31)</f>
        <v>5.5096774193548388</v>
      </c>
      <c r="CA40" s="6">
        <f>SUM(CA10/31)</f>
        <v>6.4774193548387098</v>
      </c>
      <c r="CB40" s="6">
        <f>SUM(CB10/31)</f>
        <v>6.4806451612903224</v>
      </c>
      <c r="CC40" s="6">
        <f>SUM(CC10/31)</f>
        <v>5.4516129032258061</v>
      </c>
      <c r="CD40" s="6">
        <f>SUM(CD10/31)</f>
        <v>3.8451612903225807</v>
      </c>
      <c r="CE40" s="6">
        <f>SUM(CE10/31)</f>
        <v>5.2193548387096778</v>
      </c>
      <c r="CF40" s="6">
        <f>SUM(CF10/31)</f>
        <v>5.9806451612903224</v>
      </c>
      <c r="CG40" s="6">
        <f>SUM(CG10/31)</f>
        <v>5.887096774193548</v>
      </c>
      <c r="CH40" s="6">
        <f>SUM(CH10/31)</f>
        <v>6.4225806451612906</v>
      </c>
      <c r="CI40" s="6">
        <f>SUM(CI10/31)</f>
        <v>6.9064516129032256</v>
      </c>
      <c r="CJ40" s="6">
        <f>SUM(CJ10/31)</f>
        <v>5.4129032258064518</v>
      </c>
      <c r="CK40" s="6">
        <f>SUM(CK10/31)</f>
        <v>6.6258064516129034</v>
      </c>
      <c r="CL40" s="6">
        <f>SUM(CL10/31)</f>
        <v>5.5225806451612902</v>
      </c>
      <c r="CM40" s="6">
        <f>SUM(CM10/31)</f>
        <v>6.9225806451612906</v>
      </c>
      <c r="CN40" s="6">
        <f>SUM(CN10/31)</f>
        <v>6.0483870967741939</v>
      </c>
      <c r="CO40" s="6">
        <f>SUM(CO10/31)</f>
        <v>5.2483870967741932</v>
      </c>
      <c r="CP40" s="6">
        <f>SUM(CP10/31)</f>
        <v>5.9483870967741934</v>
      </c>
      <c r="CQ40" s="6">
        <f>SUM(CQ10/31)</f>
        <v>4.4838709677419351</v>
      </c>
      <c r="CR40" s="6"/>
      <c r="CS40" s="6">
        <f t="shared" si="31"/>
        <v>5.6586587436332767</v>
      </c>
      <c r="CV40" s="5"/>
      <c r="CW40" s="6"/>
      <c r="CZ40">
        <v>2018</v>
      </c>
      <c r="DA40">
        <v>2502.9000000000005</v>
      </c>
      <c r="DC40">
        <v>1961</v>
      </c>
      <c r="DD40">
        <v>2504.4</v>
      </c>
      <c r="DF40">
        <v>1945</v>
      </c>
      <c r="DG40">
        <v>674.59999999999991</v>
      </c>
      <c r="DI40">
        <v>1951</v>
      </c>
      <c r="DJ40">
        <v>764.59999999999991</v>
      </c>
      <c r="DL40">
        <v>1948</v>
      </c>
      <c r="DM40">
        <v>598</v>
      </c>
      <c r="DO40">
        <v>1996</v>
      </c>
      <c r="DP40">
        <v>500.8</v>
      </c>
      <c r="DR40">
        <v>1967</v>
      </c>
      <c r="DS40">
        <v>1255.5999999999999</v>
      </c>
      <c r="DV40">
        <v>1937</v>
      </c>
      <c r="DW40">
        <v>275.89999999999998</v>
      </c>
      <c r="DY40">
        <v>1998</v>
      </c>
      <c r="DZ40">
        <v>244.2</v>
      </c>
      <c r="EB40">
        <v>2014</v>
      </c>
      <c r="EC40">
        <v>232.8</v>
      </c>
      <c r="EE40">
        <v>1996</v>
      </c>
      <c r="EF40">
        <v>198.5</v>
      </c>
      <c r="EH40">
        <v>1982</v>
      </c>
      <c r="EI40">
        <v>182</v>
      </c>
      <c r="EK40">
        <v>2006</v>
      </c>
      <c r="EL40">
        <v>162.19999999999999</v>
      </c>
      <c r="EN40">
        <v>1961</v>
      </c>
      <c r="EO40">
        <v>171.4</v>
      </c>
      <c r="EQ40">
        <v>2006</v>
      </c>
      <c r="ER40">
        <v>185.9</v>
      </c>
      <c r="ET40">
        <v>1942</v>
      </c>
      <c r="EU40">
        <v>208.6</v>
      </c>
      <c r="EW40">
        <v>1952</v>
      </c>
      <c r="EX40">
        <v>239.3</v>
      </c>
      <c r="EZ40">
        <v>2017</v>
      </c>
      <c r="FA40">
        <v>246.5</v>
      </c>
      <c r="FC40" s="45">
        <v>2020</v>
      </c>
      <c r="FD40" s="45">
        <v>255.4</v>
      </c>
      <c r="FF40">
        <v>1962</v>
      </c>
      <c r="FG40">
        <v>512.20000000000005</v>
      </c>
      <c r="FI40">
        <v>1941</v>
      </c>
      <c r="FJ40">
        <v>731.7</v>
      </c>
      <c r="FL40">
        <v>2005</v>
      </c>
      <c r="FM40">
        <v>926.90000000000009</v>
      </c>
      <c r="FO40">
        <v>1931</v>
      </c>
      <c r="FP40">
        <v>1103.3</v>
      </c>
      <c r="FR40">
        <v>1996</v>
      </c>
      <c r="FS40">
        <v>1587.4</v>
      </c>
      <c r="FU40">
        <v>2007</v>
      </c>
      <c r="FV40">
        <v>1792.6999999999998</v>
      </c>
      <c r="FX40">
        <v>1989</v>
      </c>
      <c r="FY40">
        <v>1862.8</v>
      </c>
    </row>
    <row r="41" spans="1:181" ht="12.75">
      <c r="A41" s="5" t="s">
        <v>7</v>
      </c>
      <c r="B41" s="6">
        <f>SUM(B11/30)</f>
        <v>5.9466666666666672</v>
      </c>
      <c r="C41" s="6">
        <f>SUM(C11/30)</f>
        <v>5.1933333333333334</v>
      </c>
      <c r="D41" s="6">
        <f>SUM(D11/30)</f>
        <v>5.95</v>
      </c>
      <c r="E41" s="6">
        <f>SUM(E11/30)</f>
        <v>5.1633333333333331</v>
      </c>
      <c r="F41" s="6">
        <f>SUM(F11/30)</f>
        <v>4.0233333333333334</v>
      </c>
      <c r="G41" s="6">
        <f>SUM(G11/30)</f>
        <v>4.4933333333333341</v>
      </c>
      <c r="H41" s="6">
        <f>SUM(H11/30)</f>
        <v>5.4933333333333341</v>
      </c>
      <c r="I41" s="6">
        <f>SUM(I11/30)</f>
        <v>5.5699999999999994</v>
      </c>
      <c r="J41" s="6">
        <f>SUM(J11/30)</f>
        <v>4.5333333333333332</v>
      </c>
      <c r="K41" s="6">
        <f>SUM(K11/30)</f>
        <v>3.8433333333333333</v>
      </c>
      <c r="L41" s="6">
        <f>SUM(L11/30)</f>
        <v>6.2866666666666662</v>
      </c>
      <c r="M41" s="6">
        <f>SUM(M11/30)</f>
        <v>6.0266666666666673</v>
      </c>
      <c r="N41" s="6">
        <f>SUM(N11/30)</f>
        <v>6.0600000000000005</v>
      </c>
      <c r="O41" s="6">
        <f>SUM(O11/30)</f>
        <v>3.6933333333333334</v>
      </c>
      <c r="P41" s="6">
        <f>SUM(P11/30)</f>
        <v>5.9433333333333334</v>
      </c>
      <c r="Q41" s="6">
        <f>SUM(Q11/30)</f>
        <v>5.45</v>
      </c>
      <c r="R41" s="6">
        <f>SUM(R11/30)</f>
        <v>3.7833333333333332</v>
      </c>
      <c r="S41" s="6">
        <f>SUM(S11/30)</f>
        <v>4.42</v>
      </c>
      <c r="T41" s="6">
        <f>SUM(T11/30)</f>
        <v>5.0199999999999996</v>
      </c>
      <c r="U41" s="6">
        <f>SUM(U11/30)</f>
        <v>5.03</v>
      </c>
      <c r="V41" s="6">
        <f>SUM(V11/30)</f>
        <v>5.37</v>
      </c>
      <c r="W41" s="6">
        <f>SUM(W11/30)</f>
        <v>5.9366666666666665</v>
      </c>
      <c r="X41" s="6">
        <f>SUM(X11/30)</f>
        <v>5.0966666666666667</v>
      </c>
      <c r="Y41" s="6">
        <f>SUM(Y11/30)</f>
        <v>4.2666666666666666</v>
      </c>
      <c r="Z41" s="6">
        <f>SUM(Z11/30)</f>
        <v>4.9766666666666675</v>
      </c>
      <c r="AA41" s="6">
        <f>SUM(AA11/30)</f>
        <v>5.1466666666666665</v>
      </c>
      <c r="AB41" s="6">
        <f>SUM(AB11/30)</f>
        <v>4.72</v>
      </c>
      <c r="AC41" s="6">
        <f>SUM(AC11/30)</f>
        <v>5.1133333333333333</v>
      </c>
      <c r="AD41" s="6">
        <f>SUM(AD11/30)</f>
        <v>6.7666666666666666</v>
      </c>
      <c r="AE41" s="6">
        <f>SUM(AE11/30)</f>
        <v>6.84</v>
      </c>
      <c r="AF41" s="6">
        <f>SUM(AF11/30)</f>
        <v>3.4633333333333334</v>
      </c>
      <c r="AG41" s="6">
        <f>SUM(AG11/30)</f>
        <v>5.72</v>
      </c>
      <c r="AH41" s="6">
        <f>SUM(AH11/30)</f>
        <v>6.0933333333333337</v>
      </c>
      <c r="AI41" s="6">
        <f>SUM(AI11/30)</f>
        <v>5.0433333333333339</v>
      </c>
      <c r="AJ41" s="6">
        <f>SUM(AJ11/30)</f>
        <v>3.9166666666666665</v>
      </c>
      <c r="AK41" s="6">
        <f>SUM(AK11/30)</f>
        <v>5.5633333333333335</v>
      </c>
      <c r="AL41" s="6">
        <f>SUM(AL11/30)</f>
        <v>5.5100000000000007</v>
      </c>
      <c r="AM41" s="6">
        <f>SUM(AM11/30)</f>
        <v>6.22</v>
      </c>
      <c r="AN41" s="6">
        <f>SUM(AN11/30)</f>
        <v>3.7733333333333334</v>
      </c>
      <c r="AO41" s="6">
        <f>SUM(AO11/30)</f>
        <v>5.96</v>
      </c>
      <c r="AP41" s="6">
        <f>SUM(AP11/30)</f>
        <v>4.8666666666666663</v>
      </c>
      <c r="AQ41" s="6">
        <f>SUM(AQ11/30)</f>
        <v>4.7300000000000004</v>
      </c>
      <c r="AR41" s="6">
        <f>SUM(AR11/30)</f>
        <v>6.53</v>
      </c>
      <c r="AS41" s="6">
        <f>SUM(AS11/30)</f>
        <v>5.4533333333333331</v>
      </c>
      <c r="AT41" s="6">
        <f>SUM(AT11/30)</f>
        <v>5.92</v>
      </c>
      <c r="AU41" s="6">
        <f>SUM(AU11/30)</f>
        <v>6.0333333333333332</v>
      </c>
      <c r="AV41" s="6">
        <f>SUM(AV11/30)</f>
        <v>4.9666666666666668</v>
      </c>
      <c r="AW41" s="6">
        <f>SUM(AW11/30)</f>
        <v>3.8400000000000003</v>
      </c>
      <c r="AX41" s="6">
        <f>SUM(AX11/30)</f>
        <v>3.3966666666666669</v>
      </c>
      <c r="AY41" s="6">
        <f>SUM(AY11/30)</f>
        <v>4.4899999999999993</v>
      </c>
      <c r="AZ41" s="6">
        <f>SUM(AZ11/30)</f>
        <v>3.746666666666667</v>
      </c>
      <c r="BA41" s="6">
        <f>SUM(BA11/30)</f>
        <v>3.06</v>
      </c>
      <c r="BB41" s="6">
        <f>SUM(BB11/30)</f>
        <v>4.7866666666666662</v>
      </c>
      <c r="BC41" s="6">
        <f>SUM(BC11/30)</f>
        <v>4.8066666666666666</v>
      </c>
      <c r="BD41" s="6">
        <f>SUM(BD11/30)</f>
        <v>4.75</v>
      </c>
      <c r="BE41" s="6">
        <f>SUM(BE11/30)</f>
        <v>3.5333333333333332</v>
      </c>
      <c r="BF41" s="6">
        <f>SUM(BF11/30)</f>
        <v>5.4</v>
      </c>
      <c r="BG41" s="6">
        <f>SUM(BG11/30)</f>
        <v>4.8899999999999997</v>
      </c>
      <c r="BH41" s="6">
        <f>SUM(BH11/30)</f>
        <v>4.8600000000000003</v>
      </c>
      <c r="BI41" s="6">
        <f>SUM(BI11/30)</f>
        <v>4.75</v>
      </c>
      <c r="BJ41" s="6">
        <f>SUM(BJ11/30)</f>
        <v>4.9899999999999993</v>
      </c>
      <c r="BK41" s="6">
        <f>SUM(BK11/30)</f>
        <v>5.3</v>
      </c>
      <c r="BL41" s="6">
        <f>SUM(BL11/30)</f>
        <v>5.8</v>
      </c>
      <c r="BM41" s="6">
        <f>SUM(BM11/30)</f>
        <v>4.5</v>
      </c>
      <c r="BN41" s="6">
        <f>SUM(BN11/30)</f>
        <v>4.7</v>
      </c>
      <c r="BO41" s="6">
        <f>SUM(BO11/30)</f>
        <v>4.8</v>
      </c>
      <c r="BP41" s="6">
        <f>SUM(BP11/30)</f>
        <v>5.72</v>
      </c>
      <c r="BQ41" s="6">
        <f>SUM(BQ11/30)</f>
        <v>5.4266666666666667</v>
      </c>
      <c r="BR41" s="6">
        <f>SUM(BR11/30)</f>
        <v>4.09</v>
      </c>
      <c r="BS41" s="6">
        <f>SUM(BS11/30)</f>
        <v>5.9566666666666661</v>
      </c>
      <c r="BT41" s="6">
        <f>SUM(BT11/30)</f>
        <v>4.72</v>
      </c>
      <c r="BU41" s="6">
        <f>SUM(BU11/30)</f>
        <v>5.55</v>
      </c>
      <c r="BV41" s="6">
        <f>SUM(BV11/30)</f>
        <v>4.1633333333333331</v>
      </c>
      <c r="BW41" s="6">
        <f>SUM(BW11/30)</f>
        <v>5.746666666666667</v>
      </c>
      <c r="BX41" s="6">
        <f>SUM(BX11/30)</f>
        <v>4.8833333333333337</v>
      </c>
      <c r="BY41" s="6">
        <f>SUM(BY11/30)</f>
        <v>4.6766666666666667</v>
      </c>
      <c r="BZ41" s="6">
        <f>SUM(BZ11/30)</f>
        <v>5.4066666666666663</v>
      </c>
      <c r="CA41" s="6">
        <f>SUM(CA11/30)</f>
        <v>5.1433333333333335</v>
      </c>
      <c r="CB41" s="6">
        <f>SUM(CB11/30)</f>
        <v>6.1033333333333335</v>
      </c>
      <c r="CC41" s="6">
        <f>SUM(CC11/30)</f>
        <v>5.3766666666666669</v>
      </c>
      <c r="CD41" s="6">
        <f>SUM(CD11/30)</f>
        <v>3.94</v>
      </c>
      <c r="CE41" s="6">
        <f>SUM(CE11/30)</f>
        <v>4.28</v>
      </c>
      <c r="CF41" s="6">
        <f>SUM(CF11/30)</f>
        <v>5.7966666666666669</v>
      </c>
      <c r="CG41" s="6">
        <f>SUM(CG11/30)</f>
        <v>3.7066666666666666</v>
      </c>
      <c r="CH41" s="6">
        <f>SUM(CH11/30)</f>
        <v>4.4466666666666672</v>
      </c>
      <c r="CI41" s="6">
        <f>SUM(CI11/30)</f>
        <v>5.8033333333333328</v>
      </c>
      <c r="CJ41" s="6">
        <f>SUM(CJ11/30)</f>
        <v>5.1133333333333333</v>
      </c>
      <c r="CK41" s="6">
        <f>SUM(CK11/30)</f>
        <v>5.4233333333333329</v>
      </c>
      <c r="CL41" s="6">
        <f>SUM(CL11/30)</f>
        <v>5.03</v>
      </c>
      <c r="CM41" s="6">
        <f>SUM(CM11/30)</f>
        <v>5.67</v>
      </c>
      <c r="CN41" s="6">
        <f>SUM(CN11/30)</f>
        <v>3.8366666666666664</v>
      </c>
      <c r="CO41" s="6">
        <f>SUM(CO11/30)</f>
        <v>4.5199999999999996</v>
      </c>
      <c r="CP41" s="6">
        <f>SUM(CP11/30)</f>
        <v>4.6033333333333335</v>
      </c>
      <c r="CQ41" s="6">
        <f>SUM(CQ11/30)</f>
        <v>5.5733333333333333</v>
      </c>
      <c r="CR41" s="6"/>
      <c r="CS41" s="6">
        <f t="shared" si="31"/>
        <v>5.0183333333333335</v>
      </c>
      <c r="CV41" s="5"/>
      <c r="CW41" s="5"/>
      <c r="CZ41">
        <v>2008</v>
      </c>
      <c r="DA41">
        <v>2501.1999999999998</v>
      </c>
      <c r="DC41" s="45">
        <v>2022</v>
      </c>
      <c r="DD41" s="45">
        <v>2502.4</v>
      </c>
      <c r="DF41">
        <v>2000</v>
      </c>
      <c r="DG41">
        <v>670.5</v>
      </c>
      <c r="DI41">
        <v>1979</v>
      </c>
      <c r="DJ41">
        <v>764.2</v>
      </c>
      <c r="DL41">
        <v>2018</v>
      </c>
      <c r="DM41">
        <v>597.5</v>
      </c>
      <c r="DO41">
        <v>1965</v>
      </c>
      <c r="DP41">
        <v>499.6</v>
      </c>
      <c r="DR41">
        <v>2007</v>
      </c>
      <c r="DS41">
        <v>1254.1999999999998</v>
      </c>
      <c r="DV41">
        <v>2005</v>
      </c>
      <c r="DW41">
        <v>273.8</v>
      </c>
      <c r="DY41">
        <v>1972</v>
      </c>
      <c r="DZ41">
        <v>241.6</v>
      </c>
      <c r="EB41">
        <v>1998</v>
      </c>
      <c r="EC41">
        <v>232.1</v>
      </c>
      <c r="EE41">
        <v>2007</v>
      </c>
      <c r="EF41">
        <v>196.2</v>
      </c>
      <c r="EH41">
        <v>1961</v>
      </c>
      <c r="EI41">
        <v>178.8</v>
      </c>
      <c r="EK41">
        <v>1986</v>
      </c>
      <c r="EL41">
        <v>162</v>
      </c>
      <c r="EN41">
        <v>1990</v>
      </c>
      <c r="EO41">
        <v>170.5</v>
      </c>
      <c r="EQ41">
        <v>2017</v>
      </c>
      <c r="ER41">
        <v>184.9</v>
      </c>
      <c r="ET41">
        <v>1957</v>
      </c>
      <c r="EU41">
        <v>206.6</v>
      </c>
      <c r="EW41">
        <v>1987</v>
      </c>
      <c r="EX41">
        <v>238.7</v>
      </c>
      <c r="EZ41">
        <v>1986</v>
      </c>
      <c r="FA41">
        <v>246</v>
      </c>
      <c r="FC41">
        <v>1986</v>
      </c>
      <c r="FD41">
        <v>254.2</v>
      </c>
      <c r="FF41">
        <v>2005</v>
      </c>
      <c r="FG41">
        <v>511.3</v>
      </c>
      <c r="FI41">
        <v>1974</v>
      </c>
      <c r="FJ41">
        <v>731</v>
      </c>
      <c r="FL41">
        <v>1943</v>
      </c>
      <c r="FM41">
        <v>922.3</v>
      </c>
      <c r="FO41">
        <v>1976</v>
      </c>
      <c r="FP41">
        <v>1102.4000000000001</v>
      </c>
      <c r="FR41">
        <v>1939</v>
      </c>
      <c r="FS41">
        <v>1587.1999999999998</v>
      </c>
      <c r="FU41">
        <v>2017</v>
      </c>
      <c r="FV41">
        <v>1791.5000000000002</v>
      </c>
      <c r="FX41">
        <v>1988</v>
      </c>
      <c r="FY41">
        <v>1942.1000000000001</v>
      </c>
    </row>
    <row r="42" spans="1:181" ht="12.75">
      <c r="A42" s="5" t="s">
        <v>8</v>
      </c>
      <c r="B42" s="6">
        <f>SUM(B12/31)</f>
        <v>5.6677419354838703</v>
      </c>
      <c r="C42" s="6">
        <f>SUM(C12/31)</f>
        <v>4.919354838709677</v>
      </c>
      <c r="D42" s="6">
        <f>SUM(D12/31)</f>
        <v>6.0096774193548388</v>
      </c>
      <c r="E42" s="6">
        <f>SUM(E12/31)</f>
        <v>4.5161290322580649</v>
      </c>
      <c r="F42" s="6">
        <f>SUM(F12/31)</f>
        <v>6.3193548387096774</v>
      </c>
      <c r="G42" s="6">
        <f>SUM(G12/31)</f>
        <v>4.6322580645161286</v>
      </c>
      <c r="H42" s="6">
        <f>SUM(H12/31)</f>
        <v>4.8161290322580648</v>
      </c>
      <c r="I42" s="6">
        <f>SUM(I12/31)</f>
        <v>5.2870967741935484</v>
      </c>
      <c r="J42" s="6">
        <f>SUM(J12/31)</f>
        <v>4.4161290322580644</v>
      </c>
      <c r="K42" s="6">
        <f>SUM(K12/31)</f>
        <v>5.096774193548387</v>
      </c>
      <c r="L42" s="6">
        <f>SUM(L12/31)</f>
        <v>5.0838709677419356</v>
      </c>
      <c r="M42" s="6">
        <f>SUM(M12/31)</f>
        <v>4.9870967741935486</v>
      </c>
      <c r="N42" s="6">
        <f>SUM(N12/31)</f>
        <v>4.6193548387096772</v>
      </c>
      <c r="O42" s="6">
        <f>SUM(O12/31)</f>
        <v>4.806451612903226</v>
      </c>
      <c r="P42" s="6">
        <f>SUM(P12/31)</f>
        <v>4.3322580645161297</v>
      </c>
      <c r="Q42" s="6">
        <f>SUM(Q12/31)</f>
        <v>5.580645161290323</v>
      </c>
      <c r="R42" s="6">
        <f>SUM(R12/31)</f>
        <v>4.1516129032258062</v>
      </c>
      <c r="S42" s="6">
        <f>SUM(S12/31)</f>
        <v>4.8290322580645162</v>
      </c>
      <c r="T42" s="6">
        <f>SUM(T12/31)</f>
        <v>4.6161290322580646</v>
      </c>
      <c r="U42" s="6">
        <f>SUM(U12/31)</f>
        <v>5.0580645161290327</v>
      </c>
      <c r="V42" s="6">
        <f>SUM(V12/31)</f>
        <v>6.032258064516129</v>
      </c>
      <c r="W42" s="6">
        <f>SUM(W12/31)</f>
        <v>5.3806451612903228</v>
      </c>
      <c r="X42" s="6">
        <f>SUM(X12/31)</f>
        <v>7.4451612903225808</v>
      </c>
      <c r="Y42" s="6">
        <f>SUM(Y12/31)</f>
        <v>6.1709677419354838</v>
      </c>
      <c r="Z42" s="6">
        <f>SUM(Z12/31)</f>
        <v>4.6064516129032258</v>
      </c>
      <c r="AA42" s="6">
        <f>SUM(AA12/31)</f>
        <v>4.7064516129032263</v>
      </c>
      <c r="AB42" s="6">
        <f>SUM(AB12/31)</f>
        <v>4.6387096774193548</v>
      </c>
      <c r="AC42" s="6">
        <f>SUM(AC12/31)</f>
        <v>5.596774193548387</v>
      </c>
      <c r="AD42" s="6">
        <f>SUM(AD12/31)</f>
        <v>4.258064516129032</v>
      </c>
      <c r="AE42" s="6">
        <f>SUM(AE12/31)</f>
        <v>5.5903225806451617</v>
      </c>
      <c r="AF42" s="6">
        <f>SUM(AF12/31)</f>
        <v>5.6645161290322577</v>
      </c>
      <c r="AG42" s="6">
        <f>SUM(AG12/31)</f>
        <v>5.5290322580645164</v>
      </c>
      <c r="AH42" s="6">
        <f>SUM(AH12/31)</f>
        <v>4.419354838709677</v>
      </c>
      <c r="AI42" s="6">
        <f>SUM(AI12/31)</f>
        <v>3.9193548387096775</v>
      </c>
      <c r="AJ42" s="6">
        <f>SUM(AJ12/31)</f>
        <v>3.9161290322580649</v>
      </c>
      <c r="AK42" s="6">
        <f>SUM(AK12/31)</f>
        <v>5.2161290322580642</v>
      </c>
      <c r="AL42" s="6">
        <f>SUM(AL12/31)</f>
        <v>5.2677419354838717</v>
      </c>
      <c r="AM42" s="6">
        <f>SUM(AM12/31)</f>
        <v>5.4645161290322584</v>
      </c>
      <c r="AN42" s="6">
        <f>SUM(AN12/31)</f>
        <v>5.8322580645161297</v>
      </c>
      <c r="AO42" s="6">
        <f>SUM(AO12/31)</f>
        <v>5.4064516129032256</v>
      </c>
      <c r="AP42" s="6">
        <f>SUM(AP12/31)</f>
        <v>5.3096774193548386</v>
      </c>
      <c r="AQ42" s="6">
        <f>SUM(AQ12/31)</f>
        <v>4.9387096774193546</v>
      </c>
      <c r="AR42" s="6">
        <f>SUM(AR12/31)</f>
        <v>5.6096774193548393</v>
      </c>
      <c r="AS42" s="6">
        <f>SUM(AS12/31)</f>
        <v>6.1483870967741936</v>
      </c>
      <c r="AT42" s="6">
        <f>SUM(AT12/31)</f>
        <v>3.9451612903225803</v>
      </c>
      <c r="AU42" s="6">
        <f>SUM(AU12/31)</f>
        <v>6.3580645161290317</v>
      </c>
      <c r="AV42" s="6">
        <f>SUM(AV12/31)</f>
        <v>5.3806451612903228</v>
      </c>
      <c r="AW42" s="6">
        <f>SUM(AW12/31)</f>
        <v>4.2451612903225806</v>
      </c>
      <c r="AX42" s="6">
        <f>SUM(AX12/31)</f>
        <v>4.5774193548387094</v>
      </c>
      <c r="AY42" s="6">
        <f>SUM(AY12/31)</f>
        <v>5.0193548387096776</v>
      </c>
      <c r="AZ42" s="6">
        <f>SUM(AZ12/31)</f>
        <v>5.3516129032258064</v>
      </c>
      <c r="BA42" s="6">
        <f>SUM(BA12/31)</f>
        <v>4.8774193548387093</v>
      </c>
      <c r="BB42" s="6">
        <f>SUM(BB12/31)</f>
        <v>5.6064516129032258</v>
      </c>
      <c r="BC42" s="6">
        <f>SUM(BC12/31)</f>
        <v>4.7032258064516137</v>
      </c>
      <c r="BD42" s="6">
        <f>SUM(BD12/31)</f>
        <v>4.2129032258064516</v>
      </c>
      <c r="BE42" s="6">
        <f>SUM(BE12/31)</f>
        <v>4.6322580645161286</v>
      </c>
      <c r="BF42" s="6">
        <f>SUM(BF12/31)</f>
        <v>6.1548387096774198</v>
      </c>
      <c r="BG42" s="6">
        <f>SUM(BG12/31)</f>
        <v>4.8290322580645162</v>
      </c>
      <c r="BH42" s="6">
        <f>SUM(BH12/31)</f>
        <v>4.661290322580645</v>
      </c>
      <c r="BI42" s="6">
        <f>SUM(BI12/31)</f>
        <v>6.3193548387096774</v>
      </c>
      <c r="BJ42" s="6">
        <f>SUM(BJ12/31)</f>
        <v>5.5</v>
      </c>
      <c r="BK42" s="6">
        <f>SUM(BK12/31)</f>
        <v>5.6</v>
      </c>
      <c r="BL42" s="6">
        <f>SUM(BL12/31)</f>
        <v>4</v>
      </c>
      <c r="BM42" s="6">
        <f>SUM(BM12/31)</f>
        <v>5.5</v>
      </c>
      <c r="BN42" s="6">
        <f>SUM(BN12/31)</f>
        <v>4.5</v>
      </c>
      <c r="BO42" s="6">
        <f>SUM(BO12/31)</f>
        <v>5.8000000000000007</v>
      </c>
      <c r="BP42" s="6">
        <f>SUM(BP12/31)</f>
        <v>3.693548387096774</v>
      </c>
      <c r="BQ42" s="6">
        <f>SUM(BQ12/31)</f>
        <v>6.6096774193548393</v>
      </c>
      <c r="BR42" s="6">
        <f>SUM(BR12/31)</f>
        <v>5.6161290322580646</v>
      </c>
      <c r="BS42" s="6">
        <f>SUM(BS12/31)</f>
        <v>4.9096774193548383</v>
      </c>
      <c r="BT42" s="6">
        <f>SUM(BT12/31)</f>
        <v>4.4870967741935486</v>
      </c>
      <c r="BU42" s="6">
        <f>SUM(BU12/31)</f>
        <v>5.7612903225806447</v>
      </c>
      <c r="BV42" s="6">
        <f>SUM(BV12/31)</f>
        <v>4.7838709677419358</v>
      </c>
      <c r="BW42" s="6">
        <f>SUM(BW12/31)</f>
        <v>6.145161290322581</v>
      </c>
      <c r="BX42" s="6">
        <f>SUM(BX12/31)</f>
        <v>5.6838709677419352</v>
      </c>
      <c r="BY42" s="6">
        <f>SUM(BY12/31)</f>
        <v>4.0870967741935482</v>
      </c>
      <c r="BZ42" s="6">
        <f>SUM(BZ12/31)</f>
        <v>5.7709677419354843</v>
      </c>
      <c r="CA42" s="6">
        <f>SUM(CA12/31)</f>
        <v>4.032258064516129</v>
      </c>
      <c r="CB42" s="6">
        <f>SUM(CB12/31)</f>
        <v>4.2645161290322573</v>
      </c>
      <c r="CC42" s="6">
        <f>SUM(CC12/31)</f>
        <v>4.8774193548387093</v>
      </c>
      <c r="CD42" s="6">
        <f>SUM(CD12/31)</f>
        <v>5.3129032258064512</v>
      </c>
      <c r="CE42" s="6">
        <f>SUM(CE12/31)</f>
        <v>5.6806451612903226</v>
      </c>
      <c r="CF42" s="6">
        <f>SUM(CF12/31)</f>
        <v>4.2290322580645157</v>
      </c>
      <c r="CG42" s="6">
        <f>SUM(CG12/31)</f>
        <v>5.8516129032258064</v>
      </c>
      <c r="CH42" s="6">
        <f>SUM(CH12/31)</f>
        <v>5.6</v>
      </c>
      <c r="CI42" s="6">
        <f>SUM(CI12/31)</f>
        <v>6.4096774193548383</v>
      </c>
      <c r="CJ42" s="6">
        <f>SUM(CJ12/31)</f>
        <v>6.1580645161290324</v>
      </c>
      <c r="CK42" s="6">
        <f>SUM(CK12/31)</f>
        <v>5.064516129032258</v>
      </c>
      <c r="CL42" s="6">
        <f>SUM(CL12/31)</f>
        <v>5.6193548387096772</v>
      </c>
      <c r="CM42" s="6">
        <f>SUM(CM12/31)</f>
        <v>4.4258064516129032</v>
      </c>
      <c r="CN42" s="6">
        <f>SUM(CN12/31)</f>
        <v>5.5741935483870968</v>
      </c>
      <c r="CO42" s="6">
        <f>SUM(CO12/31)</f>
        <v>6.0032258064516126</v>
      </c>
      <c r="CP42" s="6">
        <f>SUM(CP12/31)</f>
        <v>3.7419354838709675</v>
      </c>
      <c r="CQ42" s="6">
        <f>SUM(CQ12/31)</f>
        <v>6.3354838709677423</v>
      </c>
      <c r="CR42" s="6"/>
      <c r="CS42" s="6">
        <f t="shared" si="31"/>
        <v>5.2524617996604404</v>
      </c>
      <c r="CV42" s="5"/>
      <c r="CW42" s="5"/>
      <c r="CZ42">
        <v>1987</v>
      </c>
      <c r="DA42">
        <v>2497.7000000000003</v>
      </c>
      <c r="DC42">
        <v>1948</v>
      </c>
      <c r="DD42">
        <v>2497.2999999999997</v>
      </c>
      <c r="DF42">
        <v>1937</v>
      </c>
      <c r="DG42">
        <v>670</v>
      </c>
      <c r="DI42">
        <v>1997</v>
      </c>
      <c r="DJ42">
        <v>760.4</v>
      </c>
      <c r="DL42">
        <v>1969</v>
      </c>
      <c r="DM42">
        <v>597.1</v>
      </c>
      <c r="DO42">
        <v>1949</v>
      </c>
      <c r="DP42">
        <v>499.30000000000007</v>
      </c>
      <c r="DR42">
        <v>1987</v>
      </c>
      <c r="DS42">
        <v>1253.1000000000001</v>
      </c>
      <c r="DV42">
        <v>1974</v>
      </c>
      <c r="DW42">
        <v>272</v>
      </c>
      <c r="DY42">
        <v>2014</v>
      </c>
      <c r="DZ42">
        <v>241.4</v>
      </c>
      <c r="EB42">
        <v>1966</v>
      </c>
      <c r="EC42">
        <v>231.6</v>
      </c>
      <c r="EE42">
        <v>1991</v>
      </c>
      <c r="EF42">
        <v>195</v>
      </c>
      <c r="EH42">
        <v>2002</v>
      </c>
      <c r="EI42">
        <v>177.9</v>
      </c>
      <c r="EK42">
        <v>2009</v>
      </c>
      <c r="EL42">
        <v>161.30000000000001</v>
      </c>
      <c r="EN42">
        <v>1993</v>
      </c>
      <c r="EO42">
        <v>170.5</v>
      </c>
      <c r="EQ42">
        <v>1962</v>
      </c>
      <c r="ER42">
        <v>184.5</v>
      </c>
      <c r="ET42">
        <v>2004</v>
      </c>
      <c r="EU42">
        <v>206.2</v>
      </c>
      <c r="EW42">
        <v>2003</v>
      </c>
      <c r="EX42">
        <v>236.9</v>
      </c>
      <c r="EZ42" s="45">
        <v>2023</v>
      </c>
      <c r="FA42" s="45">
        <v>244.3</v>
      </c>
      <c r="FC42">
        <v>1975</v>
      </c>
      <c r="FD42">
        <v>253.1</v>
      </c>
      <c r="FF42">
        <v>1961</v>
      </c>
      <c r="FG42">
        <v>505.40000000000003</v>
      </c>
      <c r="FI42">
        <v>1946</v>
      </c>
      <c r="FJ42">
        <v>729.6</v>
      </c>
      <c r="FL42">
        <v>1963</v>
      </c>
      <c r="FM42">
        <v>921.2</v>
      </c>
      <c r="FO42">
        <v>2007</v>
      </c>
      <c r="FP42">
        <v>1099.8999999999999</v>
      </c>
      <c r="FR42">
        <v>1931</v>
      </c>
      <c r="FS42">
        <v>1585</v>
      </c>
      <c r="FU42">
        <v>2011</v>
      </c>
      <c r="FV42">
        <v>1785.7</v>
      </c>
      <c r="FX42">
        <v>1987</v>
      </c>
      <c r="FY42">
        <v>2034.8000000000002</v>
      </c>
    </row>
    <row r="43" spans="1:181" ht="12.75">
      <c r="A43" s="5" t="s">
        <v>9</v>
      </c>
      <c r="B43" s="6">
        <f>SUM(B13/31)</f>
        <v>4.5999999999999996</v>
      </c>
      <c r="C43" s="6">
        <f>SUM(C13/31)</f>
        <v>5.5935483870967744</v>
      </c>
      <c r="D43" s="6">
        <f>SUM(D13/31)</f>
        <v>7.0354838709677416</v>
      </c>
      <c r="E43" s="6">
        <f>SUM(E13/31)</f>
        <v>5.8451612903225802</v>
      </c>
      <c r="F43" s="6">
        <f>SUM(F13/31)</f>
        <v>5.7064516129032263</v>
      </c>
      <c r="G43" s="6">
        <f>SUM(G13/31)</f>
        <v>6.8354838709677423</v>
      </c>
      <c r="H43" s="6">
        <f>SUM(H13/31)</f>
        <v>5.806451612903226</v>
      </c>
      <c r="I43" s="6">
        <f>SUM(I13/31)</f>
        <v>4.9322580645161294</v>
      </c>
      <c r="J43" s="6">
        <f>SUM(J13/31)</f>
        <v>5.5290322580645164</v>
      </c>
      <c r="K43" s="6">
        <f>SUM(K13/31)</f>
        <v>5.5741935483870968</v>
      </c>
      <c r="L43" s="6">
        <f>SUM(L13/31)</f>
        <v>4.7387096774193553</v>
      </c>
      <c r="M43" s="6">
        <f>SUM(M13/31)</f>
        <v>4.1677419354838703</v>
      </c>
      <c r="N43" s="6">
        <f>SUM(N13/31)</f>
        <v>5.741935483870968</v>
      </c>
      <c r="O43" s="6">
        <f>SUM(O13/31)</f>
        <v>6.3193548387096774</v>
      </c>
      <c r="P43" s="6">
        <f>SUM(P13/31)</f>
        <v>5.1387096774193548</v>
      </c>
      <c r="Q43" s="6">
        <f>SUM(Q13/31)</f>
        <v>4.7193548387096778</v>
      </c>
      <c r="R43" s="6">
        <f>SUM(R13/31)</f>
        <v>5.7677419354838717</v>
      </c>
      <c r="S43" s="6">
        <f>SUM(S13/31)</f>
        <v>5.758064516129032</v>
      </c>
      <c r="T43" s="6">
        <f>SUM(T13/31)</f>
        <v>6.709677419354839</v>
      </c>
      <c r="U43" s="6">
        <f>SUM(U13/31)</f>
        <v>6.1806451612903226</v>
      </c>
      <c r="V43" s="6">
        <f>SUM(V13/31)</f>
        <v>5.4870967741935486</v>
      </c>
      <c r="W43" s="6">
        <f>SUM(W13/31)</f>
        <v>5.4967741935483874</v>
      </c>
      <c r="X43" s="6">
        <f>SUM(X13/31)</f>
        <v>4.4935483870967747</v>
      </c>
      <c r="Y43" s="6">
        <f>SUM(Y13/31)</f>
        <v>5.064516129032258</v>
      </c>
      <c r="Z43" s="6">
        <f>SUM(Z13/31)</f>
        <v>5.7225806451612904</v>
      </c>
      <c r="AA43" s="6">
        <f>SUM(AA13/31)</f>
        <v>4.7354838709677427</v>
      </c>
      <c r="AB43" s="6">
        <f>SUM(AB13/31)</f>
        <v>6.4967741935483874</v>
      </c>
      <c r="AC43" s="6">
        <f>SUM(AC13/31)</f>
        <v>5.0580645161290327</v>
      </c>
      <c r="AD43" s="6">
        <f>SUM(AD13/31)</f>
        <v>6.4419354838709673</v>
      </c>
      <c r="AE43" s="6">
        <f>SUM(AE13/31)</f>
        <v>6.596774193548387</v>
      </c>
      <c r="AF43" s="6">
        <f>SUM(AF13/31)</f>
        <v>6.4935483870967747</v>
      </c>
      <c r="AG43" s="6">
        <f>SUM(AG13/31)</f>
        <v>6.6064516129032258</v>
      </c>
      <c r="AH43" s="6">
        <f>SUM(AH13/31)</f>
        <v>5.9516129032258061</v>
      </c>
      <c r="AI43" s="6">
        <f>SUM(AI13/31)</f>
        <v>6.2032258064516137</v>
      </c>
      <c r="AJ43" s="6">
        <f>SUM(AJ13/31)</f>
        <v>5.9516129032258061</v>
      </c>
      <c r="AK43" s="6">
        <f>SUM(AK13/31)</f>
        <v>5.5161290322580649</v>
      </c>
      <c r="AL43" s="6">
        <f>SUM(AL13/31)</f>
        <v>5.5838709677419356</v>
      </c>
      <c r="AM43" s="6">
        <f>SUM(AM13/31)</f>
        <v>4.9290322580645167</v>
      </c>
      <c r="AN43" s="6">
        <f>SUM(AN13/31)</f>
        <v>5.5548387096774192</v>
      </c>
      <c r="AO43" s="6">
        <f>SUM(AO13/31)</f>
        <v>6.1</v>
      </c>
      <c r="AP43" s="6">
        <f>SUM(AP13/31)</f>
        <v>4.7967741935483863</v>
      </c>
      <c r="AQ43" s="6">
        <f>SUM(AQ13/31)</f>
        <v>5.629032258064516</v>
      </c>
      <c r="AR43" s="6">
        <f>SUM(AR13/31)</f>
        <v>7.2838709677419358</v>
      </c>
      <c r="AS43" s="6">
        <f>SUM(AS13/31)</f>
        <v>5.709677419354839</v>
      </c>
      <c r="AT43" s="6">
        <f>SUM(AT13/31)</f>
        <v>5.4</v>
      </c>
      <c r="AU43" s="6">
        <f>SUM(AU13/31)</f>
        <v>4.9000000000000004</v>
      </c>
      <c r="AV43" s="6">
        <f>SUM(AV13/31)</f>
        <v>5.1225806451612907</v>
      </c>
      <c r="AW43" s="6">
        <f>SUM(AW13/31)</f>
        <v>4.5064516129032253</v>
      </c>
      <c r="AX43" s="6">
        <f>SUM(AX13/31)</f>
        <v>6.9225806451612906</v>
      </c>
      <c r="AY43" s="6">
        <f>SUM(AY13/31)</f>
        <v>5.241935483870968</v>
      </c>
      <c r="AZ43" s="6">
        <f>SUM(AZ13/31)</f>
        <v>6.4419354838709673</v>
      </c>
      <c r="BA43" s="6">
        <f>SUM(BA13/31)</f>
        <v>5.0548387096774192</v>
      </c>
      <c r="BB43" s="6">
        <f>SUM(BB13/31)</f>
        <v>6.5548387096774192</v>
      </c>
      <c r="BC43" s="6">
        <f>SUM(BC13/31)</f>
        <v>5.8322580645161297</v>
      </c>
      <c r="BD43" s="6">
        <f>SUM(BD13/31)</f>
        <v>5.4064516129032256</v>
      </c>
      <c r="BE43" s="6">
        <f>SUM(BE13/31)</f>
        <v>6.1419354838709683</v>
      </c>
      <c r="BF43" s="6">
        <f>SUM(BF13/31)</f>
        <v>5.8000000000000007</v>
      </c>
      <c r="BG43" s="6">
        <f>SUM(BG13/31)</f>
        <v>6.3000000000000007</v>
      </c>
      <c r="BH43" s="6">
        <f>SUM(BH13/31)</f>
        <v>5.7387096774193553</v>
      </c>
      <c r="BI43" s="6">
        <f>SUM(BI13/31)</f>
        <v>4.9290322580645167</v>
      </c>
      <c r="BJ43" s="6">
        <f>SUM(BJ13/31)</f>
        <v>4.8000000000000007</v>
      </c>
      <c r="BK43" s="6">
        <f>SUM(BK13/31)</f>
        <v>5.6</v>
      </c>
      <c r="BL43" s="6">
        <f>SUM(BL13/31)</f>
        <v>5</v>
      </c>
      <c r="BM43" s="6">
        <f>SUM(BM13/31)</f>
        <v>6.1999999999999993</v>
      </c>
      <c r="BN43" s="6">
        <f>SUM(BN13/31)</f>
        <v>7</v>
      </c>
      <c r="BO43" s="6">
        <f>SUM(BO13/31)</f>
        <v>6.1999999999999993</v>
      </c>
      <c r="BP43" s="6">
        <f>SUM(BP13/31)</f>
        <v>6.9258064516129032</v>
      </c>
      <c r="BQ43" s="6">
        <f>SUM(BQ13/31)</f>
        <v>5.9967741935483874</v>
      </c>
      <c r="BR43" s="6">
        <f>SUM(BR13/31)</f>
        <v>5.6225806451612907</v>
      </c>
      <c r="BS43" s="6">
        <f>SUM(BS13/31)</f>
        <v>6.4741935483870963</v>
      </c>
      <c r="BT43" s="6">
        <f>SUM(BT13/31)</f>
        <v>6.112903225806452</v>
      </c>
      <c r="BU43" s="6">
        <f>SUM(BU13/31)</f>
        <v>5.7709677419354843</v>
      </c>
      <c r="BV43" s="6">
        <f>SUM(BV13/31)</f>
        <v>6.1677419354838703</v>
      </c>
      <c r="BW43" s="6">
        <f>SUM(BW13/31)</f>
        <v>5.1709677419354838</v>
      </c>
      <c r="BX43" s="6">
        <f>SUM(BX13/31)</f>
        <v>5.8612903225806452</v>
      </c>
      <c r="BY43" s="6">
        <f>SUM(BY13/31)</f>
        <v>7.1419354838709683</v>
      </c>
      <c r="BZ43" s="6">
        <f>SUM(BZ13/31)</f>
        <v>5.9967741935483874</v>
      </c>
      <c r="CA43" s="6">
        <f>SUM(CA13/31)</f>
        <v>6.7451612903225806</v>
      </c>
      <c r="CB43" s="6">
        <f>SUM(CB13/31)</f>
        <v>5.4258064516129032</v>
      </c>
      <c r="CC43" s="6">
        <f>SUM(CC13/31)</f>
        <v>5.9387096774193546</v>
      </c>
      <c r="CD43" s="6">
        <f>SUM(CD13/31)</f>
        <v>5.0258064516129037</v>
      </c>
      <c r="CE43" s="6">
        <f>SUM(CE13/31)</f>
        <v>7.580645161290323</v>
      </c>
      <c r="CF43" s="6">
        <f>SUM(CF13/31)</f>
        <v>5.1645161290322577</v>
      </c>
      <c r="CG43" s="6">
        <f>SUM(CG13/31)</f>
        <v>4.8451612903225802</v>
      </c>
      <c r="CH43" s="6">
        <f>SUM(CH13/31)</f>
        <v>5.8032258064516133</v>
      </c>
      <c r="CI43" s="6">
        <f>SUM(CI13/31)</f>
        <v>6.0516129032258066</v>
      </c>
      <c r="CJ43" s="6">
        <f>SUM(CJ13/31)</f>
        <v>6.2322580645161283</v>
      </c>
      <c r="CK43" s="6">
        <f>SUM(CK13/31)</f>
        <v>5.9645161290322584</v>
      </c>
      <c r="CL43" s="6">
        <f>SUM(CL13/31)</f>
        <v>5.7967741935483863</v>
      </c>
      <c r="CM43" s="6">
        <f>SUM(CM13/31)</f>
        <v>7.1580645161290324</v>
      </c>
      <c r="CN43" s="6">
        <f>SUM(CN13/31)</f>
        <v>7.1903225806451614</v>
      </c>
      <c r="CO43" s="6">
        <f>SUM(CO13/31)</f>
        <v>5.1225806451612907</v>
      </c>
      <c r="CP43" s="6">
        <f>SUM(CP13/31)</f>
        <v>5.0387096774193543</v>
      </c>
      <c r="CQ43" s="6">
        <f>SUM(CQ13/31)</f>
        <v>7.5129032258064514</v>
      </c>
      <c r="CR43" s="6"/>
      <c r="CS43" s="6">
        <f t="shared" si="31"/>
        <v>5.9843803056027163</v>
      </c>
      <c r="CV43" s="5"/>
      <c r="CW43" s="5"/>
      <c r="CZ43">
        <v>1991</v>
      </c>
      <c r="DA43">
        <v>2495</v>
      </c>
      <c r="DC43">
        <v>1996</v>
      </c>
      <c r="DD43">
        <v>2494.1000000000004</v>
      </c>
      <c r="DF43">
        <v>2005</v>
      </c>
      <c r="DG43">
        <v>667.9</v>
      </c>
      <c r="DI43">
        <v>1982</v>
      </c>
      <c r="DJ43">
        <v>758.5</v>
      </c>
      <c r="DL43">
        <v>1974</v>
      </c>
      <c r="DM43">
        <v>596.5</v>
      </c>
      <c r="DO43">
        <v>1993</v>
      </c>
      <c r="DP43">
        <v>497.7</v>
      </c>
      <c r="DR43">
        <v>1976</v>
      </c>
      <c r="DS43">
        <v>1251.4000000000001</v>
      </c>
      <c r="DV43">
        <v>1968</v>
      </c>
      <c r="DW43">
        <v>271</v>
      </c>
      <c r="DY43">
        <v>1934</v>
      </c>
      <c r="DZ43">
        <v>240.4</v>
      </c>
      <c r="EB43">
        <v>1953</v>
      </c>
      <c r="EC43">
        <v>231.5</v>
      </c>
      <c r="EE43">
        <v>1973</v>
      </c>
      <c r="EF43">
        <v>194</v>
      </c>
      <c r="EH43">
        <v>1993</v>
      </c>
      <c r="EI43">
        <v>176.7</v>
      </c>
      <c r="EK43">
        <v>1950</v>
      </c>
      <c r="EL43">
        <v>161.1</v>
      </c>
      <c r="EN43">
        <v>1967</v>
      </c>
      <c r="EO43">
        <v>169.4</v>
      </c>
      <c r="EQ43">
        <v>1964</v>
      </c>
      <c r="ER43">
        <v>184.5</v>
      </c>
      <c r="ET43">
        <v>1934</v>
      </c>
      <c r="EU43">
        <v>205.9</v>
      </c>
      <c r="EW43">
        <v>1978</v>
      </c>
      <c r="EX43">
        <v>235.9</v>
      </c>
      <c r="EZ43">
        <v>1960</v>
      </c>
      <c r="FA43">
        <v>244.1</v>
      </c>
      <c r="FC43">
        <v>2016</v>
      </c>
      <c r="FD43">
        <v>253</v>
      </c>
      <c r="FF43">
        <v>1988</v>
      </c>
      <c r="FG43">
        <v>502.7</v>
      </c>
      <c r="FI43">
        <v>2017</v>
      </c>
      <c r="FJ43">
        <v>729</v>
      </c>
      <c r="FL43">
        <v>1988</v>
      </c>
      <c r="FM43">
        <v>916.5</v>
      </c>
      <c r="FO43">
        <v>1983</v>
      </c>
      <c r="FP43">
        <v>1097.0999999999999</v>
      </c>
      <c r="FR43">
        <v>1975</v>
      </c>
      <c r="FS43">
        <v>1583.5</v>
      </c>
      <c r="FU43">
        <v>1996</v>
      </c>
      <c r="FV43">
        <v>1783.6000000000001</v>
      </c>
      <c r="FX43">
        <v>1986</v>
      </c>
      <c r="FY43">
        <v>1991.7999999999997</v>
      </c>
    </row>
    <row r="44" spans="1:181" ht="12.75">
      <c r="A44" s="5" t="s">
        <v>10</v>
      </c>
      <c r="B44" s="6">
        <f>SUM(B14/30)</f>
        <v>5.84</v>
      </c>
      <c r="C44" s="6">
        <f>SUM(C14/30)</f>
        <v>5.8</v>
      </c>
      <c r="D44" s="6">
        <f>SUM(D14/30)</f>
        <v>5.62</v>
      </c>
      <c r="E44" s="6">
        <f>SUM(E14/30)</f>
        <v>7.0766666666666671</v>
      </c>
      <c r="F44" s="6">
        <f>SUM(F14/30)</f>
        <v>6.8633333333333333</v>
      </c>
      <c r="G44" s="6">
        <f>SUM(G14/30)</f>
        <v>7.25</v>
      </c>
      <c r="H44" s="6">
        <f>SUM(H14/30)</f>
        <v>7.416666666666667</v>
      </c>
      <c r="I44" s="6">
        <f>SUM(I14/30)</f>
        <v>5.1533333333333333</v>
      </c>
      <c r="J44" s="6">
        <f>SUM(J14/30)</f>
        <v>5.6733333333333329</v>
      </c>
      <c r="K44" s="6">
        <f>SUM(K14/30)</f>
        <v>7.3466666666666667</v>
      </c>
      <c r="L44" s="6">
        <f>SUM(L14/30)</f>
        <v>5.9133333333333331</v>
      </c>
      <c r="M44" s="6">
        <f>SUM(M14/30)</f>
        <v>7.45</v>
      </c>
      <c r="N44" s="6">
        <f>SUM(N14/30)</f>
        <v>6.9533333333333331</v>
      </c>
      <c r="O44" s="6">
        <f>SUM(O14/30)</f>
        <v>5.27</v>
      </c>
      <c r="P44" s="6">
        <f>SUM(P14/30)</f>
        <v>6.2633333333333336</v>
      </c>
      <c r="Q44" s="6">
        <f>SUM(Q14/30)</f>
        <v>6.5066666666666659</v>
      </c>
      <c r="R44" s="6">
        <f>SUM(R14/30)</f>
        <v>6.6766666666666667</v>
      </c>
      <c r="S44" s="6">
        <f>SUM(S14/30)</f>
        <v>7.496666666666667</v>
      </c>
      <c r="T44" s="6">
        <f>SUM(T14/30)</f>
        <v>7.0966666666666667</v>
      </c>
      <c r="U44" s="6">
        <f>SUM(U14/30)</f>
        <v>7.0966666666666667</v>
      </c>
      <c r="V44" s="6">
        <f>SUM(V14/30)</f>
        <v>6.1866666666666665</v>
      </c>
      <c r="W44" s="6">
        <f>SUM(W14/30)</f>
        <v>7.4066666666666663</v>
      </c>
      <c r="X44" s="6">
        <f>SUM(X14/30)</f>
        <v>6.9866666666666664</v>
      </c>
      <c r="Y44" s="6">
        <f>SUM(Y14/30)</f>
        <v>7.5100000000000007</v>
      </c>
      <c r="Z44" s="6">
        <f>SUM(Z14/30)</f>
        <v>7.42</v>
      </c>
      <c r="AA44" s="6">
        <f>SUM(AA14/30)</f>
        <v>7.25</v>
      </c>
      <c r="AB44" s="6">
        <f>SUM(AB14/30)</f>
        <v>7.47</v>
      </c>
      <c r="AC44" s="6">
        <f>SUM(AC14/30)</f>
        <v>6.8866666666666667</v>
      </c>
      <c r="AD44" s="6">
        <f>SUM(AD14/30)</f>
        <v>8.0733333333333324</v>
      </c>
      <c r="AE44" s="6">
        <f>SUM(AE14/30)</f>
        <v>6.0133333333333336</v>
      </c>
      <c r="AF44" s="6">
        <f>SUM(AF14/30)</f>
        <v>5.503333333333333</v>
      </c>
      <c r="AG44" s="6">
        <f>SUM(AG14/30)</f>
        <v>6.3366666666666669</v>
      </c>
      <c r="AH44" s="6">
        <f>SUM(AH14/30)</f>
        <v>7.3066666666666666</v>
      </c>
      <c r="AI44" s="6">
        <f>SUM(AI14/30)</f>
        <v>4.3600000000000003</v>
      </c>
      <c r="AJ44" s="6">
        <f>SUM(AJ14/30)</f>
        <v>6.1133333333333333</v>
      </c>
      <c r="AK44" s="6">
        <f>SUM(AK14/30)</f>
        <v>7.48</v>
      </c>
      <c r="AL44" s="6">
        <f>SUM(AL14/30)</f>
        <v>5.3033333333333328</v>
      </c>
      <c r="AM44" s="6">
        <f>SUM(AM14/30)</f>
        <v>5.503333333333333</v>
      </c>
      <c r="AN44" s="6">
        <f>SUM(AN14/30)</f>
        <v>7.2033333333333331</v>
      </c>
      <c r="AO44" s="6">
        <f>SUM(AO14/30)</f>
        <v>5.2</v>
      </c>
      <c r="AP44" s="6">
        <f>SUM(AP14/30)</f>
        <v>5.3100000000000005</v>
      </c>
      <c r="AQ44" s="6">
        <f>SUM(AQ14/30)</f>
        <v>7.0266666666666673</v>
      </c>
      <c r="AR44" s="6">
        <f>SUM(AR14/30)</f>
        <v>8.1433333333333344</v>
      </c>
      <c r="AS44" s="6">
        <f>SUM(AS14/30)</f>
        <v>6.7833333333333332</v>
      </c>
      <c r="AT44" s="6">
        <f>SUM(AT14/30)</f>
        <v>4.7566666666666659</v>
      </c>
      <c r="AU44" s="6">
        <f>SUM(AU14/30)</f>
        <v>7.4266666666666667</v>
      </c>
      <c r="AV44" s="6">
        <f>SUM(AV14/30)</f>
        <v>5.8733333333333331</v>
      </c>
      <c r="AW44" s="6">
        <f>SUM(AW14/30)</f>
        <v>6.4399999999999995</v>
      </c>
      <c r="AX44" s="6">
        <f>SUM(AX14/30)</f>
        <v>4.9533333333333331</v>
      </c>
      <c r="AY44" s="6">
        <f>SUM(AY14/30)</f>
        <v>4.9366666666666665</v>
      </c>
      <c r="AZ44" s="6">
        <f>SUM(AZ14/30)</f>
        <v>6.8633333333333333</v>
      </c>
      <c r="BA44" s="6">
        <f>SUM(BA14/30)</f>
        <v>7.0666666666666664</v>
      </c>
      <c r="BB44" s="6">
        <f>SUM(BB14/30)</f>
        <v>5.95</v>
      </c>
      <c r="BC44" s="6">
        <f>SUM(BC14/30)</f>
        <v>5.75</v>
      </c>
      <c r="BD44" s="6">
        <f>SUM(BD14/30)</f>
        <v>5.6633333333333331</v>
      </c>
      <c r="BE44" s="6">
        <f>SUM(BE14/30)</f>
        <v>0</v>
      </c>
      <c r="BF44" s="6">
        <f>SUM(BF14/30)</f>
        <v>6</v>
      </c>
      <c r="BG44" s="6">
        <f>SUM(BG14/30)</f>
        <v>6.6</v>
      </c>
      <c r="BH44" s="6">
        <f>SUM(BH14/30)</f>
        <v>5.61</v>
      </c>
      <c r="BI44" s="6">
        <f>SUM(BI14/30)</f>
        <v>4.3199999999999994</v>
      </c>
      <c r="BJ44" s="6">
        <f>SUM(BJ14/30)</f>
        <v>7.7</v>
      </c>
      <c r="BK44" s="6">
        <f>SUM(BK14/30)</f>
        <v>5.4</v>
      </c>
      <c r="BL44" s="6">
        <f>SUM(BL14/30)</f>
        <v>5.0999999999999996</v>
      </c>
      <c r="BM44" s="6">
        <f>SUM(BM14/30)</f>
        <v>5.6</v>
      </c>
      <c r="BN44" s="6">
        <f>SUM(BN14/30)</f>
        <v>6.2</v>
      </c>
      <c r="BO44" s="6">
        <f>SUM(BO14/30)</f>
        <v>6</v>
      </c>
      <c r="BP44" s="6">
        <f>SUM(BP14/30)</f>
        <v>6.54</v>
      </c>
      <c r="BQ44" s="6">
        <f>SUM(BQ14/30)</f>
        <v>5.5966666666666667</v>
      </c>
      <c r="BR44" s="6">
        <f>SUM(BR14/30)</f>
        <v>7.3433333333333337</v>
      </c>
      <c r="BS44" s="6">
        <f>SUM(BS14/30)</f>
        <v>7.6533333333333333</v>
      </c>
      <c r="BT44" s="6">
        <f>SUM(BT14/30)</f>
        <v>5.92</v>
      </c>
      <c r="BU44" s="6">
        <f>SUM(BU14/30)</f>
        <v>7.1166666666666663</v>
      </c>
      <c r="BV44" s="6">
        <f>SUM(BV14/30)</f>
        <v>7.0766666666666671</v>
      </c>
      <c r="BW44" s="6">
        <f>SUM(BW14/30)</f>
        <v>6.1133333333333333</v>
      </c>
      <c r="BX44" s="6">
        <f>SUM(BX14/30)</f>
        <v>6.8733333333333331</v>
      </c>
      <c r="BY44" s="6">
        <f>SUM(BY14/30)</f>
        <v>6.3066666666666666</v>
      </c>
      <c r="BZ44" s="6">
        <f>SUM(BZ14/30)</f>
        <v>7.4</v>
      </c>
      <c r="CA44" s="6">
        <f>SUM(CA14/30)</f>
        <v>6.8133333333333335</v>
      </c>
      <c r="CB44" s="6">
        <f>SUM(CB14/30)</f>
        <v>5.7333333333333334</v>
      </c>
      <c r="CC44" s="6">
        <f>SUM(CC14/30)</f>
        <v>6.8633333333333333</v>
      </c>
      <c r="CD44" s="6">
        <f>SUM(CD14/30)</f>
        <v>5.9666666666666668</v>
      </c>
      <c r="CE44" s="6">
        <f>SUM(CE14/30)</f>
        <v>8.2966666666666669</v>
      </c>
      <c r="CF44" s="6">
        <f>SUM(CF14/30)</f>
        <v>6.8199999999999994</v>
      </c>
      <c r="CG44" s="6">
        <f>SUM(CG14/30)</f>
        <v>5.6466666666666665</v>
      </c>
      <c r="CH44" s="6">
        <f>SUM(CH14/30)</f>
        <v>6.5566666666666666</v>
      </c>
      <c r="CI44" s="6">
        <f>SUM(CI14/30)</f>
        <v>7.5100000000000007</v>
      </c>
      <c r="CJ44" s="6">
        <f>SUM(CJ14/30)</f>
        <v>5.496666666666667</v>
      </c>
      <c r="CK44" s="6">
        <f>SUM(CK14/30)</f>
        <v>6.11</v>
      </c>
      <c r="CL44" s="6">
        <f>SUM(CL14/30)</f>
        <v>7.7266666666666675</v>
      </c>
      <c r="CM44" s="6">
        <f>SUM(CM14/30)</f>
        <v>7.1800000000000006</v>
      </c>
      <c r="CN44" s="6">
        <f>SUM(CN14/30)</f>
        <v>8.6766666666666676</v>
      </c>
      <c r="CO44" s="6">
        <f>SUM(CO14/30)</f>
        <v>7.4633333333333338</v>
      </c>
      <c r="CP44" s="6">
        <f>SUM(CP14/30)</f>
        <v>6.5133333333333336</v>
      </c>
      <c r="CQ44" s="6">
        <f>SUM(CQ14/30)</f>
        <v>5.9333333333333336</v>
      </c>
      <c r="CR44" s="6"/>
      <c r="CS44" s="6">
        <f t="shared" si="31"/>
        <v>6.5204385964912284</v>
      </c>
      <c r="CV44" s="5"/>
      <c r="CW44" s="5"/>
      <c r="CZ44">
        <v>1974</v>
      </c>
      <c r="DA44">
        <v>2493</v>
      </c>
      <c r="DC44">
        <v>1957</v>
      </c>
      <c r="DD44">
        <v>2492.1999999999998</v>
      </c>
      <c r="DF44">
        <v>1973</v>
      </c>
      <c r="DG44">
        <v>667.3</v>
      </c>
      <c r="DI44">
        <v>1999</v>
      </c>
      <c r="DJ44">
        <v>757.40000000000009</v>
      </c>
      <c r="DL44">
        <v>1959</v>
      </c>
      <c r="DM44">
        <v>596.29999999999995</v>
      </c>
      <c r="DO44">
        <v>1994</v>
      </c>
      <c r="DP44">
        <v>497.5</v>
      </c>
      <c r="DR44">
        <v>1977</v>
      </c>
      <c r="DS44">
        <v>1249.3</v>
      </c>
      <c r="DV44">
        <v>2012</v>
      </c>
      <c r="DW44">
        <v>270.7</v>
      </c>
      <c r="DY44">
        <v>2008</v>
      </c>
      <c r="DZ44">
        <v>238.3</v>
      </c>
      <c r="EB44">
        <v>1950</v>
      </c>
      <c r="EC44">
        <v>229.9</v>
      </c>
      <c r="EE44">
        <v>1981</v>
      </c>
      <c r="EF44">
        <v>193.5</v>
      </c>
      <c r="EH44">
        <v>1988</v>
      </c>
      <c r="EI44">
        <v>176.4</v>
      </c>
      <c r="EK44">
        <v>1991</v>
      </c>
      <c r="EL44">
        <v>159</v>
      </c>
      <c r="EN44">
        <v>1969</v>
      </c>
      <c r="EO44">
        <v>167.6</v>
      </c>
      <c r="EQ44">
        <v>2009</v>
      </c>
      <c r="ER44">
        <v>184.1</v>
      </c>
      <c r="ET44">
        <v>1980</v>
      </c>
      <c r="EU44">
        <v>205.9</v>
      </c>
      <c r="EW44">
        <v>1940</v>
      </c>
      <c r="EX44">
        <v>235.1</v>
      </c>
      <c r="EZ44">
        <v>1930</v>
      </c>
      <c r="FA44">
        <v>244</v>
      </c>
      <c r="FC44">
        <v>1944</v>
      </c>
      <c r="FD44">
        <v>252</v>
      </c>
      <c r="FF44">
        <v>2014</v>
      </c>
      <c r="FG44">
        <v>502.6</v>
      </c>
      <c r="FI44">
        <v>1951</v>
      </c>
      <c r="FJ44">
        <v>726.6</v>
      </c>
      <c r="FL44">
        <v>1958</v>
      </c>
      <c r="FM44">
        <v>916</v>
      </c>
      <c r="FO44">
        <v>1990</v>
      </c>
      <c r="FP44">
        <v>1094.5</v>
      </c>
      <c r="FR44">
        <v>2005</v>
      </c>
      <c r="FS44">
        <v>1582.4</v>
      </c>
      <c r="FU44">
        <v>1982</v>
      </c>
      <c r="FV44">
        <v>1782.5</v>
      </c>
      <c r="FX44">
        <v>1985</v>
      </c>
      <c r="FY44">
        <v>1752.1000000000001</v>
      </c>
    </row>
    <row r="45" spans="1:181" ht="12.75">
      <c r="A45" s="5" t="s">
        <v>11</v>
      </c>
      <c r="B45" s="6">
        <f>SUM(B15/31)</f>
        <v>6.8483870967741938</v>
      </c>
      <c r="C45" s="6">
        <f>SUM(C15/31)</f>
        <v>8.693548387096774</v>
      </c>
      <c r="D45" s="6">
        <f>SUM(D15/31)</f>
        <v>6.5225806451612902</v>
      </c>
      <c r="E45" s="6">
        <f>SUM(E15/31)</f>
        <v>8.5419354838709687</v>
      </c>
      <c r="F45" s="6">
        <f>SUM(F15/31)</f>
        <v>6.8290322580645162</v>
      </c>
      <c r="G45" s="6">
        <f>SUM(G15/31)</f>
        <v>6.7483870967741932</v>
      </c>
      <c r="H45" s="6">
        <f>SUM(H15/31)</f>
        <v>7.0354838709677416</v>
      </c>
      <c r="I45" s="6">
        <f>SUM(I15/31)</f>
        <v>8.3161290322580648</v>
      </c>
      <c r="J45" s="6">
        <f>SUM(J15/31)</f>
        <v>7.7612903225806447</v>
      </c>
      <c r="K45" s="6">
        <f>SUM(K15/31)</f>
        <v>6.8806451612903228</v>
      </c>
      <c r="L45" s="6">
        <f>SUM(L15/31)</f>
        <v>7.5838709677419356</v>
      </c>
      <c r="M45" s="6">
        <f>SUM(M15/31)</f>
        <v>5.4451612903225808</v>
      </c>
      <c r="N45" s="6">
        <f>SUM(N15/31)</f>
        <v>8.0354838709677416</v>
      </c>
      <c r="O45" s="6">
        <f>SUM(O15/31)</f>
        <v>5.3774193548387093</v>
      </c>
      <c r="P45" s="6">
        <f>SUM(P15/31)</f>
        <v>7.0677419354838706</v>
      </c>
      <c r="Q45" s="6">
        <f>SUM(Q15/31)</f>
        <v>6.338709677419355</v>
      </c>
      <c r="R45" s="6">
        <f>SUM(R15/31)</f>
        <v>6.8193548387096774</v>
      </c>
      <c r="S45" s="6">
        <f>SUM(S15/31)</f>
        <v>4.5870967741935482</v>
      </c>
      <c r="T45" s="6">
        <f>SUM(T15/31)</f>
        <v>7.0419354838709678</v>
      </c>
      <c r="U45" s="6">
        <f>SUM(U15/31)</f>
        <v>8.8774193548387093</v>
      </c>
      <c r="V45" s="6">
        <f>SUM(V15/31)</f>
        <v>6.9741935483870963</v>
      </c>
      <c r="W45" s="6">
        <f>SUM(W15/31)</f>
        <v>6.6677419354838703</v>
      </c>
      <c r="X45" s="6">
        <f>SUM(X15/31)</f>
        <v>7.7193548387096778</v>
      </c>
      <c r="Y45" s="6">
        <f>SUM(Y15/31)</f>
        <v>6.5870967741935482</v>
      </c>
      <c r="Z45" s="6">
        <f>SUM(Z15/31)</f>
        <v>8.9612903225806448</v>
      </c>
      <c r="AA45" s="6">
        <f>SUM(AA15/31)</f>
        <v>7.3483870967741938</v>
      </c>
      <c r="AB45" s="6">
        <f>SUM(AB15/31)</f>
        <v>6.145161290322581</v>
      </c>
      <c r="AC45" s="6">
        <f>SUM(AC15/31)</f>
        <v>7.564516129032258</v>
      </c>
      <c r="AD45" s="6">
        <f>SUM(AD15/31)</f>
        <v>6.3483870967741938</v>
      </c>
      <c r="AE45" s="6">
        <f>SUM(AE15/31)</f>
        <v>7.435483870967742</v>
      </c>
      <c r="AF45" s="6">
        <f>SUM(AF15/31)</f>
        <v>7.1032258064516123</v>
      </c>
      <c r="AG45" s="6">
        <f>SUM(AG15/31)</f>
        <v>9.2774193548387096</v>
      </c>
      <c r="AH45" s="6">
        <f>SUM(AH15/31)</f>
        <v>6.4516129032258061</v>
      </c>
      <c r="AI45" s="6">
        <f>SUM(AI15/31)</f>
        <v>7.2064516129032263</v>
      </c>
      <c r="AJ45" s="6">
        <f>SUM(AJ15/31)</f>
        <v>7.9709677419354836</v>
      </c>
      <c r="AK45" s="6">
        <f>SUM(AK15/31)</f>
        <v>8.2290322580645157</v>
      </c>
      <c r="AL45" s="6">
        <f>SUM(AL15/31)</f>
        <v>9.0032258064516135</v>
      </c>
      <c r="AM45" s="6">
        <f>SUM(AM15/31)</f>
        <v>8.9580645161290313</v>
      </c>
      <c r="AN45" s="6">
        <f>SUM(AN15/31)</f>
        <v>7.3129032258064512</v>
      </c>
      <c r="AO45" s="6">
        <f>SUM(AO15/31)</f>
        <v>9.6645161290322594</v>
      </c>
      <c r="AP45" s="6">
        <f>SUM(AP15/31)</f>
        <v>6.0838709677419356</v>
      </c>
      <c r="AQ45" s="6">
        <f>SUM(AQ15/31)</f>
        <v>6.5419354838709678</v>
      </c>
      <c r="AR45" s="6">
        <f>SUM(AR15/31)</f>
        <v>8.6903225806451605</v>
      </c>
      <c r="AS45" s="6">
        <f>SUM(AS15/31)</f>
        <v>8.7354838709677427</v>
      </c>
      <c r="AT45" s="6">
        <f>SUM(AT15/31)</f>
        <v>7.0193548387096776</v>
      </c>
      <c r="AU45" s="6">
        <f>SUM(AU15/31)</f>
        <v>7.5774193548387094</v>
      </c>
      <c r="AV45" s="6">
        <f>SUM(AV15/31)</f>
        <v>5.9967741935483874</v>
      </c>
      <c r="AW45" s="6">
        <f>SUM(AW15/31)</f>
        <v>8.3129032258064512</v>
      </c>
      <c r="AX45" s="6">
        <f>SUM(AX15/31)</f>
        <v>7.6096774193548393</v>
      </c>
      <c r="AY45" s="6">
        <f>SUM(AY15/31)</f>
        <v>6.2451612903225806</v>
      </c>
      <c r="AZ45" s="6">
        <f>SUM(AZ15/31)</f>
        <v>7.8903225806451607</v>
      </c>
      <c r="BA45" s="6">
        <f>SUM(BA15/31)</f>
        <v>6.419354838709677</v>
      </c>
      <c r="BB45" s="6">
        <f>SUM(BB15/31)</f>
        <v>6.9903225806451612</v>
      </c>
      <c r="BC45" s="6">
        <f>SUM(BC15/31)</f>
        <v>4.5387096774193543</v>
      </c>
      <c r="BD45" s="6">
        <f>SUM(BD15/31)</f>
        <v>8.9677419354838701</v>
      </c>
      <c r="BE45" s="6">
        <f>SUM(BE15/31)</f>
        <v>7.2193548387096778</v>
      </c>
      <c r="BF45" s="6">
        <f>SUM(BF15/31)</f>
        <v>5.6</v>
      </c>
      <c r="BG45" s="6">
        <f>SUM(BG15/31)</f>
        <v>7.6999999999999993</v>
      </c>
      <c r="BH45" s="6">
        <f>SUM(BH15/31)</f>
        <v>6.8612903225806452</v>
      </c>
      <c r="BI45" s="6">
        <f>SUM(BI15/31)</f>
        <v>7.0387096774193543</v>
      </c>
      <c r="BJ45" s="6">
        <f>SUM(BJ15/31)</f>
        <v>8</v>
      </c>
      <c r="BK45" s="6">
        <f>SUM(BK15/31)</f>
        <v>7.1</v>
      </c>
      <c r="BL45" s="6">
        <f>SUM(BL15/31)</f>
        <v>5.9</v>
      </c>
      <c r="BM45" s="6">
        <f>SUM(BM15/31)</f>
        <v>8.3999999999999986</v>
      </c>
      <c r="BN45" s="6">
        <f>SUM(BN15/31)</f>
        <v>8.5</v>
      </c>
      <c r="BO45" s="6">
        <f>SUM(BO15/31)</f>
        <v>6.4</v>
      </c>
      <c r="BP45" s="6">
        <f>SUM(BP15/31)</f>
        <v>7.4709677419354836</v>
      </c>
      <c r="BQ45" s="6">
        <f>SUM(BQ15/31)</f>
        <v>8.5838709677419356</v>
      </c>
      <c r="BR45" s="6">
        <f>SUM(BR15/31)</f>
        <v>6.854838709677419</v>
      </c>
      <c r="BS45" s="6">
        <f>SUM(BS15/31)</f>
        <v>6.3580645161290317</v>
      </c>
      <c r="BT45" s="6">
        <f>SUM(BT15/31)</f>
        <v>8.1483870967741936</v>
      </c>
      <c r="BU45" s="6">
        <f>SUM(BU15/31)</f>
        <v>6.5516129032258066</v>
      </c>
      <c r="BV45" s="6">
        <f>SUM(BV15/31)</f>
        <v>9.1064516129032267</v>
      </c>
      <c r="BW45" s="6">
        <f>SUM(BW15/31)</f>
        <v>7.6419354838709683</v>
      </c>
      <c r="BX45" s="6">
        <f>SUM(BX15/31)</f>
        <v>5.4774193548387098</v>
      </c>
      <c r="BY45" s="6">
        <f>SUM(BY15/31)</f>
        <v>7.274193548387097</v>
      </c>
      <c r="BZ45" s="6">
        <f>SUM(BZ15/31)</f>
        <v>7.1064516129032258</v>
      </c>
      <c r="CA45" s="6">
        <f>SUM(CA15/31)</f>
        <v>8.5483870967741939</v>
      </c>
      <c r="CB45" s="6">
        <f>SUM(CB15/31)</f>
        <v>7.3580645161290317</v>
      </c>
      <c r="CC45" s="6">
        <f>SUM(CC15/31)</f>
        <v>6.8838709677419354</v>
      </c>
      <c r="CD45" s="6">
        <f>SUM(CD15/31)</f>
        <v>8.3419354838709676</v>
      </c>
      <c r="CE45" s="6">
        <f>SUM(CE15/31)</f>
        <v>5.338709677419355</v>
      </c>
      <c r="CF45" s="6">
        <f>SUM(CF15/31)</f>
        <v>7.725806451612903</v>
      </c>
      <c r="CG45" s="6">
        <f>SUM(CG15/31)</f>
        <v>7.1709677419354838</v>
      </c>
      <c r="CH45" s="6">
        <f>SUM(CH15/31)</f>
        <v>8.7096774193548381</v>
      </c>
      <c r="CI45" s="6">
        <f>SUM(CI15/31)</f>
        <v>8.7548387096774185</v>
      </c>
      <c r="CJ45" s="6">
        <f>SUM(CJ15/31)</f>
        <v>7.5451612903225804</v>
      </c>
      <c r="CK45" s="6">
        <f>SUM(CK15/31)</f>
        <v>7.9806451612903224</v>
      </c>
      <c r="CL45" s="6">
        <f>SUM(CL15/31)</f>
        <v>8.5838709677419356</v>
      </c>
      <c r="CM45" s="6">
        <f>SUM(CM15/31)</f>
        <v>8.0806451612903221</v>
      </c>
      <c r="CN45" s="6">
        <f>SUM(CN15/31)</f>
        <v>7.2516129032258068</v>
      </c>
      <c r="CO45" s="6">
        <f>SUM(CO15/31)</f>
        <v>7.5387096774193543</v>
      </c>
      <c r="CP45" s="6">
        <f>SUM(CP15/31)</f>
        <v>7.9903225806451612</v>
      </c>
      <c r="CQ45" s="6">
        <f>SUM(CQ15/31)</f>
        <v>8.9516129032258061</v>
      </c>
      <c r="CR45" s="6"/>
      <c r="CS45" s="6">
        <f t="shared" si="31"/>
        <v>7.4955008488964339</v>
      </c>
      <c r="CV45" s="5"/>
      <c r="CW45" s="5"/>
      <c r="CZ45">
        <v>1986</v>
      </c>
      <c r="DA45">
        <v>2491.9999999999995</v>
      </c>
      <c r="DC45">
        <v>1983</v>
      </c>
      <c r="DD45">
        <v>2491.7999999999997</v>
      </c>
      <c r="DF45">
        <v>1967</v>
      </c>
      <c r="DG45">
        <v>667.19999999999993</v>
      </c>
      <c r="DI45">
        <v>1983</v>
      </c>
      <c r="DJ45">
        <v>754.59999999999991</v>
      </c>
      <c r="DL45">
        <v>2010</v>
      </c>
      <c r="DM45">
        <v>596.29999999999995</v>
      </c>
      <c r="DO45">
        <v>1930</v>
      </c>
      <c r="DP45">
        <v>496.70000000000005</v>
      </c>
      <c r="DR45">
        <v>1974</v>
      </c>
      <c r="DS45">
        <v>1248.5</v>
      </c>
      <c r="DV45">
        <v>1954</v>
      </c>
      <c r="DW45">
        <v>270.3</v>
      </c>
      <c r="DY45">
        <v>1939</v>
      </c>
      <c r="DZ45">
        <v>237.5</v>
      </c>
      <c r="EB45">
        <v>2008</v>
      </c>
      <c r="EC45">
        <v>229.9</v>
      </c>
      <c r="EE45">
        <v>1939</v>
      </c>
      <c r="EF45">
        <v>193.4</v>
      </c>
      <c r="EH45">
        <v>1952</v>
      </c>
      <c r="EI45">
        <v>175.8</v>
      </c>
      <c r="EK45">
        <v>1931</v>
      </c>
      <c r="EL45">
        <v>155.80000000000001</v>
      </c>
      <c r="EN45">
        <v>1951</v>
      </c>
      <c r="EO45">
        <v>166.8</v>
      </c>
      <c r="EQ45">
        <v>2004</v>
      </c>
      <c r="ER45">
        <v>181.7</v>
      </c>
      <c r="ET45">
        <v>2009</v>
      </c>
      <c r="EU45">
        <v>205.9</v>
      </c>
      <c r="EW45">
        <v>1975</v>
      </c>
      <c r="EX45">
        <v>234.9</v>
      </c>
      <c r="EZ45">
        <v>1984</v>
      </c>
      <c r="FA45">
        <v>243.1</v>
      </c>
      <c r="FC45">
        <v>1932</v>
      </c>
      <c r="FD45">
        <v>251.9</v>
      </c>
      <c r="FF45">
        <v>1963</v>
      </c>
      <c r="FG45">
        <v>501.2</v>
      </c>
      <c r="FI45">
        <v>1998</v>
      </c>
      <c r="FJ45">
        <v>725.3</v>
      </c>
      <c r="FL45">
        <v>1951</v>
      </c>
      <c r="FM45">
        <v>914.1</v>
      </c>
      <c r="FO45">
        <v>2005</v>
      </c>
      <c r="FP45">
        <v>1094</v>
      </c>
      <c r="FR45">
        <v>1997</v>
      </c>
      <c r="FS45">
        <v>1579.9</v>
      </c>
      <c r="FU45">
        <v>2009</v>
      </c>
      <c r="FV45">
        <v>1781.7</v>
      </c>
      <c r="FX45">
        <v>1984</v>
      </c>
      <c r="FY45">
        <v>1895.8999999999999</v>
      </c>
    </row>
    <row r="46" spans="1:181" ht="12.75">
      <c r="A46" s="5" t="s">
        <v>12</v>
      </c>
      <c r="B46" s="6">
        <f>SUM(B16/30)</f>
        <v>8.1333333333333329</v>
      </c>
      <c r="C46" s="6">
        <f>SUM(C16/30)</f>
        <v>9.8366666666666678</v>
      </c>
      <c r="D46" s="6">
        <f>SUM(D16/30)</f>
        <v>9.5733333333333324</v>
      </c>
      <c r="E46" s="6">
        <f>SUM(E16/30)</f>
        <v>8.4666666666666668</v>
      </c>
      <c r="F46" s="6">
        <f>SUM(F16/30)</f>
        <v>8.8933333333333344</v>
      </c>
      <c r="G46" s="6">
        <f>SUM(G16/30)</f>
        <v>8</v>
      </c>
      <c r="H46" s="6">
        <f>SUM(H16/30)</f>
        <v>6.8733333333333331</v>
      </c>
      <c r="I46" s="6">
        <f>SUM(I16/30)</f>
        <v>8.5866666666666678</v>
      </c>
      <c r="J46" s="6">
        <f>SUM(J16/30)</f>
        <v>7.2633333333333336</v>
      </c>
      <c r="K46" s="6">
        <f>SUM(K16/30)</f>
        <v>6.3266666666666671</v>
      </c>
      <c r="L46" s="6">
        <f>SUM(L16/30)</f>
        <v>7.2966666666666669</v>
      </c>
      <c r="M46" s="6">
        <f>SUM(M16/30)</f>
        <v>7.6766666666666667</v>
      </c>
      <c r="N46" s="6">
        <f>SUM(N16/30)</f>
        <v>6.5600000000000005</v>
      </c>
      <c r="O46" s="6">
        <f>SUM(O16/30)</f>
        <v>7.583333333333333</v>
      </c>
      <c r="P46" s="6">
        <f>SUM(P16/30)</f>
        <v>8.3166666666666664</v>
      </c>
      <c r="Q46" s="6">
        <f>SUM(Q16/30)</f>
        <v>9.43</v>
      </c>
      <c r="R46" s="6">
        <f>SUM(R16/30)</f>
        <v>8.2566666666666659</v>
      </c>
      <c r="S46" s="6">
        <f>SUM(S16/30)</f>
        <v>9.6066666666666656</v>
      </c>
      <c r="T46" s="6">
        <f>SUM(T16/30)</f>
        <v>7.2433333333333341</v>
      </c>
      <c r="U46" s="6">
        <f>SUM(U16/30)</f>
        <v>8.0833333333333339</v>
      </c>
      <c r="V46" s="6">
        <f>SUM(V16/30)</f>
        <v>9.3966666666666665</v>
      </c>
      <c r="W46" s="6">
        <f>SUM(W16/30)</f>
        <v>7.7233333333333327</v>
      </c>
      <c r="X46" s="6">
        <f>SUM(X16/30)</f>
        <v>5.8166666666666664</v>
      </c>
      <c r="Y46" s="6">
        <f>SUM(Y16/30)</f>
        <v>7.52</v>
      </c>
      <c r="Z46" s="6">
        <f>SUM(Z16/30)</f>
        <v>7.25</v>
      </c>
      <c r="AA46" s="6">
        <f>SUM(AA16/30)</f>
        <v>9.42</v>
      </c>
      <c r="AB46" s="6">
        <f>SUM(AB16/30)</f>
        <v>7.8366666666666669</v>
      </c>
      <c r="AC46" s="6">
        <f>SUM(AC16/30)</f>
        <v>7.0600000000000005</v>
      </c>
      <c r="AD46" s="6">
        <f>SUM(AD16/30)</f>
        <v>9.7666666666666675</v>
      </c>
      <c r="AE46" s="6">
        <f>SUM(AE16/30)</f>
        <v>7.86</v>
      </c>
      <c r="AF46" s="6">
        <f>SUM(AF16/30)</f>
        <v>8.1366666666666667</v>
      </c>
      <c r="AG46" s="6">
        <f>SUM(AG16/30)</f>
        <v>8.49</v>
      </c>
      <c r="AH46" s="6">
        <f>SUM(AH16/30)</f>
        <v>9.120000000000001</v>
      </c>
      <c r="AI46" s="6">
        <f>SUM(AI16/30)</f>
        <v>8.6766666666666676</v>
      </c>
      <c r="AJ46" s="6">
        <f>SUM(AJ16/30)</f>
        <v>7.0066666666666659</v>
      </c>
      <c r="AK46" s="6">
        <f>SUM(AK16/30)</f>
        <v>7.3633333333333333</v>
      </c>
      <c r="AL46" s="6">
        <f>SUM(AL16/30)</f>
        <v>7.0566666666666666</v>
      </c>
      <c r="AM46" s="6">
        <f>SUM(AM16/30)</f>
        <v>7.48</v>
      </c>
      <c r="AN46" s="6">
        <f>SUM(AN16/30)</f>
        <v>10.226666666666667</v>
      </c>
      <c r="AO46" s="6">
        <f>SUM(AO16/30)</f>
        <v>8.4933333333333341</v>
      </c>
      <c r="AP46" s="6">
        <f>SUM(AP16/30)</f>
        <v>8.3833333333333329</v>
      </c>
      <c r="AQ46" s="6">
        <f>SUM(AQ16/30)</f>
        <v>7.85</v>
      </c>
      <c r="AR46" s="6">
        <f>SUM(AR16/30)</f>
        <v>6.7833333333333332</v>
      </c>
      <c r="AS46" s="6">
        <f>SUM(AS16/30)</f>
        <v>6.4333333333333336</v>
      </c>
      <c r="AT46" s="6">
        <f>SUM(AT16/30)</f>
        <v>9.1100000000000012</v>
      </c>
      <c r="AU46" s="6">
        <f>SUM(AU16/30)</f>
        <v>7.8066666666666666</v>
      </c>
      <c r="AV46" s="6">
        <f>SUM(AV16/30)</f>
        <v>7.7433333333333341</v>
      </c>
      <c r="AW46" s="6">
        <f>SUM(AW16/30)</f>
        <v>8.24</v>
      </c>
      <c r="AX46" s="6">
        <f>SUM(AX16/30)</f>
        <v>8.6366666666666667</v>
      </c>
      <c r="AY46" s="6">
        <f>SUM(AY16/30)</f>
        <v>8.09</v>
      </c>
      <c r="AZ46" s="6">
        <f>SUM(AZ16/30)</f>
        <v>8.0533333333333328</v>
      </c>
      <c r="BA46" s="6">
        <f>SUM(BA16/30)</f>
        <v>6.8</v>
      </c>
      <c r="BB46" s="6">
        <f>SUM(BB16/30)</f>
        <v>8.07</v>
      </c>
      <c r="BC46" s="6">
        <f>SUM(BC16/30)</f>
        <v>6.6433333333333335</v>
      </c>
      <c r="BD46" s="6">
        <f>SUM(BD16/30)</f>
        <v>8.1033333333333335</v>
      </c>
      <c r="BE46" s="6">
        <f>SUM(BE16/30)</f>
        <v>5.2966666666666669</v>
      </c>
      <c r="BF46" s="6">
        <f>SUM(BF16/30)</f>
        <v>8.1999999999999993</v>
      </c>
      <c r="BG46" s="6">
        <f>SUM(BG16/30)</f>
        <v>7.4</v>
      </c>
      <c r="BH46" s="6">
        <f>SUM(BH16/30)</f>
        <v>7.65</v>
      </c>
      <c r="BI46" s="6">
        <f>SUM(BI16/30)</f>
        <v>7.59</v>
      </c>
      <c r="BJ46" s="6">
        <f>SUM(BJ16/30)</f>
        <v>7</v>
      </c>
      <c r="BK46" s="6">
        <f>SUM(BK16/30)</f>
        <v>7.8</v>
      </c>
      <c r="BL46" s="6">
        <f>SUM(BL16/30)</f>
        <v>7</v>
      </c>
      <c r="BM46" s="6">
        <f>SUM(BM16/30)</f>
        <v>7.3</v>
      </c>
      <c r="BN46" s="6">
        <f>SUM(BN16/30)</f>
        <v>8.1</v>
      </c>
      <c r="BO46" s="6">
        <f>SUM(BO16/30)</f>
        <v>7.4</v>
      </c>
      <c r="BP46" s="6">
        <f>SUM(BP16/30)</f>
        <v>8.6233333333333331</v>
      </c>
      <c r="BQ46" s="6">
        <f>SUM(BQ16/30)</f>
        <v>10.75</v>
      </c>
      <c r="BR46" s="6">
        <f>SUM(BR16/30)</f>
        <v>7.166666666666667</v>
      </c>
      <c r="BS46" s="6">
        <f>SUM(BS16/30)</f>
        <v>6.3733333333333331</v>
      </c>
      <c r="BT46" s="6">
        <f>SUM(BT16/30)</f>
        <v>8.01</v>
      </c>
      <c r="BU46" s="6">
        <f>SUM(BU16/30)</f>
        <v>6.1033333333333335</v>
      </c>
      <c r="BV46" s="6">
        <f>SUM(BV16/30)</f>
        <v>7.5100000000000007</v>
      </c>
      <c r="BW46" s="6">
        <f>SUM(BW16/30)</f>
        <v>8.2166666666666668</v>
      </c>
      <c r="BX46" s="6">
        <f>SUM(BX16/30)</f>
        <v>8.7366666666666681</v>
      </c>
      <c r="BY46" s="6">
        <f>SUM(BY16/30)</f>
        <v>8.44</v>
      </c>
      <c r="BZ46" s="6">
        <f>SUM(BZ16/30)</f>
        <v>8.0266666666666673</v>
      </c>
      <c r="CA46" s="6">
        <f>SUM(CA16/30)</f>
        <v>9.6033333333333335</v>
      </c>
      <c r="CB46" s="6">
        <f>SUM(CB16/30)</f>
        <v>8.25</v>
      </c>
      <c r="CC46" s="6">
        <f>SUM(CC16/30)</f>
        <v>7.3266666666666671</v>
      </c>
      <c r="CD46" s="6">
        <f>SUM(CD16/30)</f>
        <v>9.4433333333333334</v>
      </c>
      <c r="CE46" s="6">
        <f>SUM(CE16/30)</f>
        <v>7.916666666666667</v>
      </c>
      <c r="CF46" s="6">
        <f>SUM(CF16/30)</f>
        <v>8.8966666666666665</v>
      </c>
      <c r="CG46" s="6">
        <f>SUM(CG16/30)</f>
        <v>7.2399999999999993</v>
      </c>
      <c r="CH46" s="6">
        <f>SUM(CH16/30)</f>
        <v>9.7700000000000014</v>
      </c>
      <c r="CI46" s="6">
        <f>SUM(CI16/30)</f>
        <v>9.3466666666666658</v>
      </c>
      <c r="CJ46" s="6">
        <f>SUM(CJ16/30)</f>
        <v>7.7433333333333341</v>
      </c>
      <c r="CK46" s="6">
        <f>SUM(CK16/30)</f>
        <v>8.2166666666666668</v>
      </c>
      <c r="CL46" s="6">
        <f>SUM(CL16/30)</f>
        <v>7.3133333333333335</v>
      </c>
      <c r="CM46" s="6">
        <f>SUM(CM16/30)</f>
        <v>9.0933333333333337</v>
      </c>
      <c r="CN46" s="6">
        <f>SUM(CN16/30)</f>
        <v>6</v>
      </c>
      <c r="CO46" s="6">
        <f>SUM(CO16/30)</f>
        <v>7.6066666666666665</v>
      </c>
      <c r="CP46" s="6">
        <f>SUM(CP16/30)</f>
        <v>8.57</v>
      </c>
      <c r="CQ46" s="6">
        <f>SUM(CQ16/30)</f>
        <v>8.1433333333333344</v>
      </c>
      <c r="CR46" s="6"/>
      <c r="CS46" s="6">
        <f t="shared" si="31"/>
        <v>7.9967543859649135</v>
      </c>
      <c r="CV46" s="5"/>
      <c r="CW46" s="5"/>
      <c r="CZ46" s="45">
        <v>2023</v>
      </c>
      <c r="DA46" s="45">
        <v>2491.9</v>
      </c>
      <c r="DC46">
        <v>1972</v>
      </c>
      <c r="DD46">
        <v>2483.8999999999996</v>
      </c>
      <c r="DF46">
        <v>2003</v>
      </c>
      <c r="DG46">
        <v>666.8</v>
      </c>
      <c r="DI46">
        <v>2006</v>
      </c>
      <c r="DJ46">
        <v>754.30000000000007</v>
      </c>
      <c r="DL46">
        <v>1975</v>
      </c>
      <c r="DM46">
        <v>596.20000000000005</v>
      </c>
      <c r="DO46">
        <v>2009</v>
      </c>
      <c r="DP46">
        <v>496.6</v>
      </c>
      <c r="DR46">
        <v>1968</v>
      </c>
      <c r="DS46">
        <v>1246.2</v>
      </c>
      <c r="DV46">
        <v>1938</v>
      </c>
      <c r="DW46">
        <v>269.89999999999998</v>
      </c>
      <c r="DY46">
        <v>2005</v>
      </c>
      <c r="DZ46">
        <v>237.5</v>
      </c>
      <c r="EB46">
        <v>1995</v>
      </c>
      <c r="EC46">
        <v>229.4</v>
      </c>
      <c r="EE46">
        <v>2009</v>
      </c>
      <c r="EF46">
        <v>192.7</v>
      </c>
      <c r="EH46">
        <v>1965</v>
      </c>
      <c r="EI46">
        <v>174.3</v>
      </c>
      <c r="EK46">
        <v>1933</v>
      </c>
      <c r="EL46">
        <v>154.9</v>
      </c>
      <c r="EN46">
        <v>1976</v>
      </c>
      <c r="EO46">
        <v>166.8</v>
      </c>
      <c r="EQ46">
        <v>1933</v>
      </c>
      <c r="ER46">
        <v>181.2</v>
      </c>
      <c r="ET46">
        <v>2012</v>
      </c>
      <c r="EU46">
        <v>204.6</v>
      </c>
      <c r="EW46">
        <v>1957</v>
      </c>
      <c r="EX46">
        <v>234.5</v>
      </c>
      <c r="EZ46">
        <v>1994</v>
      </c>
      <c r="FA46">
        <v>243</v>
      </c>
      <c r="FC46">
        <v>1978</v>
      </c>
      <c r="FD46">
        <v>249.9</v>
      </c>
      <c r="FF46">
        <v>1934</v>
      </c>
      <c r="FG46">
        <v>501.1</v>
      </c>
      <c r="FI46">
        <v>1947</v>
      </c>
      <c r="FJ46">
        <v>725</v>
      </c>
      <c r="FL46">
        <v>2010</v>
      </c>
      <c r="FM46">
        <v>913.5</v>
      </c>
      <c r="FO46">
        <v>1988</v>
      </c>
      <c r="FP46">
        <v>1092.9000000000001</v>
      </c>
      <c r="FR46">
        <v>1967</v>
      </c>
      <c r="FS46">
        <v>1577.8</v>
      </c>
      <c r="FU46">
        <v>2013</v>
      </c>
      <c r="FV46">
        <v>1775.1000000000004</v>
      </c>
      <c r="FX46">
        <v>1983</v>
      </c>
      <c r="FY46">
        <v>1881.1</v>
      </c>
    </row>
    <row r="47" spans="1:181" ht="12.75">
      <c r="A47" s="5" t="s">
        <v>13</v>
      </c>
      <c r="B47" s="6">
        <f>SUM(B17/31)</f>
        <v>7.4645161290322584</v>
      </c>
      <c r="C47" s="6">
        <f>SUM(C17/31)</f>
        <v>8.0129032258064523</v>
      </c>
      <c r="D47" s="6">
        <f>SUM(D17/31)</f>
        <v>8.1258064516129043</v>
      </c>
      <c r="E47" s="6">
        <f>SUM(E17/31)</f>
        <v>9.8290322580645153</v>
      </c>
      <c r="F47" s="6">
        <f>SUM(F17/31)</f>
        <v>10.058064516129033</v>
      </c>
      <c r="G47" s="6">
        <f>SUM(G17/31)</f>
        <v>8.8774193548387093</v>
      </c>
      <c r="H47" s="6">
        <f>SUM(H17/31)</f>
        <v>6.9903225806451612</v>
      </c>
      <c r="I47" s="6">
        <f>SUM(I17/31)</f>
        <v>7.6193548387096772</v>
      </c>
      <c r="J47" s="6">
        <f>SUM(J17/31)</f>
        <v>7.403225806451613</v>
      </c>
      <c r="K47" s="6">
        <f>SUM(K17/31)</f>
        <v>8.8483870967741947</v>
      </c>
      <c r="L47" s="6">
        <f>SUM(L17/31)</f>
        <v>8.7935483870967754</v>
      </c>
      <c r="M47" s="6">
        <f>SUM(M17/31)</f>
        <v>7.6677419354838703</v>
      </c>
      <c r="N47" s="6">
        <f>SUM(N17/31)</f>
        <v>8.5838709677419356</v>
      </c>
      <c r="O47" s="6">
        <f>SUM(O17/31)</f>
        <v>9.4645161290322566</v>
      </c>
      <c r="P47" s="6">
        <f>SUM(P17/31)</f>
        <v>8.129032258064516</v>
      </c>
      <c r="Q47" s="6">
        <f>SUM(Q17/31)</f>
        <v>7.8967741935483877</v>
      </c>
      <c r="R47" s="6">
        <f>SUM(R17/31)</f>
        <v>7.8129032258064512</v>
      </c>
      <c r="S47" s="6">
        <f>SUM(S17/31)</f>
        <v>7.870967741935484</v>
      </c>
      <c r="T47" s="6">
        <f>SUM(T17/31)</f>
        <v>9.9225806451612915</v>
      </c>
      <c r="U47" s="6">
        <f>SUM(U17/31)</f>
        <v>8.5903225806451609</v>
      </c>
      <c r="V47" s="6">
        <f>SUM(V17/31)</f>
        <v>9.0387096774193552</v>
      </c>
      <c r="W47" s="6">
        <f>SUM(W17/31)</f>
        <v>8.4967741935483865</v>
      </c>
      <c r="X47" s="6">
        <f>SUM(X17/31)</f>
        <v>6.5193548387096776</v>
      </c>
      <c r="Y47" s="6">
        <f>SUM(Y17/31)</f>
        <v>7.806451612903226</v>
      </c>
      <c r="Z47" s="6">
        <f>SUM(Z17/31)</f>
        <v>7.1677419354838703</v>
      </c>
      <c r="AA47" s="6">
        <f>SUM(AA17/31)</f>
        <v>7.5032258064516126</v>
      </c>
      <c r="AB47" s="6">
        <f>SUM(AB17/31)</f>
        <v>7.4870967741935486</v>
      </c>
      <c r="AC47" s="6">
        <f>SUM(AC17/31)</f>
        <v>6.7677419354838717</v>
      </c>
      <c r="AD47" s="6">
        <f>SUM(AD17/31)</f>
        <v>7.5677419354838706</v>
      </c>
      <c r="AE47" s="6">
        <f>SUM(AE17/31)</f>
        <v>7.290322580645161</v>
      </c>
      <c r="AF47" s="6">
        <f>SUM(AF17/31)</f>
        <v>7</v>
      </c>
      <c r="AG47" s="6">
        <f>SUM(AG17/31)</f>
        <v>9.1258064516129025</v>
      </c>
      <c r="AH47" s="6">
        <f>SUM(AH17/31)</f>
        <v>8.7258064516129039</v>
      </c>
      <c r="AI47" s="6">
        <f>SUM(AI17/31)</f>
        <v>8.5548387096774192</v>
      </c>
      <c r="AJ47" s="6">
        <f>SUM(AJ17/31)</f>
        <v>7.6354838709677413</v>
      </c>
      <c r="AK47" s="6">
        <f>SUM(AK17/31)</f>
        <v>9.0967741935483879</v>
      </c>
      <c r="AL47" s="6">
        <f>SUM(AL17/31)</f>
        <v>6.4580645161290322</v>
      </c>
      <c r="AM47" s="6">
        <f>SUM(AM17/31)</f>
        <v>7.6258064516129034</v>
      </c>
      <c r="AN47" s="6">
        <f>SUM(AN17/31)</f>
        <v>6.3258064516129027</v>
      </c>
      <c r="AO47" s="6">
        <f>SUM(AO17/31)</f>
        <v>7.2612903225806447</v>
      </c>
      <c r="AP47" s="6">
        <f>SUM(AP17/31)</f>
        <v>7</v>
      </c>
      <c r="AQ47" s="6">
        <f>SUM(AQ17/31)</f>
        <v>6.6999999999999993</v>
      </c>
      <c r="AR47" s="6">
        <f>SUM(AR17/31)</f>
        <v>8.6483870967741936</v>
      </c>
      <c r="AS47" s="6">
        <f>SUM(AS17/31)</f>
        <v>8.6387096774193548</v>
      </c>
      <c r="AT47" s="6">
        <f>SUM(AT17/31)</f>
        <v>10.361290322580645</v>
      </c>
      <c r="AU47" s="6">
        <f>SUM(AU17/31)</f>
        <v>8.1645161290322577</v>
      </c>
      <c r="AV47" s="6">
        <f>SUM(AV17/31)</f>
        <v>6.7516129032258068</v>
      </c>
      <c r="AW47" s="6">
        <f>SUM(AW17/31)</f>
        <v>8.2741935483870961</v>
      </c>
      <c r="AX47" s="6">
        <f>SUM(AX17/31)</f>
        <v>8.0612903225806445</v>
      </c>
      <c r="AY47" s="6">
        <f>SUM(AY17/31)</f>
        <v>7.7225806451612904</v>
      </c>
      <c r="AZ47" s="6">
        <f>SUM(AZ17/31)</f>
        <v>5.9709677419354836</v>
      </c>
      <c r="BA47" s="6">
        <f>SUM(BA17/31)</f>
        <v>6.9612903225806457</v>
      </c>
      <c r="BB47" s="6">
        <f>SUM(BB17/31)</f>
        <v>7.6193548387096772</v>
      </c>
      <c r="BC47" s="6">
        <f>SUM(BC17/31)</f>
        <v>7.0548387096774192</v>
      </c>
      <c r="BD47" s="6">
        <f>SUM(BD17/31)</f>
        <v>6.6354838709677413</v>
      </c>
      <c r="BE47" s="6">
        <f>SUM(BE17/31)</f>
        <v>6.2709677419354843</v>
      </c>
      <c r="BF47" s="6">
        <f>SUM(BF17/31)</f>
        <v>8.1999999999999993</v>
      </c>
      <c r="BG47" s="6">
        <f>SUM(BG17/31)</f>
        <v>7.7709677419354843</v>
      </c>
      <c r="BH47" s="6">
        <f>SUM(BH17/31)</f>
        <v>9.1000000000000014</v>
      </c>
      <c r="BI47" s="6">
        <f>SUM(BI17/31)</f>
        <v>8.0096774193548388</v>
      </c>
      <c r="BJ47" s="6">
        <f>SUM(BJ17/31)</f>
        <v>10</v>
      </c>
      <c r="BK47" s="6">
        <f>SUM(BK17/31)</f>
        <v>7.8000000000000007</v>
      </c>
      <c r="BL47" s="6">
        <f>SUM(BL17/31)</f>
        <v>5.6999999999999993</v>
      </c>
      <c r="BM47" s="6">
        <f>SUM(BM17/31)</f>
        <v>6.6999999999999993</v>
      </c>
      <c r="BN47" s="6">
        <f>SUM(BN17/31)</f>
        <v>8.8999999999999986</v>
      </c>
      <c r="BO47" s="6">
        <f>SUM(BO17/31)</f>
        <v>8.5</v>
      </c>
      <c r="BP47" s="6">
        <f>SUM(BP17/31)</f>
        <v>9.7064516129032246</v>
      </c>
      <c r="BQ47" s="6">
        <f>SUM(BQ17/31)</f>
        <v>8.9193548387096779</v>
      </c>
      <c r="BR47" s="6">
        <f>SUM(BR17/31)</f>
        <v>8.7612903225806456</v>
      </c>
      <c r="BS47" s="6">
        <f>SUM(BS17/31)</f>
        <v>7.6258064516129034</v>
      </c>
      <c r="BT47" s="6">
        <f>SUM(BT17/31)</f>
        <v>9.612903225806452</v>
      </c>
      <c r="BU47" s="6">
        <f>SUM(BU17/31)</f>
        <v>6.5129032258064514</v>
      </c>
      <c r="BV47" s="6">
        <f>SUM(BV17/31)</f>
        <v>8.4096774193548391</v>
      </c>
      <c r="BW47" s="6">
        <f>SUM(BW17/31)</f>
        <v>9.7806451612903214</v>
      </c>
      <c r="BX47" s="6">
        <f>SUM(BX17/31)</f>
        <v>7.532258064516129</v>
      </c>
      <c r="BY47" s="6">
        <f>SUM(BY17/31)</f>
        <v>6.9387096774193546</v>
      </c>
      <c r="BZ47" s="6">
        <f>SUM(BZ17/31)</f>
        <v>7.8935483870967742</v>
      </c>
      <c r="CA47" s="6">
        <f>SUM(CA17/31)</f>
        <v>7.1322580645161286</v>
      </c>
      <c r="CB47" s="6">
        <f>SUM(CB17/31)</f>
        <v>7.5</v>
      </c>
      <c r="CC47" s="6">
        <f>SUM(CC17/31)</f>
        <v>8.5225806451612893</v>
      </c>
      <c r="CD47" s="6">
        <f>SUM(CD17/31)</f>
        <v>7.258064516129032</v>
      </c>
      <c r="CE47" s="6">
        <f>SUM(CE17/31)</f>
        <v>5.4</v>
      </c>
      <c r="CF47" s="6">
        <f>SUM(CF17/31)</f>
        <v>8.2709677419354826</v>
      </c>
      <c r="CG47" s="6">
        <f>SUM(CG17/31)</f>
        <v>7.5451612903225804</v>
      </c>
      <c r="CH47" s="6">
        <f>SUM(CH17/31)</f>
        <v>7.1806451612903226</v>
      </c>
      <c r="CI47" s="6">
        <f>SUM(CI17/31)</f>
        <v>9.5</v>
      </c>
      <c r="CJ47" s="6">
        <f>SUM(CJ17/31)</f>
        <v>8.1612903225806459</v>
      </c>
      <c r="CK47" s="6">
        <f>SUM(CK17/31)</f>
        <v>10.293548387096775</v>
      </c>
      <c r="CL47" s="6">
        <f>SUM(CL17/31)</f>
        <v>6.8774193548387093</v>
      </c>
      <c r="CM47" s="6">
        <f>SUM(CM17/31)</f>
        <v>8.7935483870967754</v>
      </c>
      <c r="CN47" s="6">
        <f>SUM(CN17/31)</f>
        <v>8.2387096774193544</v>
      </c>
      <c r="CO47" s="6">
        <f>SUM(CO17/31)</f>
        <v>6.5</v>
      </c>
      <c r="CP47" s="6">
        <f>SUM(CP17/31)</f>
        <v>7.5548387096774192</v>
      </c>
      <c r="CQ47" s="6">
        <f>SUM(CQ17/31)</f>
        <v>7.8903225806451607</v>
      </c>
      <c r="CR47" s="6"/>
      <c r="CS47" s="6">
        <f t="shared" si="31"/>
        <v>8.026146010186757</v>
      </c>
      <c r="CV47" s="5"/>
      <c r="CW47" s="6"/>
      <c r="CZ47">
        <v>1939</v>
      </c>
      <c r="DA47">
        <v>2485</v>
      </c>
      <c r="DC47">
        <v>1988</v>
      </c>
      <c r="DD47">
        <v>2483.3000000000002</v>
      </c>
      <c r="DF47">
        <v>1935</v>
      </c>
      <c r="DG47">
        <v>666.7</v>
      </c>
      <c r="DI47">
        <v>2008</v>
      </c>
      <c r="DJ47">
        <v>750</v>
      </c>
      <c r="DL47">
        <v>1945</v>
      </c>
      <c r="DM47">
        <v>593.9</v>
      </c>
      <c r="DO47">
        <v>1936</v>
      </c>
      <c r="DP47">
        <v>494.1</v>
      </c>
      <c r="DR47">
        <v>2006</v>
      </c>
      <c r="DS47">
        <v>1245.0000000000002</v>
      </c>
      <c r="DV47">
        <v>1943</v>
      </c>
      <c r="DW47">
        <v>267.10000000000002</v>
      </c>
      <c r="DY47">
        <v>1996</v>
      </c>
      <c r="DZ47">
        <v>234.4</v>
      </c>
      <c r="EB47">
        <v>2011</v>
      </c>
      <c r="EC47">
        <v>229</v>
      </c>
      <c r="EE47">
        <v>1933</v>
      </c>
      <c r="EF47">
        <v>191.9</v>
      </c>
      <c r="EH47">
        <v>1986</v>
      </c>
      <c r="EI47">
        <v>173.6</v>
      </c>
      <c r="EK47">
        <v>1955</v>
      </c>
      <c r="EL47">
        <v>154.4</v>
      </c>
      <c r="EN47">
        <v>1980</v>
      </c>
      <c r="EO47">
        <v>165.9</v>
      </c>
      <c r="EQ47">
        <v>1983</v>
      </c>
      <c r="ER47">
        <v>180.8</v>
      </c>
      <c r="ET47">
        <v>2007</v>
      </c>
      <c r="EU47">
        <v>204.4</v>
      </c>
      <c r="EW47">
        <v>2016</v>
      </c>
      <c r="EX47">
        <v>233.9</v>
      </c>
      <c r="EZ47">
        <v>1979</v>
      </c>
      <c r="FA47">
        <v>242.7</v>
      </c>
      <c r="FC47">
        <v>1931</v>
      </c>
      <c r="FD47">
        <v>248.4</v>
      </c>
      <c r="FF47">
        <v>1972</v>
      </c>
      <c r="FG47">
        <v>499.20000000000005</v>
      </c>
      <c r="FI47">
        <v>1970</v>
      </c>
      <c r="FJ47">
        <v>724.4</v>
      </c>
      <c r="FL47">
        <v>2006</v>
      </c>
      <c r="FM47">
        <v>912.00000000000011</v>
      </c>
      <c r="FO47">
        <v>2002</v>
      </c>
      <c r="FP47">
        <v>1088.5000000000002</v>
      </c>
      <c r="FR47">
        <v>1970</v>
      </c>
      <c r="FS47">
        <v>1577.8</v>
      </c>
      <c r="FU47">
        <v>1998</v>
      </c>
      <c r="FV47">
        <v>1774.3999999999999</v>
      </c>
      <c r="FX47">
        <v>1982</v>
      </c>
      <c r="FY47">
        <v>1999.2</v>
      </c>
    </row>
    <row r="48" spans="1:181" ht="12.75">
      <c r="CL48" s="5"/>
      <c r="CM48" s="17"/>
      <c r="CN48" s="17"/>
      <c r="CO48" s="17"/>
      <c r="CP48" s="17"/>
      <c r="CQ48" s="17"/>
      <c r="CR48" s="17"/>
      <c r="CS48" s="55"/>
      <c r="CV48" s="5"/>
      <c r="CW48" s="5"/>
      <c r="CZ48">
        <v>2001</v>
      </c>
      <c r="DA48">
        <v>2484.1999999999998</v>
      </c>
      <c r="DC48">
        <v>2004</v>
      </c>
      <c r="DD48">
        <v>2482.5</v>
      </c>
      <c r="DF48" s="45">
        <v>2020</v>
      </c>
      <c r="DG48" s="45">
        <v>665.1</v>
      </c>
      <c r="DI48">
        <v>1933</v>
      </c>
      <c r="DJ48">
        <v>749.7</v>
      </c>
      <c r="DL48">
        <v>1964</v>
      </c>
      <c r="DM48">
        <v>593.9</v>
      </c>
      <c r="DO48">
        <v>1934</v>
      </c>
      <c r="DP48">
        <v>493.5</v>
      </c>
      <c r="DR48">
        <v>1990</v>
      </c>
      <c r="DS48">
        <v>1244.2</v>
      </c>
      <c r="DV48">
        <v>1941</v>
      </c>
      <c r="DW48">
        <v>267</v>
      </c>
      <c r="DY48">
        <v>1992</v>
      </c>
      <c r="DZ48">
        <v>232</v>
      </c>
      <c r="EB48">
        <v>1939</v>
      </c>
      <c r="EC48">
        <v>227.8</v>
      </c>
      <c r="EE48">
        <v>1997</v>
      </c>
      <c r="EF48">
        <v>191.9</v>
      </c>
      <c r="EH48">
        <v>1951</v>
      </c>
      <c r="EI48">
        <v>173.5</v>
      </c>
      <c r="EK48">
        <v>2007</v>
      </c>
      <c r="EL48">
        <v>154.30000000000001</v>
      </c>
      <c r="EN48">
        <v>2010</v>
      </c>
      <c r="EO48">
        <v>164.7</v>
      </c>
      <c r="EQ48">
        <v>1936</v>
      </c>
      <c r="ER48">
        <v>180</v>
      </c>
      <c r="ET48">
        <v>1973</v>
      </c>
      <c r="EU48">
        <v>203.5</v>
      </c>
      <c r="EW48" s="45">
        <v>2021</v>
      </c>
      <c r="EX48" s="45">
        <v>233.8</v>
      </c>
      <c r="EZ48">
        <v>1949</v>
      </c>
      <c r="FA48">
        <v>242.5</v>
      </c>
      <c r="FC48">
        <v>1989</v>
      </c>
      <c r="FD48">
        <v>248.3</v>
      </c>
      <c r="FF48">
        <v>1933</v>
      </c>
      <c r="FG48">
        <v>497.8</v>
      </c>
      <c r="FI48">
        <v>1977</v>
      </c>
      <c r="FJ48">
        <v>722.1</v>
      </c>
      <c r="FL48">
        <v>2002</v>
      </c>
      <c r="FM48">
        <v>910.60000000000014</v>
      </c>
      <c r="FO48">
        <v>1985</v>
      </c>
      <c r="FP48">
        <v>1088.3000000000002</v>
      </c>
      <c r="FR48">
        <v>1976</v>
      </c>
      <c r="FS48">
        <v>1577</v>
      </c>
      <c r="FU48">
        <v>1962</v>
      </c>
      <c r="FV48">
        <v>1773.2</v>
      </c>
      <c r="FX48">
        <v>1981</v>
      </c>
      <c r="FY48">
        <v>1798.6000000000001</v>
      </c>
    </row>
    <row r="49" spans="90:181" ht="12.75">
      <c r="CL49" s="5"/>
      <c r="CM49" s="17"/>
      <c r="CN49" s="17"/>
      <c r="CO49" s="17"/>
      <c r="CP49" s="17"/>
      <c r="CQ49" s="17"/>
      <c r="CR49" s="17"/>
      <c r="CS49" s="55"/>
      <c r="CV49" s="5"/>
      <c r="CW49" s="6"/>
      <c r="CZ49">
        <v>1967</v>
      </c>
      <c r="DA49">
        <v>2481.4</v>
      </c>
      <c r="DC49">
        <v>1975</v>
      </c>
      <c r="DD49">
        <v>2479</v>
      </c>
      <c r="DF49">
        <v>1951</v>
      </c>
      <c r="DG49">
        <v>660.59999999999991</v>
      </c>
      <c r="DI49">
        <v>1985</v>
      </c>
      <c r="DJ49">
        <v>747.6</v>
      </c>
      <c r="DL49">
        <v>1999</v>
      </c>
      <c r="DM49">
        <v>593.70000000000005</v>
      </c>
      <c r="DO49">
        <v>1940</v>
      </c>
      <c r="DP49">
        <v>493.1</v>
      </c>
      <c r="DR49">
        <v>1947</v>
      </c>
      <c r="DS49">
        <v>1243.3999999999999</v>
      </c>
      <c r="DV49">
        <v>1991</v>
      </c>
      <c r="DW49">
        <v>266.60000000000002</v>
      </c>
      <c r="DY49">
        <v>1999</v>
      </c>
      <c r="DZ49">
        <v>231.5</v>
      </c>
      <c r="EB49">
        <v>1976</v>
      </c>
      <c r="EC49">
        <v>226.8</v>
      </c>
      <c r="EE49">
        <v>1985</v>
      </c>
      <c r="EF49">
        <v>191.7</v>
      </c>
      <c r="EH49">
        <v>1966</v>
      </c>
      <c r="EI49">
        <v>172.7</v>
      </c>
      <c r="EK49">
        <v>1957</v>
      </c>
      <c r="EL49">
        <v>153.4</v>
      </c>
      <c r="EN49">
        <v>1970</v>
      </c>
      <c r="EO49">
        <v>164.6</v>
      </c>
      <c r="EQ49">
        <v>2014</v>
      </c>
      <c r="ER49">
        <v>179.9</v>
      </c>
      <c r="ET49">
        <v>1946</v>
      </c>
      <c r="EU49">
        <v>200.3</v>
      </c>
      <c r="EW49">
        <v>1996</v>
      </c>
      <c r="EX49">
        <v>231.6</v>
      </c>
      <c r="EZ49">
        <v>1982</v>
      </c>
      <c r="FA49">
        <v>242.1</v>
      </c>
      <c r="FC49">
        <v>1945</v>
      </c>
      <c r="FD49">
        <v>244.8</v>
      </c>
      <c r="FF49">
        <v>1992</v>
      </c>
      <c r="FG49">
        <v>495.5</v>
      </c>
      <c r="FI49">
        <v>1934</v>
      </c>
      <c r="FJ49">
        <v>720.2</v>
      </c>
      <c r="FL49">
        <v>2009</v>
      </c>
      <c r="FM49">
        <v>910.2</v>
      </c>
      <c r="FO49">
        <v>1951</v>
      </c>
      <c r="FP49">
        <v>1087.5999999999999</v>
      </c>
      <c r="FR49">
        <v>2009</v>
      </c>
      <c r="FS49">
        <v>1575.8</v>
      </c>
      <c r="FU49">
        <v>2005</v>
      </c>
      <c r="FV49">
        <v>1771.6000000000001</v>
      </c>
      <c r="FX49">
        <v>1980</v>
      </c>
      <c r="FY49">
        <v>1825.6000000000001</v>
      </c>
    </row>
    <row r="50" spans="90:181" ht="12.75">
      <c r="CL50" s="5"/>
      <c r="CM50" s="17"/>
      <c r="CN50" s="17"/>
      <c r="CO50" s="17"/>
      <c r="CP50" s="17"/>
      <c r="CQ50" s="17"/>
      <c r="CR50" s="17"/>
      <c r="CS50" s="55"/>
      <c r="CV50" s="5"/>
      <c r="CW50" s="5"/>
      <c r="CZ50" s="45">
        <v>2022</v>
      </c>
      <c r="DA50" s="45">
        <v>2479.3000000000002</v>
      </c>
      <c r="DC50">
        <v>1987</v>
      </c>
      <c r="DD50">
        <v>2477.5</v>
      </c>
      <c r="DF50">
        <v>1946</v>
      </c>
      <c r="DG50">
        <v>659.40000000000009</v>
      </c>
      <c r="DI50">
        <v>2005</v>
      </c>
      <c r="DJ50">
        <v>744.8</v>
      </c>
      <c r="DL50">
        <v>2013</v>
      </c>
      <c r="DM50">
        <v>590.70000000000005</v>
      </c>
      <c r="DO50">
        <v>1987</v>
      </c>
      <c r="DP50">
        <v>491.7</v>
      </c>
      <c r="DR50">
        <v>1983</v>
      </c>
      <c r="DS50">
        <v>1241.3</v>
      </c>
      <c r="DV50">
        <v>1992</v>
      </c>
      <c r="DW50">
        <v>263.5</v>
      </c>
      <c r="DY50">
        <v>1962</v>
      </c>
      <c r="DZ50">
        <v>230.9</v>
      </c>
      <c r="EB50">
        <v>1936</v>
      </c>
      <c r="EC50">
        <v>226</v>
      </c>
      <c r="EE50">
        <v>1972</v>
      </c>
      <c r="EF50">
        <v>191.2</v>
      </c>
      <c r="EH50">
        <v>2018</v>
      </c>
      <c r="EI50">
        <v>171.2</v>
      </c>
      <c r="EK50">
        <v>2016</v>
      </c>
      <c r="EL50">
        <v>153.4</v>
      </c>
      <c r="EN50">
        <v>1937</v>
      </c>
      <c r="EO50">
        <v>163.9</v>
      </c>
      <c r="EQ50">
        <v>1986</v>
      </c>
      <c r="ER50">
        <v>179.8</v>
      </c>
      <c r="ET50">
        <v>1987</v>
      </c>
      <c r="EU50">
        <v>198</v>
      </c>
      <c r="EW50">
        <v>1959</v>
      </c>
      <c r="EX50">
        <v>230.5</v>
      </c>
      <c r="EZ50">
        <v>1980</v>
      </c>
      <c r="FA50">
        <v>241.6</v>
      </c>
      <c r="FC50">
        <v>2006</v>
      </c>
      <c r="FD50">
        <v>244.7</v>
      </c>
      <c r="FF50">
        <v>1949</v>
      </c>
      <c r="FG50">
        <v>494</v>
      </c>
      <c r="FI50">
        <v>1961</v>
      </c>
      <c r="FJ50">
        <v>718.5</v>
      </c>
      <c r="FL50">
        <v>1947</v>
      </c>
      <c r="FM50">
        <v>909</v>
      </c>
      <c r="FO50">
        <v>1996</v>
      </c>
      <c r="FP50">
        <v>1086.6000000000001</v>
      </c>
      <c r="FR50">
        <v>1963</v>
      </c>
      <c r="FS50">
        <v>1574.8999999999999</v>
      </c>
      <c r="FU50">
        <v>1952</v>
      </c>
      <c r="FV50">
        <v>1770.8999999999999</v>
      </c>
      <c r="FX50">
        <v>1979</v>
      </c>
      <c r="FY50">
        <v>1773.8999999999996</v>
      </c>
    </row>
    <row r="51" spans="90:181" ht="12.75">
      <c r="CL51" s="5"/>
      <c r="CM51" s="17"/>
      <c r="CN51" s="17"/>
      <c r="CO51" s="17"/>
      <c r="CP51" s="17"/>
      <c r="CQ51" s="17"/>
      <c r="CR51" s="17"/>
      <c r="CS51" s="55"/>
      <c r="CV51" s="5"/>
      <c r="CW51" s="6"/>
      <c r="CZ51">
        <v>2009</v>
      </c>
      <c r="DA51">
        <v>2479.1</v>
      </c>
      <c r="DC51">
        <v>2006</v>
      </c>
      <c r="DD51">
        <v>2476.1</v>
      </c>
      <c r="DF51">
        <v>1987</v>
      </c>
      <c r="DG51">
        <v>658.7</v>
      </c>
      <c r="DI51">
        <v>1988</v>
      </c>
      <c r="DJ51">
        <v>743.59999999999991</v>
      </c>
      <c r="DL51">
        <v>1988</v>
      </c>
      <c r="DM51">
        <v>590.20000000000005</v>
      </c>
      <c r="DO51">
        <v>1989</v>
      </c>
      <c r="DP51">
        <v>491.2</v>
      </c>
      <c r="DR51">
        <v>2009</v>
      </c>
      <c r="DS51">
        <v>1240.5</v>
      </c>
      <c r="DV51">
        <v>1965</v>
      </c>
      <c r="DW51">
        <v>262.10000000000002</v>
      </c>
      <c r="DY51">
        <v>1964</v>
      </c>
      <c r="DZ51">
        <v>230.3</v>
      </c>
      <c r="EB51">
        <v>2019</v>
      </c>
      <c r="EC51">
        <v>225.7</v>
      </c>
      <c r="EE51">
        <v>1954</v>
      </c>
      <c r="EF51">
        <v>190.9</v>
      </c>
      <c r="EH51">
        <v>2001</v>
      </c>
      <c r="EI51">
        <v>171.1</v>
      </c>
      <c r="EK51">
        <v>1952</v>
      </c>
      <c r="EL51">
        <v>152.9</v>
      </c>
      <c r="EN51">
        <v>1966</v>
      </c>
      <c r="EO51">
        <v>163.30000000000001</v>
      </c>
      <c r="EQ51">
        <v>2018</v>
      </c>
      <c r="ER51">
        <v>179.7</v>
      </c>
      <c r="ET51">
        <v>2014</v>
      </c>
      <c r="EU51">
        <v>196.7</v>
      </c>
      <c r="EW51">
        <v>2008</v>
      </c>
      <c r="EX51">
        <v>228.1</v>
      </c>
      <c r="EZ51">
        <v>2006</v>
      </c>
      <c r="FA51">
        <v>240.8</v>
      </c>
      <c r="FC51" s="45">
        <v>2023</v>
      </c>
      <c r="FD51" s="45">
        <v>244.6</v>
      </c>
      <c r="FF51">
        <v>1998</v>
      </c>
      <c r="FG51">
        <v>493.2</v>
      </c>
      <c r="FI51">
        <v>1972</v>
      </c>
      <c r="FJ51">
        <v>717.80000000000007</v>
      </c>
      <c r="FL51">
        <v>1972</v>
      </c>
      <c r="FM51">
        <v>909</v>
      </c>
      <c r="FO51">
        <v>1943</v>
      </c>
      <c r="FP51">
        <v>1086</v>
      </c>
      <c r="FR51">
        <v>2018</v>
      </c>
      <c r="FS51">
        <v>1572.3000000000002</v>
      </c>
      <c r="FU51">
        <v>2002</v>
      </c>
      <c r="FV51">
        <v>1765.2000000000003</v>
      </c>
      <c r="FX51">
        <v>1978</v>
      </c>
      <c r="FY51">
        <v>1952.3000000000002</v>
      </c>
    </row>
    <row r="52" spans="90:181" ht="12.75">
      <c r="CL52" s="5"/>
      <c r="CM52" s="17"/>
      <c r="CN52" s="17"/>
      <c r="CO52" s="17"/>
      <c r="CP52" s="17"/>
      <c r="CQ52" s="17"/>
      <c r="CR52" s="17"/>
      <c r="CS52" s="55"/>
      <c r="CV52" s="5"/>
      <c r="CW52" s="5"/>
      <c r="CZ52">
        <v>1941</v>
      </c>
      <c r="DA52">
        <v>2477.7999999999997</v>
      </c>
      <c r="DC52">
        <v>1958</v>
      </c>
      <c r="DD52">
        <v>2474.8000000000002</v>
      </c>
      <c r="DF52">
        <v>1932</v>
      </c>
      <c r="DG52">
        <v>658</v>
      </c>
      <c r="DI52">
        <v>1974</v>
      </c>
      <c r="DJ52">
        <v>742.19999999999993</v>
      </c>
      <c r="DL52">
        <v>1998</v>
      </c>
      <c r="DM52">
        <v>589.79999999999995</v>
      </c>
      <c r="DO52">
        <v>1935</v>
      </c>
      <c r="DP52">
        <v>490.29999999999995</v>
      </c>
      <c r="DR52">
        <v>1988</v>
      </c>
      <c r="DS52">
        <v>1238.7</v>
      </c>
      <c r="DV52">
        <v>2014</v>
      </c>
      <c r="DW52">
        <v>261.2</v>
      </c>
      <c r="DY52">
        <v>1990</v>
      </c>
      <c r="DZ52">
        <v>229.6</v>
      </c>
      <c r="EB52">
        <v>1952</v>
      </c>
      <c r="EC52">
        <v>225.2</v>
      </c>
      <c r="EE52">
        <v>2004</v>
      </c>
      <c r="EF52">
        <v>190.6</v>
      </c>
      <c r="EH52">
        <v>2006</v>
      </c>
      <c r="EI52">
        <v>170.8</v>
      </c>
      <c r="EK52">
        <v>1963</v>
      </c>
      <c r="EL52">
        <v>151.30000000000001</v>
      </c>
      <c r="EN52">
        <v>1965</v>
      </c>
      <c r="EO52">
        <v>161.69999999999999</v>
      </c>
      <c r="EQ52">
        <v>2001</v>
      </c>
      <c r="ER52">
        <v>178.9</v>
      </c>
      <c r="ET52">
        <v>1996</v>
      </c>
      <c r="EU52">
        <v>196.2</v>
      </c>
      <c r="EW52">
        <v>1955</v>
      </c>
      <c r="EX52">
        <v>227.8</v>
      </c>
      <c r="EZ52">
        <v>2000</v>
      </c>
      <c r="FA52">
        <v>240.3</v>
      </c>
      <c r="FC52">
        <v>1947</v>
      </c>
      <c r="FD52">
        <v>244</v>
      </c>
      <c r="FF52">
        <v>1930</v>
      </c>
      <c r="FG52">
        <v>490.09999999999997</v>
      </c>
      <c r="FI52">
        <v>2009</v>
      </c>
      <c r="FJ52">
        <v>717.5</v>
      </c>
      <c r="FL52">
        <v>1934</v>
      </c>
      <c r="FM52">
        <v>907.80000000000007</v>
      </c>
      <c r="FO52">
        <v>1982</v>
      </c>
      <c r="FP52">
        <v>1083.4000000000001</v>
      </c>
      <c r="FR52">
        <v>1947</v>
      </c>
      <c r="FS52">
        <v>1571.6</v>
      </c>
      <c r="FU52">
        <v>1934</v>
      </c>
      <c r="FV52">
        <v>1761.8000000000004</v>
      </c>
      <c r="FX52">
        <v>1977</v>
      </c>
      <c r="FY52">
        <v>1971.5</v>
      </c>
    </row>
    <row r="53" spans="90:181" ht="12.75">
      <c r="CL53" s="5"/>
      <c r="CM53" s="17"/>
      <c r="CN53" s="17"/>
      <c r="CO53" s="17"/>
      <c r="CP53" s="17"/>
      <c r="CQ53" s="17"/>
      <c r="CR53" s="17"/>
      <c r="CS53" s="55"/>
      <c r="CV53" s="5"/>
      <c r="CW53" s="6"/>
      <c r="CZ53">
        <v>1982</v>
      </c>
      <c r="DA53">
        <v>2477.5</v>
      </c>
      <c r="DC53">
        <v>1968</v>
      </c>
      <c r="DD53">
        <v>2472</v>
      </c>
      <c r="DF53">
        <v>1944</v>
      </c>
      <c r="DG53">
        <v>656.5</v>
      </c>
      <c r="DI53">
        <v>1990</v>
      </c>
      <c r="DJ53">
        <v>738.3</v>
      </c>
      <c r="DL53">
        <v>1939</v>
      </c>
      <c r="DM53">
        <v>589.6</v>
      </c>
      <c r="DO53">
        <v>2005</v>
      </c>
      <c r="DP53">
        <v>488.4</v>
      </c>
      <c r="DR53">
        <v>1969</v>
      </c>
      <c r="DS53">
        <v>1235.5999999999999</v>
      </c>
      <c r="DV53">
        <v>1934</v>
      </c>
      <c r="DW53">
        <v>260.7</v>
      </c>
      <c r="DY53">
        <v>1951</v>
      </c>
      <c r="DZ53">
        <v>227.3</v>
      </c>
      <c r="EB53">
        <v>1999</v>
      </c>
      <c r="EC53">
        <v>221.5</v>
      </c>
      <c r="EE53">
        <v>1937</v>
      </c>
      <c r="EF53">
        <v>190.4</v>
      </c>
      <c r="EH53">
        <v>1995</v>
      </c>
      <c r="EI53">
        <v>170.5</v>
      </c>
      <c r="EK53">
        <v>1949</v>
      </c>
      <c r="EL53">
        <v>150.9</v>
      </c>
      <c r="EN53">
        <v>1939</v>
      </c>
      <c r="EO53">
        <v>158</v>
      </c>
      <c r="EQ53">
        <v>1946</v>
      </c>
      <c r="ER53">
        <v>178.8</v>
      </c>
      <c r="ET53" s="45">
        <v>2022</v>
      </c>
      <c r="EU53" s="45">
        <v>195.4</v>
      </c>
      <c r="EW53">
        <v>1968</v>
      </c>
      <c r="EX53">
        <v>226.7</v>
      </c>
      <c r="EZ53">
        <v>1935</v>
      </c>
      <c r="FA53">
        <v>240</v>
      </c>
      <c r="FC53">
        <v>1946</v>
      </c>
      <c r="FD53">
        <v>242.2</v>
      </c>
      <c r="FF53">
        <v>1947</v>
      </c>
      <c r="FG53">
        <v>490</v>
      </c>
      <c r="FI53">
        <v>2005</v>
      </c>
      <c r="FJ53">
        <v>714.2</v>
      </c>
      <c r="FL53">
        <v>1982</v>
      </c>
      <c r="FM53">
        <v>901.40000000000009</v>
      </c>
      <c r="FO53">
        <v>1998</v>
      </c>
      <c r="FP53">
        <v>1083</v>
      </c>
      <c r="FR53">
        <v>1983</v>
      </c>
      <c r="FS53">
        <v>1567.8999999999999</v>
      </c>
      <c r="FU53">
        <v>1931</v>
      </c>
      <c r="FV53">
        <v>1759</v>
      </c>
      <c r="FX53">
        <v>1976</v>
      </c>
      <c r="FY53">
        <v>1939.1000000000001</v>
      </c>
    </row>
    <row r="54" spans="90:181" ht="12.75">
      <c r="CL54" s="5"/>
      <c r="CM54" s="17"/>
      <c r="CN54" s="17"/>
      <c r="CO54" s="17"/>
      <c r="CP54" s="17"/>
      <c r="CQ54" s="17"/>
      <c r="CR54" s="17"/>
      <c r="CS54" s="55"/>
      <c r="CV54" s="5"/>
      <c r="CW54" s="5"/>
      <c r="CZ54">
        <v>1977</v>
      </c>
      <c r="DA54">
        <v>2475.1999999999998</v>
      </c>
      <c r="DC54">
        <v>2005</v>
      </c>
      <c r="DD54">
        <v>2463.8000000000002</v>
      </c>
      <c r="DF54">
        <v>1947</v>
      </c>
      <c r="DG54">
        <v>655.29999999999995</v>
      </c>
      <c r="DI54">
        <v>1992</v>
      </c>
      <c r="DJ54">
        <v>737.3</v>
      </c>
      <c r="DL54">
        <v>2004</v>
      </c>
      <c r="DM54">
        <v>586.5</v>
      </c>
      <c r="DO54">
        <v>2007</v>
      </c>
      <c r="DP54">
        <v>488.4</v>
      </c>
      <c r="DR54">
        <v>1975</v>
      </c>
      <c r="DS54">
        <v>1234.5</v>
      </c>
      <c r="DV54">
        <v>1986</v>
      </c>
      <c r="DW54">
        <v>260.39999999999998</v>
      </c>
      <c r="DY54">
        <v>1993</v>
      </c>
      <c r="DZ54">
        <v>226.8</v>
      </c>
      <c r="EB54">
        <v>1985</v>
      </c>
      <c r="EC54">
        <v>221</v>
      </c>
      <c r="EE54">
        <v>1999</v>
      </c>
      <c r="EF54">
        <v>189.8</v>
      </c>
      <c r="EH54">
        <v>1997</v>
      </c>
      <c r="EI54">
        <v>169.8</v>
      </c>
      <c r="EK54">
        <v>2018</v>
      </c>
      <c r="EL54">
        <v>150.9</v>
      </c>
      <c r="EN54">
        <v>1940</v>
      </c>
      <c r="EO54">
        <v>157.6</v>
      </c>
      <c r="EQ54">
        <v>1947</v>
      </c>
      <c r="ER54">
        <v>178.5</v>
      </c>
      <c r="ET54">
        <v>1945</v>
      </c>
      <c r="EU54">
        <v>195.2</v>
      </c>
      <c r="EW54">
        <v>2005</v>
      </c>
      <c r="EX54">
        <v>225.5</v>
      </c>
      <c r="EZ54">
        <v>2011</v>
      </c>
      <c r="FA54">
        <v>237.5</v>
      </c>
      <c r="FC54">
        <v>1953</v>
      </c>
      <c r="FD54">
        <v>242</v>
      </c>
      <c r="FF54">
        <v>1990</v>
      </c>
      <c r="FG54">
        <v>490</v>
      </c>
      <c r="FI54">
        <v>2022</v>
      </c>
      <c r="FJ54">
        <v>710.6</v>
      </c>
      <c r="FL54">
        <v>1990</v>
      </c>
      <c r="FM54">
        <v>899.2</v>
      </c>
      <c r="FO54">
        <v>2006</v>
      </c>
      <c r="FP54">
        <v>1082.8000000000002</v>
      </c>
      <c r="FR54">
        <v>1978</v>
      </c>
      <c r="FS54">
        <v>1567.8000000000002</v>
      </c>
      <c r="FU54">
        <v>1965</v>
      </c>
      <c r="FV54">
        <v>1756.2000000000003</v>
      </c>
      <c r="FX54">
        <v>1975</v>
      </c>
      <c r="FY54">
        <v>2041.2</v>
      </c>
    </row>
    <row r="55" spans="90:181" ht="12.75">
      <c r="CL55" s="5"/>
      <c r="CM55" s="17"/>
      <c r="CN55" s="17"/>
      <c r="CO55" s="17"/>
      <c r="CP55" s="17"/>
      <c r="CQ55" s="17"/>
      <c r="CR55" s="17"/>
      <c r="CS55" s="55"/>
      <c r="CV55" s="5"/>
      <c r="CW55" s="5"/>
      <c r="CZ55">
        <v>1998</v>
      </c>
      <c r="DA55">
        <v>2473.4999999999995</v>
      </c>
      <c r="DC55">
        <v>1936</v>
      </c>
      <c r="DD55">
        <v>2457.1000000000004</v>
      </c>
      <c r="DF55">
        <v>1953</v>
      </c>
      <c r="DG55">
        <v>655.1</v>
      </c>
      <c r="DI55">
        <v>2014</v>
      </c>
      <c r="DJ55">
        <v>736.5</v>
      </c>
      <c r="DL55">
        <v>2005</v>
      </c>
      <c r="DM55">
        <v>582.70000000000005</v>
      </c>
      <c r="DO55">
        <v>2014</v>
      </c>
      <c r="DP55">
        <v>486.9</v>
      </c>
      <c r="DR55">
        <v>2005</v>
      </c>
      <c r="DS55">
        <v>1234.3</v>
      </c>
      <c r="DV55">
        <v>1990</v>
      </c>
      <c r="DW55">
        <v>260.39999999999998</v>
      </c>
      <c r="DY55">
        <v>1960</v>
      </c>
      <c r="DZ55">
        <v>226.5</v>
      </c>
      <c r="EB55">
        <v>1964</v>
      </c>
      <c r="EC55">
        <v>220.6</v>
      </c>
      <c r="EE55">
        <v>1936</v>
      </c>
      <c r="EF55">
        <v>189.1</v>
      </c>
      <c r="EH55">
        <v>2009</v>
      </c>
      <c r="EI55">
        <v>169</v>
      </c>
      <c r="EK55">
        <v>1948</v>
      </c>
      <c r="EL55">
        <v>150.6</v>
      </c>
      <c r="EN55">
        <v>2017</v>
      </c>
      <c r="EO55">
        <v>157</v>
      </c>
      <c r="EQ55">
        <v>1942</v>
      </c>
      <c r="ER55">
        <v>178</v>
      </c>
      <c r="ET55">
        <v>1977</v>
      </c>
      <c r="EU55">
        <v>193.2</v>
      </c>
      <c r="EW55" s="45">
        <v>2020</v>
      </c>
      <c r="EX55" s="45">
        <v>224.8</v>
      </c>
      <c r="EZ55">
        <v>1959</v>
      </c>
      <c r="FA55">
        <v>235.8</v>
      </c>
      <c r="FC55">
        <v>1991</v>
      </c>
      <c r="FD55">
        <v>241.8</v>
      </c>
      <c r="FF55">
        <v>1935</v>
      </c>
      <c r="FG55">
        <v>487.1</v>
      </c>
      <c r="FI55">
        <v>1963</v>
      </c>
      <c r="FJ55">
        <v>709.9</v>
      </c>
      <c r="FL55">
        <v>2007</v>
      </c>
      <c r="FM55">
        <v>899.09999999999991</v>
      </c>
      <c r="FO55">
        <v>1999</v>
      </c>
      <c r="FP55">
        <v>1079.5</v>
      </c>
      <c r="FR55">
        <v>1990</v>
      </c>
      <c r="FS55">
        <v>1563.5</v>
      </c>
      <c r="FU55">
        <v>1976</v>
      </c>
      <c r="FV55">
        <v>1753.2</v>
      </c>
      <c r="FX55">
        <v>1974</v>
      </c>
      <c r="FY55">
        <v>1898.5</v>
      </c>
    </row>
    <row r="56" spans="90:181" ht="12.75">
      <c r="CL56" s="5"/>
      <c r="CM56" s="17"/>
      <c r="CN56" s="17"/>
      <c r="CO56" s="17"/>
      <c r="CP56" s="17"/>
      <c r="CQ56" s="17"/>
      <c r="CR56" s="17"/>
      <c r="CS56" s="55"/>
      <c r="CV56" s="5"/>
      <c r="CW56" s="6"/>
      <c r="CZ56">
        <v>1947</v>
      </c>
      <c r="DA56">
        <v>2470.9</v>
      </c>
      <c r="DC56">
        <v>1947</v>
      </c>
      <c r="DD56">
        <v>2452.5000000000005</v>
      </c>
      <c r="DF56">
        <v>1942</v>
      </c>
      <c r="DG56">
        <v>654.5</v>
      </c>
      <c r="DI56">
        <v>1947</v>
      </c>
      <c r="DJ56">
        <v>732.2</v>
      </c>
      <c r="DL56" s="45">
        <v>2021</v>
      </c>
      <c r="DM56" s="45">
        <v>582.1</v>
      </c>
      <c r="DO56">
        <v>1956</v>
      </c>
      <c r="DP56">
        <v>486.79999999999995</v>
      </c>
      <c r="DR56">
        <v>1962</v>
      </c>
      <c r="DS56">
        <v>1232.5</v>
      </c>
      <c r="DV56">
        <v>1995</v>
      </c>
      <c r="DW56">
        <v>260.39999999999998</v>
      </c>
      <c r="DY56">
        <v>2018</v>
      </c>
      <c r="DZ56">
        <v>226.4</v>
      </c>
      <c r="EB56">
        <v>1989</v>
      </c>
      <c r="EC56">
        <v>219.8</v>
      </c>
      <c r="EE56">
        <v>1987</v>
      </c>
      <c r="EF56">
        <v>189</v>
      </c>
      <c r="EH56">
        <v>1939</v>
      </c>
      <c r="EI56">
        <v>168.4</v>
      </c>
      <c r="EK56">
        <v>1990</v>
      </c>
      <c r="EL56">
        <v>149.69999999999999</v>
      </c>
      <c r="EN56">
        <v>1949</v>
      </c>
      <c r="EO56">
        <v>156.80000000000001</v>
      </c>
      <c r="EQ56">
        <v>1988</v>
      </c>
      <c r="ER56">
        <v>177.9</v>
      </c>
      <c r="ET56">
        <v>1961</v>
      </c>
      <c r="EU56">
        <v>190.1</v>
      </c>
      <c r="EW56">
        <v>1985</v>
      </c>
      <c r="EX56">
        <v>223.8</v>
      </c>
      <c r="EZ56">
        <v>1971</v>
      </c>
      <c r="FA56">
        <v>235.5</v>
      </c>
      <c r="FC56">
        <v>1987</v>
      </c>
      <c r="FD56">
        <v>240.9</v>
      </c>
      <c r="FF56">
        <v>1999</v>
      </c>
      <c r="FG56">
        <v>485.8</v>
      </c>
      <c r="FI56">
        <v>1962</v>
      </c>
      <c r="FJ56">
        <v>709.2</v>
      </c>
      <c r="FL56">
        <v>2017</v>
      </c>
      <c r="FM56">
        <v>898.2</v>
      </c>
      <c r="FO56">
        <v>2009</v>
      </c>
      <c r="FP56">
        <v>1079.2</v>
      </c>
      <c r="FR56">
        <v>1952</v>
      </c>
      <c r="FS56">
        <v>1561.3</v>
      </c>
      <c r="FU56">
        <v>1969</v>
      </c>
      <c r="FV56">
        <v>1748.2999999999997</v>
      </c>
      <c r="FX56">
        <v>1973</v>
      </c>
      <c r="FY56">
        <v>2144.2999999999997</v>
      </c>
    </row>
    <row r="57" spans="90:181" ht="12.75">
      <c r="CL57" s="5"/>
      <c r="CM57" s="17"/>
      <c r="CN57" s="17"/>
      <c r="CO57" s="17"/>
      <c r="CP57" s="17"/>
      <c r="CQ57" s="17"/>
      <c r="CR57" s="17"/>
      <c r="CS57" s="55"/>
      <c r="CV57" s="5"/>
      <c r="CW57" s="6"/>
      <c r="CZ57">
        <v>1999</v>
      </c>
      <c r="DA57">
        <v>2465.4</v>
      </c>
      <c r="DC57">
        <v>1952</v>
      </c>
      <c r="DD57">
        <v>2452.4000000000005</v>
      </c>
      <c r="DF57">
        <v>1957</v>
      </c>
      <c r="DG57">
        <v>652.90000000000009</v>
      </c>
      <c r="DI57">
        <v>2004</v>
      </c>
      <c r="DJ57">
        <v>731.9</v>
      </c>
      <c r="DL57">
        <v>1940</v>
      </c>
      <c r="DM57">
        <v>579.70000000000005</v>
      </c>
      <c r="DO57">
        <v>1937</v>
      </c>
      <c r="DP57">
        <v>483.9</v>
      </c>
      <c r="DR57">
        <v>1992</v>
      </c>
      <c r="DS57">
        <v>1230.0999999999999</v>
      </c>
      <c r="DV57">
        <v>1997</v>
      </c>
      <c r="DW57">
        <v>259.89999999999998</v>
      </c>
      <c r="DY57">
        <v>2002</v>
      </c>
      <c r="DZ57">
        <v>226</v>
      </c>
      <c r="EB57">
        <v>1938</v>
      </c>
      <c r="EC57">
        <v>219.2</v>
      </c>
      <c r="EE57">
        <v>2018</v>
      </c>
      <c r="EF57">
        <v>187.9</v>
      </c>
      <c r="EH57">
        <v>2016</v>
      </c>
      <c r="EI57">
        <v>167.8</v>
      </c>
      <c r="EK57">
        <v>1954</v>
      </c>
      <c r="EL57">
        <v>149.30000000000001</v>
      </c>
      <c r="EN57">
        <v>1979</v>
      </c>
      <c r="EO57">
        <v>155.6</v>
      </c>
      <c r="EQ57">
        <v>1954</v>
      </c>
      <c r="ER57">
        <v>177.4</v>
      </c>
      <c r="ET57">
        <v>2005</v>
      </c>
      <c r="EU57">
        <v>189.2</v>
      </c>
      <c r="EW57">
        <v>1963</v>
      </c>
      <c r="EX57">
        <v>223.4</v>
      </c>
      <c r="EZ57">
        <v>1956</v>
      </c>
      <c r="FA57">
        <v>235.1</v>
      </c>
      <c r="FC57">
        <v>1979</v>
      </c>
      <c r="FD57">
        <v>239.4</v>
      </c>
      <c r="FF57">
        <v>1951</v>
      </c>
      <c r="FG57">
        <v>484.40000000000003</v>
      </c>
      <c r="FI57">
        <v>2018</v>
      </c>
      <c r="FJ57">
        <v>708.4</v>
      </c>
      <c r="FL57">
        <v>1992</v>
      </c>
      <c r="FM57">
        <v>898</v>
      </c>
      <c r="FO57">
        <v>1958</v>
      </c>
      <c r="FP57">
        <v>1078.8</v>
      </c>
      <c r="FR57">
        <v>1988</v>
      </c>
      <c r="FS57">
        <v>1561.1000000000001</v>
      </c>
      <c r="FU57">
        <v>1997</v>
      </c>
      <c r="FV57">
        <v>1747.8000000000002</v>
      </c>
      <c r="FX57">
        <v>1972</v>
      </c>
      <c r="FY57">
        <v>2212.9</v>
      </c>
    </row>
    <row r="58" spans="90:181" ht="12.75">
      <c r="CL58" s="5"/>
      <c r="CM58" s="17"/>
      <c r="CN58" s="17"/>
      <c r="CO58" s="17"/>
      <c r="CP58" s="17"/>
      <c r="CQ58" s="17"/>
      <c r="CR58" s="17"/>
      <c r="CS58" s="55"/>
      <c r="CV58" s="5"/>
      <c r="CW58" s="6"/>
      <c r="CZ58">
        <v>2005</v>
      </c>
      <c r="DA58">
        <v>2465.4</v>
      </c>
      <c r="DC58">
        <v>1967</v>
      </c>
      <c r="DD58">
        <v>2442.1</v>
      </c>
      <c r="DF58">
        <v>2011</v>
      </c>
      <c r="DG58">
        <v>651.9</v>
      </c>
      <c r="DI58">
        <v>1989</v>
      </c>
      <c r="DJ58">
        <v>729.6</v>
      </c>
      <c r="DL58">
        <v>1983</v>
      </c>
      <c r="DM58">
        <v>578.70000000000005</v>
      </c>
      <c r="DO58">
        <v>1957</v>
      </c>
      <c r="DP58">
        <v>483.7</v>
      </c>
      <c r="DR58">
        <v>1982</v>
      </c>
      <c r="DS58">
        <v>1227</v>
      </c>
      <c r="DV58">
        <v>1948</v>
      </c>
      <c r="DW58">
        <v>259.3</v>
      </c>
      <c r="DY58">
        <v>2011</v>
      </c>
      <c r="DZ58">
        <v>224.2</v>
      </c>
      <c r="EB58">
        <v>1934</v>
      </c>
      <c r="EC58">
        <v>219.1</v>
      </c>
      <c r="EE58">
        <v>1934</v>
      </c>
      <c r="EF58">
        <v>187.6</v>
      </c>
      <c r="EH58">
        <v>2005</v>
      </c>
      <c r="EI58">
        <v>167.1</v>
      </c>
      <c r="EK58">
        <v>1976</v>
      </c>
      <c r="EL58">
        <v>149</v>
      </c>
      <c r="EN58">
        <v>1941</v>
      </c>
      <c r="EO58">
        <v>154.6</v>
      </c>
      <c r="EQ58">
        <v>1973</v>
      </c>
      <c r="ER58">
        <v>177</v>
      </c>
      <c r="ET58">
        <v>1944</v>
      </c>
      <c r="EU58">
        <v>187.9</v>
      </c>
      <c r="EW58">
        <v>2013</v>
      </c>
      <c r="EX58">
        <v>222.3</v>
      </c>
      <c r="EZ58">
        <v>1975</v>
      </c>
      <c r="FA58">
        <v>234.2</v>
      </c>
      <c r="FC58">
        <v>1941</v>
      </c>
      <c r="FD58">
        <v>237.7</v>
      </c>
      <c r="FF58">
        <v>1944</v>
      </c>
      <c r="FG58">
        <v>484.4</v>
      </c>
      <c r="FI58">
        <v>1999</v>
      </c>
      <c r="FJ58">
        <v>707.3</v>
      </c>
      <c r="FL58">
        <v>1999</v>
      </c>
      <c r="FM58">
        <v>897.09999999999991</v>
      </c>
      <c r="FO58">
        <v>1974</v>
      </c>
      <c r="FP58">
        <v>1070.9000000000001</v>
      </c>
      <c r="FR58">
        <v>1934</v>
      </c>
      <c r="FS58">
        <v>1555.9000000000003</v>
      </c>
      <c r="FU58">
        <v>1967</v>
      </c>
      <c r="FV58">
        <v>1742.8999999999999</v>
      </c>
      <c r="FX58">
        <v>1971</v>
      </c>
      <c r="FY58">
        <v>1800.9</v>
      </c>
    </row>
    <row r="59" spans="90:181" ht="12.75">
      <c r="CS59" s="55"/>
      <c r="CV59" s="5"/>
      <c r="CW59" s="6"/>
      <c r="CZ59">
        <v>1978</v>
      </c>
      <c r="DA59">
        <v>2461.3000000000002</v>
      </c>
      <c r="DC59">
        <v>1931</v>
      </c>
      <c r="DD59">
        <v>2440.3000000000002</v>
      </c>
      <c r="DF59">
        <v>1966</v>
      </c>
      <c r="DG59">
        <v>649.90000000000009</v>
      </c>
      <c r="DI59">
        <v>1977</v>
      </c>
      <c r="DJ59">
        <v>725.5</v>
      </c>
      <c r="DL59">
        <v>1970</v>
      </c>
      <c r="DM59">
        <v>577.20000000000005</v>
      </c>
      <c r="DO59">
        <v>2008</v>
      </c>
      <c r="DP59">
        <v>483.49999999999994</v>
      </c>
      <c r="DR59">
        <v>1964</v>
      </c>
      <c r="DS59">
        <v>1224.5999999999999</v>
      </c>
      <c r="DV59">
        <v>1972</v>
      </c>
      <c r="DW59">
        <v>257.60000000000002</v>
      </c>
      <c r="DY59">
        <v>2001</v>
      </c>
      <c r="DZ59">
        <v>223.2</v>
      </c>
      <c r="EB59">
        <v>1972</v>
      </c>
      <c r="EC59">
        <v>218.6</v>
      </c>
      <c r="EE59">
        <v>1951</v>
      </c>
      <c r="EF59">
        <v>187.5</v>
      </c>
      <c r="EH59">
        <v>1983</v>
      </c>
      <c r="EI59">
        <v>166.1</v>
      </c>
      <c r="EK59">
        <v>1987</v>
      </c>
      <c r="EL59">
        <v>146.69999999999999</v>
      </c>
      <c r="EN59">
        <v>1971</v>
      </c>
      <c r="EO59">
        <v>153.1</v>
      </c>
      <c r="EQ59">
        <v>1934</v>
      </c>
      <c r="ER59">
        <v>176.9</v>
      </c>
      <c r="ET59">
        <v>1994</v>
      </c>
      <c r="EU59">
        <v>186</v>
      </c>
      <c r="EW59">
        <v>2006</v>
      </c>
      <c r="EX59">
        <v>220.3</v>
      </c>
      <c r="EZ59">
        <v>1991</v>
      </c>
      <c r="FA59">
        <v>234</v>
      </c>
      <c r="FC59">
        <v>1964</v>
      </c>
      <c r="FD59">
        <v>236.7</v>
      </c>
      <c r="FF59">
        <v>1937</v>
      </c>
      <c r="FG59">
        <v>484.29999999999995</v>
      </c>
      <c r="FI59">
        <v>2007</v>
      </c>
      <c r="FJ59">
        <v>702.9</v>
      </c>
      <c r="FL59">
        <v>2018</v>
      </c>
      <c r="FM59">
        <v>896.3</v>
      </c>
      <c r="FO59">
        <v>1967</v>
      </c>
      <c r="FP59">
        <v>1069</v>
      </c>
      <c r="FR59">
        <v>1998</v>
      </c>
      <c r="FS59">
        <v>1554.1</v>
      </c>
      <c r="FU59">
        <v>2014</v>
      </c>
      <c r="FV59">
        <v>1741.8000000000002</v>
      </c>
      <c r="FX59">
        <v>1970</v>
      </c>
      <c r="FY59">
        <v>1925.6999999999998</v>
      </c>
    </row>
    <row r="60" spans="90:181" ht="12.75">
      <c r="CV60" s="5"/>
      <c r="CW60" s="5"/>
      <c r="CZ60">
        <v>1957</v>
      </c>
      <c r="DA60">
        <v>2458.2000000000003</v>
      </c>
      <c r="DC60">
        <v>1943</v>
      </c>
      <c r="DD60">
        <v>2438.6000000000004</v>
      </c>
      <c r="DF60">
        <v>1956</v>
      </c>
      <c r="DG60">
        <v>649.70000000000005</v>
      </c>
      <c r="DI60">
        <v>1994</v>
      </c>
      <c r="DJ60">
        <v>725.09999999999991</v>
      </c>
      <c r="DL60">
        <v>1989</v>
      </c>
      <c r="DM60">
        <v>576.30000000000007</v>
      </c>
      <c r="DO60">
        <v>1945</v>
      </c>
      <c r="DP60">
        <v>482.8</v>
      </c>
      <c r="DR60">
        <v>2018</v>
      </c>
      <c r="DS60">
        <v>1218.4000000000001</v>
      </c>
      <c r="DV60">
        <v>1981</v>
      </c>
      <c r="DW60">
        <v>257.3</v>
      </c>
      <c r="DY60">
        <v>1971</v>
      </c>
      <c r="DZ60">
        <v>221.9</v>
      </c>
      <c r="EB60">
        <v>1937</v>
      </c>
      <c r="EC60">
        <v>217.5</v>
      </c>
      <c r="EE60">
        <v>1962</v>
      </c>
      <c r="EF60">
        <v>186.4</v>
      </c>
      <c r="EH60">
        <v>1964</v>
      </c>
      <c r="EI60">
        <v>165.1</v>
      </c>
      <c r="EK60">
        <v>2004</v>
      </c>
      <c r="EL60">
        <v>146.5</v>
      </c>
      <c r="EN60">
        <v>1931</v>
      </c>
      <c r="EO60">
        <v>152.5</v>
      </c>
      <c r="EQ60">
        <v>1971</v>
      </c>
      <c r="ER60">
        <v>174.5</v>
      </c>
      <c r="ET60">
        <v>1950</v>
      </c>
      <c r="EU60">
        <v>185.6</v>
      </c>
      <c r="EW60">
        <v>1960</v>
      </c>
      <c r="EX60">
        <v>220.2</v>
      </c>
      <c r="EZ60">
        <v>1976</v>
      </c>
      <c r="FA60">
        <v>232.3</v>
      </c>
      <c r="FC60">
        <v>1967</v>
      </c>
      <c r="FD60">
        <v>236.4</v>
      </c>
      <c r="FF60">
        <v>1965</v>
      </c>
      <c r="FG60">
        <v>482.3</v>
      </c>
      <c r="FI60">
        <v>1937</v>
      </c>
      <c r="FJ60">
        <v>701.8</v>
      </c>
      <c r="FL60">
        <v>1962</v>
      </c>
      <c r="FM60">
        <v>895.6</v>
      </c>
      <c r="FO60">
        <v>2018</v>
      </c>
      <c r="FP60">
        <v>1067.5</v>
      </c>
      <c r="FR60">
        <v>1962</v>
      </c>
      <c r="FS60">
        <v>1554</v>
      </c>
      <c r="FU60">
        <v>1983</v>
      </c>
      <c r="FV60">
        <v>1740.3999999999999</v>
      </c>
      <c r="FX60">
        <v>1969</v>
      </c>
      <c r="FY60">
        <v>2047.8999999999996</v>
      </c>
    </row>
    <row r="61" spans="90:181" ht="12.75">
      <c r="CV61" s="5"/>
      <c r="CW61" s="6"/>
      <c r="CZ61">
        <v>1963</v>
      </c>
      <c r="DA61">
        <v>2454.6</v>
      </c>
      <c r="DC61">
        <v>1978</v>
      </c>
      <c r="DD61">
        <v>2437.2000000000003</v>
      </c>
      <c r="DF61">
        <v>1971</v>
      </c>
      <c r="DG61">
        <v>649.1</v>
      </c>
      <c r="DI61">
        <v>1996</v>
      </c>
      <c r="DJ61">
        <v>723.7</v>
      </c>
      <c r="DL61">
        <v>2017</v>
      </c>
      <c r="DM61">
        <v>575.29999999999995</v>
      </c>
      <c r="DO61">
        <v>1931</v>
      </c>
      <c r="DP61">
        <v>481.70000000000005</v>
      </c>
      <c r="DR61">
        <v>2002</v>
      </c>
      <c r="DS61">
        <v>1213.4000000000003</v>
      </c>
      <c r="DV61">
        <v>1951</v>
      </c>
      <c r="DW61">
        <v>257.10000000000002</v>
      </c>
      <c r="DY61">
        <v>1965</v>
      </c>
      <c r="DZ61">
        <v>220.2</v>
      </c>
      <c r="EB61">
        <v>1991</v>
      </c>
      <c r="EC61">
        <v>217</v>
      </c>
      <c r="EE61">
        <v>1967</v>
      </c>
      <c r="EF61">
        <v>186.1</v>
      </c>
      <c r="EH61">
        <v>1943</v>
      </c>
      <c r="EI61">
        <v>163.69999999999999</v>
      </c>
      <c r="EK61">
        <v>1970</v>
      </c>
      <c r="EL61">
        <v>146</v>
      </c>
      <c r="EN61">
        <v>1999</v>
      </c>
      <c r="EO61">
        <v>152.19999999999999</v>
      </c>
      <c r="EQ61">
        <v>1998</v>
      </c>
      <c r="ER61">
        <v>174.3</v>
      </c>
      <c r="ET61">
        <v>1964</v>
      </c>
      <c r="EU61">
        <v>183.4</v>
      </c>
      <c r="EW61">
        <v>1991</v>
      </c>
      <c r="EX61">
        <v>220.1</v>
      </c>
      <c r="EZ61">
        <v>2016</v>
      </c>
      <c r="FA61">
        <v>232.3</v>
      </c>
      <c r="FC61">
        <v>1999</v>
      </c>
      <c r="FD61">
        <v>236.4</v>
      </c>
      <c r="FF61">
        <v>2009</v>
      </c>
      <c r="FG61">
        <v>478.3</v>
      </c>
      <c r="FI61">
        <v>1967</v>
      </c>
      <c r="FJ61">
        <v>700.5</v>
      </c>
      <c r="FL61">
        <v>1976</v>
      </c>
      <c r="FM61">
        <v>894.80000000000007</v>
      </c>
      <c r="FO61">
        <v>1934</v>
      </c>
      <c r="FP61">
        <v>1062.4000000000001</v>
      </c>
      <c r="FR61">
        <v>2002</v>
      </c>
      <c r="FS61">
        <v>1552.9000000000003</v>
      </c>
      <c r="FU61">
        <v>1970</v>
      </c>
      <c r="FV61">
        <v>1737.1</v>
      </c>
      <c r="FX61">
        <v>1968</v>
      </c>
      <c r="FY61">
        <v>2042</v>
      </c>
    </row>
    <row r="62" spans="90:181" ht="12.75">
      <c r="CV62" s="5"/>
      <c r="CW62" s="5"/>
      <c r="CZ62">
        <v>1988</v>
      </c>
      <c r="DA62">
        <v>2453.7000000000003</v>
      </c>
      <c r="DC62">
        <v>1932</v>
      </c>
      <c r="DD62">
        <v>2435.5</v>
      </c>
      <c r="DF62">
        <v>1948</v>
      </c>
      <c r="DG62">
        <v>648.5</v>
      </c>
      <c r="DI62">
        <v>1961</v>
      </c>
      <c r="DJ62">
        <v>722.40000000000009</v>
      </c>
      <c r="DL62">
        <v>1955</v>
      </c>
      <c r="DM62">
        <v>570.29999999999995</v>
      </c>
      <c r="DO62">
        <v>1960</v>
      </c>
      <c r="DP62">
        <v>480.8</v>
      </c>
      <c r="DR62">
        <v>1978</v>
      </c>
      <c r="DS62">
        <v>1211.3000000000002</v>
      </c>
      <c r="DV62">
        <v>1984</v>
      </c>
      <c r="DW62">
        <v>257</v>
      </c>
      <c r="DY62">
        <v>1975</v>
      </c>
      <c r="DZ62">
        <v>219.9</v>
      </c>
      <c r="EB62">
        <v>1961</v>
      </c>
      <c r="EC62">
        <v>213.1</v>
      </c>
      <c r="EE62">
        <v>1947</v>
      </c>
      <c r="EF62">
        <v>184</v>
      </c>
      <c r="EH62">
        <v>2003</v>
      </c>
      <c r="EI62">
        <v>163.30000000000001</v>
      </c>
      <c r="EK62">
        <v>1988</v>
      </c>
      <c r="EL62">
        <v>145.80000000000001</v>
      </c>
      <c r="EN62">
        <v>1981</v>
      </c>
      <c r="EO62">
        <v>151.19999999999999</v>
      </c>
      <c r="EQ62">
        <v>1991</v>
      </c>
      <c r="ER62">
        <v>173.6</v>
      </c>
      <c r="ET62">
        <v>2003</v>
      </c>
      <c r="EU62">
        <v>183.4</v>
      </c>
      <c r="EW62">
        <v>1944</v>
      </c>
      <c r="EX62">
        <v>219.1</v>
      </c>
      <c r="EZ62">
        <v>1951</v>
      </c>
      <c r="FA62">
        <v>231.7</v>
      </c>
      <c r="FC62">
        <v>1937</v>
      </c>
      <c r="FD62">
        <v>236.2</v>
      </c>
      <c r="FF62">
        <v>1958</v>
      </c>
      <c r="FG62">
        <v>477.1</v>
      </c>
      <c r="FI62">
        <v>1988</v>
      </c>
      <c r="FJ62">
        <v>700.5</v>
      </c>
      <c r="FL62">
        <v>1937</v>
      </c>
      <c r="FM62">
        <v>892.19999999999993</v>
      </c>
      <c r="FO62">
        <v>2014</v>
      </c>
      <c r="FP62">
        <v>1058.2</v>
      </c>
      <c r="FR62" s="45">
        <v>2023</v>
      </c>
      <c r="FS62" s="45">
        <v>1547.6</v>
      </c>
      <c r="FU62">
        <v>1988</v>
      </c>
      <c r="FV62">
        <v>1729.4</v>
      </c>
      <c r="FX62">
        <v>1967</v>
      </c>
      <c r="FY62">
        <v>2020.6</v>
      </c>
    </row>
    <row r="63" spans="90:181" ht="12.75">
      <c r="CV63" s="5"/>
      <c r="CW63" s="6"/>
      <c r="CZ63">
        <v>2013</v>
      </c>
      <c r="DA63">
        <v>2448.5000000000005</v>
      </c>
      <c r="DC63">
        <v>1992</v>
      </c>
      <c r="DD63">
        <v>2435.1999999999998</v>
      </c>
      <c r="DF63">
        <v>1998</v>
      </c>
      <c r="DG63">
        <v>647.79999999999995</v>
      </c>
      <c r="DI63">
        <v>1965</v>
      </c>
      <c r="DJ63">
        <v>719</v>
      </c>
      <c r="DL63">
        <v>1997</v>
      </c>
      <c r="DM63">
        <v>566.79999999999995</v>
      </c>
      <c r="DO63" s="45">
        <v>2021</v>
      </c>
      <c r="DP63" s="45">
        <v>480.5</v>
      </c>
      <c r="DR63">
        <v>1966</v>
      </c>
      <c r="DS63">
        <v>1210.5999999999999</v>
      </c>
      <c r="DV63">
        <v>2004</v>
      </c>
      <c r="DW63">
        <v>255.7</v>
      </c>
      <c r="DY63">
        <v>1983</v>
      </c>
      <c r="DZ63">
        <v>215.7</v>
      </c>
      <c r="EB63">
        <v>1982</v>
      </c>
      <c r="EC63">
        <v>212.7</v>
      </c>
      <c r="EE63">
        <v>1979</v>
      </c>
      <c r="EF63">
        <v>182.3</v>
      </c>
      <c r="EH63">
        <v>1958</v>
      </c>
      <c r="EI63">
        <v>162.80000000000001</v>
      </c>
      <c r="EK63">
        <v>1983</v>
      </c>
      <c r="EL63">
        <v>144.19999999999999</v>
      </c>
      <c r="EN63">
        <v>2009</v>
      </c>
      <c r="EO63">
        <v>151.19999999999999</v>
      </c>
      <c r="EQ63">
        <v>1931</v>
      </c>
      <c r="ER63">
        <v>173.4</v>
      </c>
      <c r="ET63">
        <v>2017</v>
      </c>
      <c r="EU63">
        <v>183.3</v>
      </c>
      <c r="EW63">
        <v>1948</v>
      </c>
      <c r="EX63">
        <v>218.3</v>
      </c>
      <c r="EZ63">
        <v>1941</v>
      </c>
      <c r="FA63">
        <v>230.3</v>
      </c>
      <c r="FC63">
        <v>1982</v>
      </c>
      <c r="FD63">
        <v>236.2</v>
      </c>
      <c r="FF63">
        <v>1954</v>
      </c>
      <c r="FG63">
        <v>475.4</v>
      </c>
      <c r="FI63">
        <v>2010</v>
      </c>
      <c r="FJ63">
        <v>700.3</v>
      </c>
      <c r="FL63">
        <v>1996</v>
      </c>
      <c r="FM63">
        <v>891.7</v>
      </c>
      <c r="FO63">
        <v>1969</v>
      </c>
      <c r="FP63">
        <v>1056.8</v>
      </c>
      <c r="FR63">
        <v>1966</v>
      </c>
      <c r="FS63">
        <v>1546.9999999999998</v>
      </c>
      <c r="FU63">
        <v>2004</v>
      </c>
      <c r="FV63">
        <v>1725.8000000000002</v>
      </c>
      <c r="FX63">
        <v>1966</v>
      </c>
      <c r="FY63">
        <v>1985.1999999999998</v>
      </c>
    </row>
    <row r="64" spans="90:181" ht="12.75">
      <c r="CV64" s="5"/>
      <c r="CW64" s="5"/>
      <c r="CZ64">
        <v>2000</v>
      </c>
      <c r="DA64">
        <v>2446.4999999999995</v>
      </c>
      <c r="DC64">
        <v>1955</v>
      </c>
      <c r="DD64">
        <v>2433.4</v>
      </c>
      <c r="DF64">
        <v>2008</v>
      </c>
      <c r="DG64">
        <v>647.6</v>
      </c>
      <c r="DI64">
        <v>1967</v>
      </c>
      <c r="DJ64">
        <v>718.9</v>
      </c>
      <c r="DL64">
        <v>1931</v>
      </c>
      <c r="DM64">
        <v>566</v>
      </c>
      <c r="DO64">
        <v>1980</v>
      </c>
      <c r="DP64">
        <v>478</v>
      </c>
      <c r="DR64">
        <v>1937</v>
      </c>
      <c r="DS64">
        <v>1206.7999999999997</v>
      </c>
      <c r="DV64">
        <v>1999</v>
      </c>
      <c r="DW64">
        <v>254.3</v>
      </c>
      <c r="DY64">
        <v>2010</v>
      </c>
      <c r="DZ64">
        <v>215.3</v>
      </c>
      <c r="EB64">
        <v>1971</v>
      </c>
      <c r="EC64">
        <v>212.3</v>
      </c>
      <c r="EE64">
        <v>2003</v>
      </c>
      <c r="EF64">
        <v>182.3</v>
      </c>
      <c r="EH64" s="45">
        <v>2021</v>
      </c>
      <c r="EI64" s="45">
        <v>162.69999999999999</v>
      </c>
      <c r="EK64">
        <v>1995</v>
      </c>
      <c r="EL64">
        <v>144</v>
      </c>
      <c r="EN64">
        <v>1947</v>
      </c>
      <c r="EO64">
        <v>149.69999999999999</v>
      </c>
      <c r="EQ64">
        <v>1966</v>
      </c>
      <c r="ER64">
        <v>173.1</v>
      </c>
      <c r="ET64">
        <v>1959</v>
      </c>
      <c r="EU64">
        <v>180.4</v>
      </c>
      <c r="EW64">
        <v>1989</v>
      </c>
      <c r="EX64">
        <v>218.2</v>
      </c>
      <c r="EZ64">
        <v>1988</v>
      </c>
      <c r="FA64">
        <v>229.5</v>
      </c>
      <c r="FC64">
        <v>1958</v>
      </c>
      <c r="FD64">
        <v>234.6</v>
      </c>
      <c r="FF64">
        <v>1974</v>
      </c>
      <c r="FG64">
        <v>474.4</v>
      </c>
      <c r="FI64">
        <v>1943</v>
      </c>
      <c r="FJ64">
        <v>699.3</v>
      </c>
      <c r="FL64">
        <v>1989</v>
      </c>
      <c r="FM64">
        <v>891.69999999999993</v>
      </c>
      <c r="FO64">
        <v>1959</v>
      </c>
      <c r="FP64">
        <v>1056.5999999999999</v>
      </c>
      <c r="FR64">
        <v>2014</v>
      </c>
      <c r="FS64">
        <v>1545.1000000000001</v>
      </c>
      <c r="FU64" s="45">
        <v>2023</v>
      </c>
      <c r="FV64" s="45">
        <v>1725.5</v>
      </c>
      <c r="FX64">
        <v>1965</v>
      </c>
      <c r="FY64">
        <v>2011.3000000000002</v>
      </c>
    </row>
    <row r="65" spans="100:181" ht="12.75">
      <c r="CV65" s="5"/>
      <c r="CW65" s="6"/>
      <c r="CZ65">
        <v>2012</v>
      </c>
      <c r="DA65">
        <v>2443.2999999999997</v>
      </c>
      <c r="DC65">
        <v>1995</v>
      </c>
      <c r="DD65">
        <v>2428.2000000000003</v>
      </c>
      <c r="DF65">
        <v>1993</v>
      </c>
      <c r="DG65">
        <v>647.4</v>
      </c>
      <c r="DI65">
        <v>1995</v>
      </c>
      <c r="DJ65">
        <v>718.3</v>
      </c>
      <c r="DL65">
        <v>1968</v>
      </c>
      <c r="DM65">
        <v>564</v>
      </c>
      <c r="DO65">
        <v>1953</v>
      </c>
      <c r="DP65">
        <v>476.3</v>
      </c>
      <c r="DR65">
        <v>1998</v>
      </c>
      <c r="DS65">
        <v>1205.7</v>
      </c>
      <c r="DV65">
        <v>1994</v>
      </c>
      <c r="DW65">
        <v>254.2</v>
      </c>
      <c r="DY65">
        <v>1979</v>
      </c>
      <c r="DZ65">
        <v>214.8</v>
      </c>
      <c r="EB65">
        <v>1993</v>
      </c>
      <c r="EC65">
        <v>210.8</v>
      </c>
      <c r="EE65">
        <v>1940</v>
      </c>
      <c r="EF65">
        <v>181.8</v>
      </c>
      <c r="EH65">
        <v>1955</v>
      </c>
      <c r="EI65">
        <v>162.69999999999999</v>
      </c>
      <c r="EK65">
        <v>1982</v>
      </c>
      <c r="EL65">
        <v>143.6</v>
      </c>
      <c r="EN65">
        <v>1987</v>
      </c>
      <c r="EO65">
        <v>149.69999999999999</v>
      </c>
      <c r="EQ65">
        <v>1939</v>
      </c>
      <c r="ER65">
        <v>172.8</v>
      </c>
      <c r="ET65">
        <v>1986</v>
      </c>
      <c r="EU65">
        <v>180</v>
      </c>
      <c r="EW65">
        <v>1936</v>
      </c>
      <c r="EX65">
        <v>218.1</v>
      </c>
      <c r="EZ65" s="45">
        <v>2021</v>
      </c>
      <c r="FA65" s="45">
        <v>228.2</v>
      </c>
      <c r="FC65" s="45">
        <v>2022</v>
      </c>
      <c r="FD65" s="45">
        <v>234.2</v>
      </c>
      <c r="FF65">
        <v>1960</v>
      </c>
      <c r="FG65">
        <v>472.1</v>
      </c>
      <c r="FI65">
        <v>1992</v>
      </c>
      <c r="FJ65">
        <v>697</v>
      </c>
      <c r="FL65">
        <v>1974</v>
      </c>
      <c r="FM65">
        <v>887.9</v>
      </c>
      <c r="FO65">
        <v>1992</v>
      </c>
      <c r="FP65">
        <v>1056.0999999999999</v>
      </c>
      <c r="FR65">
        <v>1943</v>
      </c>
      <c r="FS65">
        <v>1541.7</v>
      </c>
      <c r="FU65">
        <v>1954</v>
      </c>
      <c r="FV65">
        <v>1719.6</v>
      </c>
      <c r="FX65">
        <v>1964</v>
      </c>
      <c r="FY65">
        <v>1961</v>
      </c>
    </row>
    <row r="66" spans="100:181" ht="12.75">
      <c r="CV66" s="5"/>
      <c r="CW66" s="5"/>
      <c r="CZ66">
        <v>1935</v>
      </c>
      <c r="DA66">
        <v>2438.6999999999998</v>
      </c>
      <c r="DC66">
        <v>1939</v>
      </c>
      <c r="DD66">
        <v>2422.9</v>
      </c>
      <c r="DF66">
        <v>1936</v>
      </c>
      <c r="DG66">
        <v>646.79999999999995</v>
      </c>
      <c r="DI66">
        <v>1966</v>
      </c>
      <c r="DJ66">
        <v>718.09999999999991</v>
      </c>
      <c r="DL66">
        <v>1993</v>
      </c>
      <c r="DM66">
        <v>561.5</v>
      </c>
      <c r="DO66">
        <v>1933</v>
      </c>
      <c r="DP66">
        <v>476.09999999999997</v>
      </c>
      <c r="DR66">
        <v>1965</v>
      </c>
      <c r="DS66">
        <v>1199.1000000000001</v>
      </c>
      <c r="DV66">
        <v>1959</v>
      </c>
      <c r="DW66">
        <v>252.1</v>
      </c>
      <c r="DY66">
        <v>1933</v>
      </c>
      <c r="DZ66">
        <v>213.8</v>
      </c>
      <c r="EB66">
        <v>1941</v>
      </c>
      <c r="EC66">
        <v>210</v>
      </c>
      <c r="EE66">
        <v>1971</v>
      </c>
      <c r="EF66">
        <v>181.6</v>
      </c>
      <c r="EH66">
        <v>1973</v>
      </c>
      <c r="EI66">
        <v>162.69999999999999</v>
      </c>
      <c r="EK66">
        <v>1984</v>
      </c>
      <c r="EL66">
        <v>142.5</v>
      </c>
      <c r="EN66">
        <v>1936</v>
      </c>
      <c r="EO66">
        <v>149.30000000000001</v>
      </c>
      <c r="EQ66">
        <v>1968</v>
      </c>
      <c r="ER66">
        <v>172.2</v>
      </c>
      <c r="ET66">
        <v>1995</v>
      </c>
      <c r="EU66">
        <v>180</v>
      </c>
      <c r="EW66">
        <v>1974</v>
      </c>
      <c r="EX66">
        <v>217.6</v>
      </c>
      <c r="EZ66">
        <v>1989</v>
      </c>
      <c r="FA66">
        <v>227.7</v>
      </c>
      <c r="FC66">
        <v>2013</v>
      </c>
      <c r="FD66">
        <v>233.9</v>
      </c>
      <c r="FF66">
        <v>2022</v>
      </c>
      <c r="FG66">
        <v>471.1</v>
      </c>
      <c r="FI66">
        <v>2004</v>
      </c>
      <c r="FJ66">
        <v>695.2</v>
      </c>
      <c r="FL66">
        <v>1967</v>
      </c>
      <c r="FM66">
        <v>886.6</v>
      </c>
      <c r="FO66">
        <v>1975</v>
      </c>
      <c r="FP66">
        <v>1053.5</v>
      </c>
      <c r="FR66">
        <v>1974</v>
      </c>
      <c r="FS66">
        <v>1538.2</v>
      </c>
      <c r="FU66">
        <v>1978</v>
      </c>
      <c r="FV66">
        <v>1716.4</v>
      </c>
      <c r="FX66">
        <v>1963</v>
      </c>
      <c r="FY66">
        <v>1929.1</v>
      </c>
    </row>
    <row r="67" spans="100:181" ht="12.75">
      <c r="CV67" s="5"/>
      <c r="CW67" s="5"/>
      <c r="CZ67">
        <v>1954</v>
      </c>
      <c r="DA67">
        <v>2437.0999999999995</v>
      </c>
      <c r="DC67">
        <v>1954</v>
      </c>
      <c r="DD67">
        <v>2422.1999999999998</v>
      </c>
      <c r="DF67">
        <v>1959</v>
      </c>
      <c r="DG67">
        <v>646.70000000000005</v>
      </c>
      <c r="DI67">
        <v>1954</v>
      </c>
      <c r="DJ67">
        <v>717.4</v>
      </c>
      <c r="DL67">
        <v>1934</v>
      </c>
      <c r="DM67">
        <v>561.29999999999995</v>
      </c>
      <c r="DO67">
        <v>1976</v>
      </c>
      <c r="DP67">
        <v>474.6</v>
      </c>
      <c r="DR67">
        <v>1943</v>
      </c>
      <c r="DS67">
        <v>1196.8</v>
      </c>
      <c r="DV67">
        <v>1955</v>
      </c>
      <c r="DW67">
        <v>251</v>
      </c>
      <c r="DY67">
        <v>1984</v>
      </c>
      <c r="DZ67">
        <v>212.7</v>
      </c>
      <c r="EB67" s="45">
        <v>2021</v>
      </c>
      <c r="EC67" s="45">
        <v>208.8</v>
      </c>
      <c r="EE67">
        <v>1945</v>
      </c>
      <c r="EF67">
        <v>181.3</v>
      </c>
      <c r="EH67">
        <v>1954</v>
      </c>
      <c r="EI67">
        <v>162.1</v>
      </c>
      <c r="EK67">
        <v>1989</v>
      </c>
      <c r="EL67">
        <v>142.5</v>
      </c>
      <c r="EN67">
        <v>1943</v>
      </c>
      <c r="EO67">
        <v>149</v>
      </c>
      <c r="EQ67">
        <v>1938</v>
      </c>
      <c r="ER67">
        <v>171.4</v>
      </c>
      <c r="ET67">
        <v>2010</v>
      </c>
      <c r="EU67">
        <v>179</v>
      </c>
      <c r="EW67">
        <v>1982</v>
      </c>
      <c r="EX67">
        <v>216.7</v>
      </c>
      <c r="EZ67">
        <v>1943</v>
      </c>
      <c r="FA67">
        <v>227.5</v>
      </c>
      <c r="FC67">
        <v>2004</v>
      </c>
      <c r="FD67">
        <v>233.5</v>
      </c>
      <c r="FF67">
        <v>2018</v>
      </c>
      <c r="FG67">
        <v>470</v>
      </c>
      <c r="FI67">
        <v>1996</v>
      </c>
      <c r="FJ67">
        <v>693.2</v>
      </c>
      <c r="FL67">
        <v>2004</v>
      </c>
      <c r="FM67">
        <v>885.80000000000007</v>
      </c>
      <c r="FO67">
        <v>1962</v>
      </c>
      <c r="FP67">
        <v>1049.7</v>
      </c>
      <c r="FR67">
        <v>2011</v>
      </c>
      <c r="FS67">
        <v>1536.8</v>
      </c>
      <c r="FU67">
        <v>1935</v>
      </c>
      <c r="FV67">
        <v>1714.3</v>
      </c>
      <c r="FX67">
        <v>1962</v>
      </c>
      <c r="FY67">
        <v>1973.2</v>
      </c>
    </row>
    <row r="68" spans="100:181" ht="12.75">
      <c r="CV68" s="5"/>
      <c r="CW68" s="6"/>
      <c r="CZ68">
        <v>1932</v>
      </c>
      <c r="DA68">
        <v>2436.8999999999996</v>
      </c>
      <c r="DC68">
        <v>2009</v>
      </c>
      <c r="DD68">
        <v>2421</v>
      </c>
      <c r="DF68">
        <v>1978</v>
      </c>
      <c r="DG68">
        <v>643.6</v>
      </c>
      <c r="DI68">
        <v>1976</v>
      </c>
      <c r="DJ68">
        <v>714.7</v>
      </c>
      <c r="DL68">
        <v>1992</v>
      </c>
      <c r="DM68">
        <v>560.6</v>
      </c>
      <c r="DO68">
        <v>1944</v>
      </c>
      <c r="DP68">
        <v>471.90000000000003</v>
      </c>
      <c r="DR68">
        <v>1985</v>
      </c>
      <c r="DS68">
        <v>1194.3000000000002</v>
      </c>
      <c r="DV68">
        <v>1952</v>
      </c>
      <c r="DW68">
        <v>250.7</v>
      </c>
      <c r="DY68">
        <v>2007</v>
      </c>
      <c r="DZ68">
        <v>212.2</v>
      </c>
      <c r="EB68">
        <v>1963</v>
      </c>
      <c r="EC68">
        <v>208.7</v>
      </c>
      <c r="EE68">
        <v>1960</v>
      </c>
      <c r="EF68">
        <v>180.6</v>
      </c>
      <c r="EH68">
        <v>1980</v>
      </c>
      <c r="EI68">
        <v>161.9</v>
      </c>
      <c r="EK68">
        <v>1971</v>
      </c>
      <c r="EL68">
        <v>141.9</v>
      </c>
      <c r="EN68">
        <v>2002</v>
      </c>
      <c r="EO68">
        <v>148.30000000000001</v>
      </c>
      <c r="EQ68">
        <v>1965</v>
      </c>
      <c r="ER68">
        <v>171</v>
      </c>
      <c r="ET68">
        <v>1982</v>
      </c>
      <c r="EU68">
        <v>178.5</v>
      </c>
      <c r="EW68">
        <v>1950</v>
      </c>
      <c r="EX68">
        <v>216.2</v>
      </c>
      <c r="EZ68">
        <v>1953</v>
      </c>
      <c r="FA68">
        <v>225.6</v>
      </c>
      <c r="FC68">
        <v>1955</v>
      </c>
      <c r="FD68">
        <v>232.6</v>
      </c>
      <c r="FF68">
        <v>2002</v>
      </c>
      <c r="FG68">
        <v>469.8</v>
      </c>
      <c r="FI68">
        <v>1986</v>
      </c>
      <c r="FJ68">
        <v>692</v>
      </c>
      <c r="FL68">
        <v>1931</v>
      </c>
      <c r="FM68">
        <v>883.69999999999993</v>
      </c>
      <c r="FO68">
        <v>1966</v>
      </c>
      <c r="FP68">
        <v>1045.3</v>
      </c>
      <c r="FR68">
        <v>1965</v>
      </c>
      <c r="FS68">
        <v>1531.8000000000002</v>
      </c>
      <c r="FU68">
        <v>1964</v>
      </c>
      <c r="FV68">
        <v>1713.9</v>
      </c>
      <c r="FX68">
        <v>1961</v>
      </c>
      <c r="FY68">
        <v>2135</v>
      </c>
    </row>
    <row r="69" spans="100:181">
      <c r="CZ69">
        <v>1937</v>
      </c>
      <c r="DA69">
        <v>2429.7999999999997</v>
      </c>
      <c r="DC69">
        <v>1964</v>
      </c>
      <c r="DD69">
        <v>2418.1</v>
      </c>
      <c r="DF69">
        <v>1964</v>
      </c>
      <c r="DG69">
        <v>640.70000000000005</v>
      </c>
      <c r="DI69">
        <v>1943</v>
      </c>
      <c r="DJ69">
        <v>714.2</v>
      </c>
      <c r="DL69">
        <v>2014</v>
      </c>
      <c r="DM69">
        <v>555.6</v>
      </c>
      <c r="DO69">
        <v>1998</v>
      </c>
      <c r="DP69">
        <v>471.1</v>
      </c>
      <c r="DR69">
        <v>2014</v>
      </c>
      <c r="DS69">
        <v>1191.6000000000001</v>
      </c>
      <c r="DV69">
        <v>1932</v>
      </c>
      <c r="DW69">
        <v>249.4</v>
      </c>
      <c r="DY69">
        <v>1956</v>
      </c>
      <c r="DZ69">
        <v>210.7</v>
      </c>
      <c r="EB69">
        <v>1977</v>
      </c>
      <c r="EC69">
        <v>205.9</v>
      </c>
      <c r="EE69">
        <v>1935</v>
      </c>
      <c r="EF69">
        <v>179.7</v>
      </c>
      <c r="EH69">
        <v>2011</v>
      </c>
      <c r="EI69">
        <v>161.80000000000001</v>
      </c>
      <c r="EK69">
        <v>1956</v>
      </c>
      <c r="EL69">
        <v>141.6</v>
      </c>
      <c r="EN69">
        <v>1955</v>
      </c>
      <c r="EO69">
        <v>145.9</v>
      </c>
      <c r="EQ69">
        <v>1951</v>
      </c>
      <c r="ER69">
        <v>170.4</v>
      </c>
      <c r="ET69" s="45">
        <v>2023</v>
      </c>
      <c r="EU69" s="45">
        <v>178</v>
      </c>
      <c r="EW69">
        <v>2009</v>
      </c>
      <c r="EX69">
        <v>213.4</v>
      </c>
      <c r="EZ69">
        <v>2002</v>
      </c>
      <c r="FA69">
        <v>225.3</v>
      </c>
      <c r="FC69">
        <v>2008</v>
      </c>
      <c r="FD69">
        <v>232.5</v>
      </c>
      <c r="FF69">
        <v>1984</v>
      </c>
      <c r="FG69">
        <v>469.7</v>
      </c>
      <c r="FI69">
        <v>1976</v>
      </c>
      <c r="FJ69">
        <v>688.40000000000009</v>
      </c>
      <c r="FL69">
        <v>1946</v>
      </c>
      <c r="FM69">
        <v>881.90000000000009</v>
      </c>
      <c r="FO69">
        <v>1937</v>
      </c>
      <c r="FP69">
        <v>1039.6999999999998</v>
      </c>
      <c r="FR69">
        <v>1964</v>
      </c>
      <c r="FS69">
        <v>1530.5</v>
      </c>
      <c r="FU69">
        <v>1977</v>
      </c>
      <c r="FV69">
        <v>1713.8</v>
      </c>
      <c r="FX69">
        <v>1960</v>
      </c>
      <c r="FY69">
        <v>1824.6</v>
      </c>
    </row>
    <row r="70" spans="100:181">
      <c r="CZ70">
        <v>1955</v>
      </c>
      <c r="DA70">
        <v>2426.3000000000002</v>
      </c>
      <c r="DC70">
        <v>1990</v>
      </c>
      <c r="DD70">
        <v>2416.6999999999998</v>
      </c>
      <c r="DF70">
        <v>2009</v>
      </c>
      <c r="DG70">
        <v>639.1</v>
      </c>
      <c r="DI70">
        <v>2009</v>
      </c>
      <c r="DJ70">
        <v>710.8</v>
      </c>
      <c r="DL70">
        <v>1937</v>
      </c>
      <c r="DM70">
        <v>555.4</v>
      </c>
      <c r="DO70">
        <v>1983</v>
      </c>
      <c r="DP70">
        <v>470.8</v>
      </c>
      <c r="DR70">
        <v>1952</v>
      </c>
      <c r="DS70">
        <v>1191.2</v>
      </c>
      <c r="DV70">
        <v>1998</v>
      </c>
      <c r="DW70">
        <v>249</v>
      </c>
      <c r="DY70">
        <v>1937</v>
      </c>
      <c r="DZ70">
        <v>208.4</v>
      </c>
      <c r="EB70">
        <v>1997</v>
      </c>
      <c r="EC70">
        <v>205.1</v>
      </c>
      <c r="EE70">
        <v>2008</v>
      </c>
      <c r="EF70">
        <v>177.9</v>
      </c>
      <c r="EH70">
        <v>1948</v>
      </c>
      <c r="EI70">
        <v>161</v>
      </c>
      <c r="EK70">
        <v>2000</v>
      </c>
      <c r="EL70">
        <v>141.6</v>
      </c>
      <c r="EN70">
        <v>1983</v>
      </c>
      <c r="EO70">
        <v>145.80000000000001</v>
      </c>
      <c r="EQ70">
        <v>1950</v>
      </c>
      <c r="ER70">
        <v>170.1</v>
      </c>
      <c r="ET70">
        <v>2000</v>
      </c>
      <c r="EU70">
        <v>177.6</v>
      </c>
      <c r="EW70">
        <v>1939</v>
      </c>
      <c r="EX70">
        <v>213.3</v>
      </c>
      <c r="EZ70">
        <v>1967</v>
      </c>
      <c r="FA70">
        <v>224.4</v>
      </c>
      <c r="FC70">
        <v>1956</v>
      </c>
      <c r="FD70">
        <v>232.1</v>
      </c>
      <c r="FF70">
        <v>1993</v>
      </c>
      <c r="FG70">
        <v>468.6</v>
      </c>
      <c r="FI70">
        <v>1993</v>
      </c>
      <c r="FJ70">
        <v>679.40000000000009</v>
      </c>
      <c r="FL70">
        <v>1966</v>
      </c>
      <c r="FM70">
        <v>872.6</v>
      </c>
      <c r="FO70">
        <v>1952</v>
      </c>
      <c r="FP70">
        <v>1038.3</v>
      </c>
      <c r="FR70">
        <v>1985</v>
      </c>
      <c r="FS70">
        <v>1528.3000000000002</v>
      </c>
      <c r="FU70">
        <v>1936</v>
      </c>
      <c r="FV70">
        <v>1711.5</v>
      </c>
      <c r="FX70">
        <v>1959</v>
      </c>
      <c r="FY70">
        <v>2050.5</v>
      </c>
    </row>
    <row r="71" spans="100:181">
      <c r="CZ71">
        <v>2010</v>
      </c>
      <c r="DA71">
        <v>2417.3000000000002</v>
      </c>
      <c r="DC71">
        <v>2012</v>
      </c>
      <c r="DD71">
        <v>2415.1000000000004</v>
      </c>
      <c r="DF71">
        <v>2004</v>
      </c>
      <c r="DG71">
        <v>638.1</v>
      </c>
      <c r="DI71">
        <v>1972</v>
      </c>
      <c r="DJ71">
        <v>706.9</v>
      </c>
      <c r="DL71">
        <v>1954</v>
      </c>
      <c r="DM71">
        <v>552.1</v>
      </c>
      <c r="DO71">
        <v>2000</v>
      </c>
      <c r="DP71">
        <v>470.2</v>
      </c>
      <c r="DR71">
        <v>1997</v>
      </c>
      <c r="DS71">
        <v>1189.0999999999999</v>
      </c>
      <c r="DV71">
        <v>1946</v>
      </c>
      <c r="DW71">
        <v>248.3</v>
      </c>
      <c r="DY71">
        <v>1959</v>
      </c>
      <c r="DZ71">
        <v>208.2</v>
      </c>
      <c r="EB71">
        <v>1955</v>
      </c>
      <c r="EC71">
        <v>203.5</v>
      </c>
      <c r="EE71">
        <v>2006</v>
      </c>
      <c r="EF71">
        <v>177.6</v>
      </c>
      <c r="EH71">
        <v>1960</v>
      </c>
      <c r="EI71">
        <v>158.9</v>
      </c>
      <c r="EK71">
        <v>1994</v>
      </c>
      <c r="EL71">
        <v>141</v>
      </c>
      <c r="EN71">
        <v>1988</v>
      </c>
      <c r="EO71">
        <v>144.5</v>
      </c>
      <c r="EQ71">
        <v>2008</v>
      </c>
      <c r="ER71">
        <v>168.2</v>
      </c>
      <c r="ET71">
        <v>1940</v>
      </c>
      <c r="EU71">
        <v>177.4</v>
      </c>
      <c r="EW71">
        <v>1988</v>
      </c>
      <c r="EX71">
        <v>212.7</v>
      </c>
      <c r="EZ71">
        <v>1987</v>
      </c>
      <c r="FA71">
        <v>222</v>
      </c>
      <c r="FC71">
        <v>1930</v>
      </c>
      <c r="FD71">
        <v>231.4</v>
      </c>
      <c r="FF71">
        <v>1976</v>
      </c>
      <c r="FG71">
        <v>461.6</v>
      </c>
      <c r="FI71">
        <v>1958</v>
      </c>
      <c r="FJ71">
        <v>677.5</v>
      </c>
      <c r="FL71">
        <v>1975</v>
      </c>
      <c r="FM71">
        <v>870.40000000000009</v>
      </c>
      <c r="FO71">
        <v>1946</v>
      </c>
      <c r="FP71">
        <v>1033.5</v>
      </c>
      <c r="FR71">
        <v>1993</v>
      </c>
      <c r="FS71">
        <v>1527.8000000000002</v>
      </c>
      <c r="FU71">
        <v>1966</v>
      </c>
      <c r="FV71">
        <v>1706.0999999999997</v>
      </c>
      <c r="FX71">
        <v>1958</v>
      </c>
      <c r="FY71">
        <v>2052.5</v>
      </c>
    </row>
    <row r="72" spans="100:181">
      <c r="CZ72">
        <v>1964</v>
      </c>
      <c r="DA72">
        <v>2407.8999999999996</v>
      </c>
      <c r="DC72">
        <v>1937</v>
      </c>
      <c r="DD72">
        <v>2399.6</v>
      </c>
      <c r="DF72">
        <v>1982</v>
      </c>
      <c r="DG72">
        <v>637.29999999999995</v>
      </c>
      <c r="DI72">
        <v>1937</v>
      </c>
      <c r="DJ72">
        <v>701</v>
      </c>
      <c r="DL72">
        <v>2011</v>
      </c>
      <c r="DM72">
        <v>550.6</v>
      </c>
      <c r="DO72">
        <v>1954</v>
      </c>
      <c r="DP72">
        <v>469.5</v>
      </c>
      <c r="DR72">
        <v>2012</v>
      </c>
      <c r="DS72">
        <v>1184.7</v>
      </c>
      <c r="DV72">
        <v>1977</v>
      </c>
      <c r="DW72">
        <v>246.1</v>
      </c>
      <c r="DY72">
        <v>1989</v>
      </c>
      <c r="DZ72">
        <v>206.9</v>
      </c>
      <c r="EB72">
        <v>2005</v>
      </c>
      <c r="EC72">
        <v>202.9</v>
      </c>
      <c r="EE72">
        <v>2000</v>
      </c>
      <c r="EF72">
        <v>176.1</v>
      </c>
      <c r="EH72">
        <v>1992</v>
      </c>
      <c r="EI72">
        <v>158.1</v>
      </c>
      <c r="EK72">
        <v>2005</v>
      </c>
      <c r="EL72">
        <v>140.30000000000001</v>
      </c>
      <c r="EN72">
        <v>1956</v>
      </c>
      <c r="EO72">
        <v>143.80000000000001</v>
      </c>
      <c r="EQ72">
        <v>1984</v>
      </c>
      <c r="ER72">
        <v>167.6</v>
      </c>
      <c r="ET72">
        <v>1976</v>
      </c>
      <c r="EU72">
        <v>176.2</v>
      </c>
      <c r="EW72">
        <v>1998</v>
      </c>
      <c r="EX72">
        <v>212.5</v>
      </c>
      <c r="EZ72">
        <v>1995</v>
      </c>
      <c r="FA72">
        <v>222</v>
      </c>
      <c r="FC72">
        <v>1938</v>
      </c>
      <c r="FD72">
        <v>229.5</v>
      </c>
      <c r="FF72">
        <v>1959</v>
      </c>
      <c r="FG72">
        <v>460.29999999999995</v>
      </c>
      <c r="FI72">
        <v>2011</v>
      </c>
      <c r="FJ72">
        <v>675.7</v>
      </c>
      <c r="FL72">
        <v>1959</v>
      </c>
      <c r="FM72">
        <v>867.9</v>
      </c>
      <c r="FO72">
        <v>2010</v>
      </c>
      <c r="FP72">
        <v>1032.7</v>
      </c>
      <c r="FR72">
        <v>1932</v>
      </c>
      <c r="FS72">
        <v>1526.9999999999998</v>
      </c>
      <c r="FU72">
        <v>1963</v>
      </c>
      <c r="FV72">
        <v>1705.6999999999998</v>
      </c>
      <c r="FX72">
        <v>1957</v>
      </c>
      <c r="FY72">
        <v>2036.6</v>
      </c>
    </row>
    <row r="73" spans="100:181">
      <c r="CZ73">
        <v>1966</v>
      </c>
      <c r="DA73">
        <v>2397.0999999999995</v>
      </c>
      <c r="DC73">
        <v>2011</v>
      </c>
      <c r="DD73">
        <v>2392.1000000000004</v>
      </c>
      <c r="DF73">
        <v>1974</v>
      </c>
      <c r="DG73">
        <v>633.59999999999991</v>
      </c>
      <c r="DI73">
        <v>2010</v>
      </c>
      <c r="DJ73">
        <v>700.59999999999991</v>
      </c>
      <c r="DL73">
        <v>1967</v>
      </c>
      <c r="DM73">
        <v>550.29999999999995</v>
      </c>
      <c r="DO73">
        <v>1971</v>
      </c>
      <c r="DP73">
        <v>469.5</v>
      </c>
      <c r="DR73">
        <v>1934</v>
      </c>
      <c r="DS73">
        <v>1183.1000000000001</v>
      </c>
      <c r="DV73">
        <v>1960</v>
      </c>
      <c r="DW73">
        <v>245.6</v>
      </c>
      <c r="DY73">
        <v>1954</v>
      </c>
      <c r="DZ73">
        <v>205.1</v>
      </c>
      <c r="EB73">
        <v>1992</v>
      </c>
      <c r="EC73">
        <v>201.5</v>
      </c>
      <c r="EE73">
        <v>2002</v>
      </c>
      <c r="EF73">
        <v>175.7</v>
      </c>
      <c r="EH73">
        <v>1933</v>
      </c>
      <c r="EI73">
        <v>157.1</v>
      </c>
      <c r="EK73" s="45">
        <v>2022</v>
      </c>
      <c r="EL73" s="45">
        <v>138.1</v>
      </c>
      <c r="EN73">
        <v>1935</v>
      </c>
      <c r="EO73">
        <v>143.6</v>
      </c>
      <c r="EQ73">
        <v>1974</v>
      </c>
      <c r="ER73">
        <v>167.4</v>
      </c>
      <c r="ET73">
        <v>1930</v>
      </c>
      <c r="EU73">
        <v>175.2</v>
      </c>
      <c r="EW73">
        <v>1930</v>
      </c>
      <c r="EX73">
        <v>212.3</v>
      </c>
      <c r="EZ73">
        <v>1965</v>
      </c>
      <c r="FA73">
        <v>220.9</v>
      </c>
      <c r="FC73">
        <v>1959</v>
      </c>
      <c r="FD73">
        <v>226</v>
      </c>
      <c r="FF73">
        <v>1996</v>
      </c>
      <c r="FG73">
        <v>460.20000000000005</v>
      </c>
      <c r="FI73">
        <v>1954</v>
      </c>
      <c r="FJ73">
        <v>674.5</v>
      </c>
      <c r="FL73">
        <v>1954</v>
      </c>
      <c r="FM73">
        <v>865.4</v>
      </c>
      <c r="FO73">
        <v>1965</v>
      </c>
      <c r="FP73">
        <v>1032.2</v>
      </c>
      <c r="FR73">
        <v>1937</v>
      </c>
      <c r="FS73">
        <v>1523.6</v>
      </c>
      <c r="FU73">
        <v>1943</v>
      </c>
      <c r="FV73">
        <v>1699.8</v>
      </c>
      <c r="FX73">
        <v>1956</v>
      </c>
      <c r="FY73">
        <v>1802.7999999999997</v>
      </c>
    </row>
    <row r="74" spans="100:181">
      <c r="CZ74">
        <v>1970</v>
      </c>
      <c r="DA74">
        <v>2394.1999999999998</v>
      </c>
      <c r="DC74">
        <v>2010</v>
      </c>
      <c r="DD74">
        <v>2389.4999999999991</v>
      </c>
      <c r="DF74">
        <v>1930</v>
      </c>
      <c r="DG74">
        <v>631.5</v>
      </c>
      <c r="DI74">
        <v>1960</v>
      </c>
      <c r="DJ74">
        <v>698.1</v>
      </c>
      <c r="DL74">
        <v>1965</v>
      </c>
      <c r="DM74">
        <v>549.90000000000009</v>
      </c>
      <c r="DO74">
        <v>1990</v>
      </c>
      <c r="DP74">
        <v>469</v>
      </c>
      <c r="DR74">
        <v>1954</v>
      </c>
      <c r="DS74">
        <v>1176.8</v>
      </c>
      <c r="DV74">
        <v>1947</v>
      </c>
      <c r="DW74">
        <v>245</v>
      </c>
      <c r="DY74">
        <v>1944</v>
      </c>
      <c r="DZ74">
        <v>204.2</v>
      </c>
      <c r="EB74">
        <v>1946</v>
      </c>
      <c r="EC74">
        <v>200.9</v>
      </c>
      <c r="EE74">
        <v>1993</v>
      </c>
      <c r="EF74">
        <v>174</v>
      </c>
      <c r="EH74">
        <v>1987</v>
      </c>
      <c r="EI74">
        <v>155.9</v>
      </c>
      <c r="EK74">
        <v>1938</v>
      </c>
      <c r="EL74">
        <v>136</v>
      </c>
      <c r="EN74">
        <v>1985</v>
      </c>
      <c r="EO74">
        <v>143.6</v>
      </c>
      <c r="EQ74">
        <v>1979</v>
      </c>
      <c r="ER74">
        <v>162.5</v>
      </c>
      <c r="ET74">
        <v>1931</v>
      </c>
      <c r="EU74">
        <v>174</v>
      </c>
      <c r="EW74">
        <v>1934</v>
      </c>
      <c r="EX74">
        <v>211.7</v>
      </c>
      <c r="EZ74">
        <v>2009</v>
      </c>
      <c r="FA74">
        <v>219.8</v>
      </c>
      <c r="FC74">
        <v>1969</v>
      </c>
      <c r="FD74">
        <v>225.1</v>
      </c>
      <c r="FF74">
        <v>1969</v>
      </c>
      <c r="FG74">
        <v>459.7</v>
      </c>
      <c r="FI74">
        <v>1935</v>
      </c>
      <c r="FJ74">
        <v>672.3</v>
      </c>
      <c r="FL74">
        <v>1952</v>
      </c>
      <c r="FM74">
        <v>862.5</v>
      </c>
      <c r="FO74">
        <v>1993</v>
      </c>
      <c r="FP74">
        <v>1030.1000000000001</v>
      </c>
      <c r="FR74">
        <v>1977</v>
      </c>
      <c r="FS74">
        <v>1520.6</v>
      </c>
      <c r="FU74">
        <v>1993</v>
      </c>
      <c r="FV74">
        <v>1695.8000000000002</v>
      </c>
      <c r="FX74">
        <v>1955</v>
      </c>
      <c r="FY74">
        <v>1911.1000000000001</v>
      </c>
    </row>
    <row r="75" spans="100:181">
      <c r="CZ75">
        <v>2004</v>
      </c>
      <c r="DA75">
        <v>2391.2000000000003</v>
      </c>
      <c r="DC75">
        <v>1985</v>
      </c>
      <c r="DD75">
        <v>2389.1999999999998</v>
      </c>
      <c r="DF75">
        <v>1940</v>
      </c>
      <c r="DG75">
        <v>631.4</v>
      </c>
      <c r="DI75">
        <v>1959</v>
      </c>
      <c r="DJ75">
        <v>694.9</v>
      </c>
      <c r="DL75">
        <v>1973</v>
      </c>
      <c r="DM75">
        <v>549.29999999999995</v>
      </c>
      <c r="DO75">
        <v>1988</v>
      </c>
      <c r="DP75">
        <v>468.20000000000005</v>
      </c>
      <c r="DR75">
        <v>1955</v>
      </c>
      <c r="DS75">
        <v>1173.1000000000001</v>
      </c>
      <c r="DV75">
        <v>2020</v>
      </c>
      <c r="DW75">
        <v>245</v>
      </c>
      <c r="DY75">
        <v>1963</v>
      </c>
      <c r="DZ75">
        <v>204</v>
      </c>
      <c r="EB75">
        <v>2017</v>
      </c>
      <c r="EC75">
        <v>200.7</v>
      </c>
      <c r="EE75">
        <v>1948</v>
      </c>
      <c r="EF75">
        <v>173.8</v>
      </c>
      <c r="EH75">
        <v>1998</v>
      </c>
      <c r="EI75">
        <v>155.6</v>
      </c>
      <c r="EK75" s="45">
        <v>2021</v>
      </c>
      <c r="EL75" s="45">
        <v>135.6</v>
      </c>
      <c r="EN75">
        <v>1942</v>
      </c>
      <c r="EO75">
        <v>143.19999999999999</v>
      </c>
      <c r="EQ75">
        <v>2003</v>
      </c>
      <c r="ER75">
        <v>160.30000000000001</v>
      </c>
      <c r="ET75">
        <v>1983</v>
      </c>
      <c r="EU75">
        <v>172.5</v>
      </c>
      <c r="EW75">
        <v>1946</v>
      </c>
      <c r="EX75">
        <v>211.4</v>
      </c>
      <c r="EZ75">
        <v>2018</v>
      </c>
      <c r="FA75">
        <v>219.4</v>
      </c>
      <c r="FC75">
        <v>2010</v>
      </c>
      <c r="FD75">
        <v>225</v>
      </c>
      <c r="FF75">
        <v>1997</v>
      </c>
      <c r="FG75">
        <v>459.5</v>
      </c>
      <c r="FI75">
        <v>1995</v>
      </c>
      <c r="FJ75">
        <v>671.8</v>
      </c>
      <c r="FL75">
        <v>2014</v>
      </c>
      <c r="FM75">
        <v>859.10000000000014</v>
      </c>
      <c r="FO75">
        <v>1954</v>
      </c>
      <c r="FP75">
        <v>1027.5</v>
      </c>
      <c r="FR75">
        <v>2004</v>
      </c>
      <c r="FS75">
        <v>1519.6000000000001</v>
      </c>
      <c r="FU75">
        <v>1932</v>
      </c>
      <c r="FV75">
        <v>1695.5999999999997</v>
      </c>
      <c r="FX75">
        <v>1954</v>
      </c>
      <c r="FY75">
        <v>1997.3999999999999</v>
      </c>
    </row>
    <row r="76" spans="100:181">
      <c r="CZ76">
        <v>1943</v>
      </c>
      <c r="DA76">
        <v>2387.4</v>
      </c>
      <c r="DC76">
        <v>1946</v>
      </c>
      <c r="DD76">
        <v>2385.7000000000003</v>
      </c>
      <c r="DF76">
        <v>2016</v>
      </c>
      <c r="DG76">
        <v>631.1</v>
      </c>
      <c r="DI76">
        <v>1942</v>
      </c>
      <c r="DJ76">
        <v>692.7</v>
      </c>
      <c r="DL76">
        <v>1985</v>
      </c>
      <c r="DM76">
        <v>546.4</v>
      </c>
      <c r="DO76">
        <v>1974</v>
      </c>
      <c r="DP76">
        <v>467.29999999999995</v>
      </c>
      <c r="DR76">
        <v>1944</v>
      </c>
      <c r="DS76">
        <v>1171.4000000000001</v>
      </c>
      <c r="DV76">
        <v>1967</v>
      </c>
      <c r="DW76">
        <v>244.2</v>
      </c>
      <c r="DY76">
        <v>2000</v>
      </c>
      <c r="DZ76">
        <v>202.8</v>
      </c>
      <c r="EB76">
        <v>1958</v>
      </c>
      <c r="EC76">
        <v>200.4</v>
      </c>
      <c r="EE76">
        <v>1968</v>
      </c>
      <c r="EF76">
        <v>173.2</v>
      </c>
      <c r="EH76">
        <v>1934</v>
      </c>
      <c r="EI76">
        <v>154.6</v>
      </c>
      <c r="EK76">
        <v>1993</v>
      </c>
      <c r="EL76">
        <v>135</v>
      </c>
      <c r="EN76">
        <v>1948</v>
      </c>
      <c r="EO76">
        <v>143.1</v>
      </c>
      <c r="EQ76">
        <v>2012</v>
      </c>
      <c r="ER76">
        <v>160.1</v>
      </c>
      <c r="ET76">
        <v>2008</v>
      </c>
      <c r="EU76">
        <v>172</v>
      </c>
      <c r="EW76">
        <v>1935</v>
      </c>
      <c r="EX76">
        <v>209.2</v>
      </c>
      <c r="EZ76">
        <v>1993</v>
      </c>
      <c r="FA76">
        <v>219</v>
      </c>
      <c r="FC76">
        <v>2014</v>
      </c>
      <c r="FD76">
        <v>222.6</v>
      </c>
      <c r="FF76">
        <v>1975</v>
      </c>
      <c r="FG76">
        <v>457.3</v>
      </c>
      <c r="FI76">
        <v>1966</v>
      </c>
      <c r="FJ76">
        <v>667.7</v>
      </c>
      <c r="FL76">
        <v>1965</v>
      </c>
      <c r="FM76">
        <v>857.9</v>
      </c>
      <c r="FO76">
        <v>1997</v>
      </c>
      <c r="FP76">
        <v>1026.3</v>
      </c>
      <c r="FR76">
        <v>1989</v>
      </c>
      <c r="FS76">
        <v>1515</v>
      </c>
      <c r="FU76">
        <v>1955</v>
      </c>
      <c r="FV76">
        <v>1683.3000000000002</v>
      </c>
      <c r="FX76">
        <v>1953</v>
      </c>
      <c r="FY76">
        <v>1849.5</v>
      </c>
    </row>
    <row r="77" spans="100:181">
      <c r="CZ77">
        <v>1952</v>
      </c>
      <c r="DA77">
        <v>2386.7999999999997</v>
      </c>
      <c r="DC77">
        <v>1965</v>
      </c>
      <c r="DD77">
        <v>2382.4</v>
      </c>
      <c r="DF77">
        <v>1960</v>
      </c>
      <c r="DG77">
        <v>629.4</v>
      </c>
      <c r="DI77">
        <v>1952</v>
      </c>
      <c r="DJ77">
        <v>691.99999999999989</v>
      </c>
      <c r="DL77" s="98">
        <v>2023</v>
      </c>
      <c r="DM77" s="98">
        <v>545.4</v>
      </c>
      <c r="DO77">
        <v>1968</v>
      </c>
      <c r="DP77">
        <v>466.2</v>
      </c>
      <c r="DR77">
        <v>1989</v>
      </c>
      <c r="DS77">
        <v>1166.3</v>
      </c>
      <c r="DV77">
        <v>2002</v>
      </c>
      <c r="DW77">
        <v>243.8</v>
      </c>
      <c r="DY77">
        <v>1974</v>
      </c>
      <c r="DZ77">
        <v>202.4</v>
      </c>
      <c r="EB77">
        <v>1956</v>
      </c>
      <c r="EC77">
        <v>200.1</v>
      </c>
      <c r="EE77">
        <v>1953</v>
      </c>
      <c r="EF77">
        <v>173</v>
      </c>
      <c r="EH77">
        <v>1935</v>
      </c>
      <c r="EI77">
        <v>154.5</v>
      </c>
      <c r="EK77">
        <v>1935</v>
      </c>
      <c r="EL77">
        <v>134.80000000000001</v>
      </c>
      <c r="EN77">
        <v>1954</v>
      </c>
      <c r="EO77">
        <v>142.80000000000001</v>
      </c>
      <c r="EQ77">
        <v>1944</v>
      </c>
      <c r="ER77">
        <v>159.30000000000001</v>
      </c>
      <c r="ET77">
        <v>1938</v>
      </c>
      <c r="EU77">
        <v>170.2</v>
      </c>
      <c r="EW77">
        <v>1951</v>
      </c>
      <c r="EX77">
        <v>206.7</v>
      </c>
      <c r="EZ77">
        <v>1940</v>
      </c>
      <c r="FA77">
        <v>218.9</v>
      </c>
      <c r="FC77">
        <v>1954</v>
      </c>
      <c r="FD77">
        <v>222.2</v>
      </c>
      <c r="FF77">
        <v>1986</v>
      </c>
      <c r="FG77">
        <v>456.4</v>
      </c>
      <c r="FI77">
        <v>1989</v>
      </c>
      <c r="FJ77">
        <v>667.3</v>
      </c>
      <c r="FL77">
        <v>1997</v>
      </c>
      <c r="FM77">
        <v>856.5</v>
      </c>
      <c r="FO77">
        <v>1989</v>
      </c>
      <c r="FP77">
        <v>1023.8</v>
      </c>
      <c r="FR77">
        <v>1992</v>
      </c>
      <c r="FS77">
        <v>1509.1</v>
      </c>
      <c r="FU77">
        <v>1974</v>
      </c>
      <c r="FV77">
        <v>1680.9</v>
      </c>
      <c r="FX77">
        <v>1952</v>
      </c>
      <c r="FY77">
        <v>2010.1999999999998</v>
      </c>
    </row>
    <row r="78" spans="100:181">
      <c r="CZ78">
        <v>1945</v>
      </c>
      <c r="DA78">
        <v>2386.4</v>
      </c>
      <c r="DC78">
        <v>1989</v>
      </c>
      <c r="DD78">
        <v>2381.2999999999997</v>
      </c>
      <c r="DF78">
        <v>1938</v>
      </c>
      <c r="DG78">
        <v>628.69999999999993</v>
      </c>
      <c r="DI78">
        <v>2007</v>
      </c>
      <c r="DJ78">
        <v>689</v>
      </c>
      <c r="DL78">
        <v>2006</v>
      </c>
      <c r="DM78">
        <v>543.59999999999991</v>
      </c>
      <c r="DO78">
        <v>1963</v>
      </c>
      <c r="DP78">
        <v>465.1</v>
      </c>
      <c r="DR78">
        <v>1993</v>
      </c>
      <c r="DS78">
        <v>1165.1000000000001</v>
      </c>
      <c r="DV78">
        <v>2018</v>
      </c>
      <c r="DW78">
        <v>243.6</v>
      </c>
      <c r="DY78">
        <v>1935</v>
      </c>
      <c r="DZ78">
        <v>201.3</v>
      </c>
      <c r="EB78">
        <v>1975</v>
      </c>
      <c r="EC78">
        <v>199.9</v>
      </c>
      <c r="EE78">
        <v>1957</v>
      </c>
      <c r="EF78">
        <v>172.9</v>
      </c>
      <c r="EH78">
        <v>1962</v>
      </c>
      <c r="EI78">
        <v>154.1</v>
      </c>
      <c r="EK78">
        <v>1979</v>
      </c>
      <c r="EL78">
        <v>134.69999999999999</v>
      </c>
      <c r="EN78">
        <v>1978</v>
      </c>
      <c r="EO78">
        <v>141.9</v>
      </c>
      <c r="EQ78" s="45">
        <v>2021</v>
      </c>
      <c r="ER78" s="45">
        <v>158.80000000000001</v>
      </c>
      <c r="ET78">
        <v>1984</v>
      </c>
      <c r="EU78">
        <v>169.9</v>
      </c>
      <c r="EW78">
        <v>1953</v>
      </c>
      <c r="EX78">
        <v>204.2</v>
      </c>
      <c r="EZ78">
        <v>1938</v>
      </c>
      <c r="FA78">
        <v>217.9</v>
      </c>
      <c r="FC78">
        <v>2007</v>
      </c>
      <c r="FD78">
        <v>221.1</v>
      </c>
      <c r="FF78">
        <v>1942</v>
      </c>
      <c r="FG78">
        <v>455</v>
      </c>
      <c r="FI78">
        <v>1997</v>
      </c>
      <c r="FJ78">
        <v>664.6</v>
      </c>
      <c r="FL78">
        <v>1955</v>
      </c>
      <c r="FM78">
        <v>856</v>
      </c>
      <c r="FO78">
        <v>1955</v>
      </c>
      <c r="FP78">
        <v>1018.7</v>
      </c>
      <c r="FR78">
        <v>1954</v>
      </c>
      <c r="FS78">
        <v>1497</v>
      </c>
      <c r="FU78">
        <v>2012</v>
      </c>
      <c r="FV78">
        <v>1680.4999999999998</v>
      </c>
      <c r="FX78">
        <v>1951</v>
      </c>
      <c r="FY78">
        <v>2031.8</v>
      </c>
    </row>
    <row r="79" spans="100:181">
      <c r="CZ79">
        <v>1942</v>
      </c>
      <c r="DA79">
        <v>2385.5</v>
      </c>
      <c r="DC79">
        <v>1977</v>
      </c>
      <c r="DD79">
        <v>2378.6</v>
      </c>
      <c r="DF79">
        <v>1939</v>
      </c>
      <c r="DG79">
        <v>623.5</v>
      </c>
      <c r="DI79">
        <v>1984</v>
      </c>
      <c r="DJ79">
        <v>688.4</v>
      </c>
      <c r="DL79">
        <v>1982</v>
      </c>
      <c r="DM79">
        <v>540.70000000000005</v>
      </c>
      <c r="DO79">
        <v>2012</v>
      </c>
      <c r="DP79">
        <v>465.1</v>
      </c>
      <c r="DR79">
        <v>2004</v>
      </c>
      <c r="DS79">
        <v>1161.7</v>
      </c>
      <c r="DV79">
        <v>1993</v>
      </c>
      <c r="DW79">
        <v>241.8</v>
      </c>
      <c r="DY79">
        <v>1966</v>
      </c>
      <c r="DZ79">
        <v>200.2</v>
      </c>
      <c r="EB79">
        <v>1957</v>
      </c>
      <c r="EC79">
        <v>199.6</v>
      </c>
      <c r="EE79">
        <v>2017</v>
      </c>
      <c r="EF79">
        <v>169.2</v>
      </c>
      <c r="EH79">
        <v>1957</v>
      </c>
      <c r="EI79">
        <v>154</v>
      </c>
      <c r="EK79">
        <v>2014</v>
      </c>
      <c r="EL79">
        <v>133.4</v>
      </c>
      <c r="EN79">
        <v>1933</v>
      </c>
      <c r="EO79">
        <v>140</v>
      </c>
      <c r="EQ79">
        <v>1976</v>
      </c>
      <c r="ER79">
        <v>158.80000000000001</v>
      </c>
      <c r="ET79">
        <v>2013</v>
      </c>
      <c r="EU79">
        <v>169.4</v>
      </c>
      <c r="EW79">
        <v>2001</v>
      </c>
      <c r="EX79">
        <v>203.1</v>
      </c>
      <c r="EZ79">
        <v>1954</v>
      </c>
      <c r="FA79">
        <v>217.5</v>
      </c>
      <c r="FC79">
        <v>1983</v>
      </c>
      <c r="FD79">
        <v>218.7</v>
      </c>
      <c r="FF79">
        <v>1981</v>
      </c>
      <c r="FG79">
        <v>451.20000000000005</v>
      </c>
      <c r="FI79">
        <v>1979</v>
      </c>
      <c r="FJ79">
        <v>663.69999999999993</v>
      </c>
      <c r="FL79">
        <v>1993</v>
      </c>
      <c r="FM79">
        <v>853.40000000000009</v>
      </c>
      <c r="FO79">
        <v>2004</v>
      </c>
      <c r="FP79">
        <v>1015.2</v>
      </c>
      <c r="FR79">
        <v>1935</v>
      </c>
      <c r="FS79">
        <v>1496.8</v>
      </c>
      <c r="FU79">
        <v>1937</v>
      </c>
      <c r="FV79">
        <v>1678.1999999999998</v>
      </c>
      <c r="FX79">
        <v>1950</v>
      </c>
      <c r="FY79">
        <v>2036.3999999999996</v>
      </c>
    </row>
    <row r="80" spans="100:181">
      <c r="CZ80">
        <v>1993</v>
      </c>
      <c r="DA80">
        <v>2382.9</v>
      </c>
      <c r="DC80">
        <v>2002</v>
      </c>
      <c r="DD80">
        <v>2372.5</v>
      </c>
      <c r="DF80">
        <v>1952</v>
      </c>
      <c r="DG80">
        <v>623.4</v>
      </c>
      <c r="DI80">
        <v>1958</v>
      </c>
      <c r="DJ80">
        <v>686.90000000000009</v>
      </c>
      <c r="DL80">
        <v>1984</v>
      </c>
      <c r="DM80">
        <v>537.59999999999991</v>
      </c>
      <c r="DO80">
        <v>1941</v>
      </c>
      <c r="DP80">
        <v>464.59999999999997</v>
      </c>
      <c r="DR80">
        <v>1936</v>
      </c>
      <c r="DS80">
        <v>1159.7</v>
      </c>
      <c r="DV80">
        <v>1980</v>
      </c>
      <c r="DW80">
        <v>240.6</v>
      </c>
      <c r="DY80">
        <v>1997</v>
      </c>
      <c r="DZ80">
        <v>199.6</v>
      </c>
      <c r="EB80">
        <v>1959</v>
      </c>
      <c r="EC80">
        <v>199.6</v>
      </c>
      <c r="EE80">
        <v>1930</v>
      </c>
      <c r="EF80">
        <v>167.8</v>
      </c>
      <c r="EH80">
        <v>1968</v>
      </c>
      <c r="EI80">
        <v>152.4</v>
      </c>
      <c r="EK80">
        <v>1947</v>
      </c>
      <c r="EL80">
        <v>132.6</v>
      </c>
      <c r="EN80">
        <v>1994</v>
      </c>
      <c r="EO80">
        <v>139.5</v>
      </c>
      <c r="EQ80">
        <v>1953</v>
      </c>
      <c r="ER80">
        <v>157</v>
      </c>
      <c r="ET80">
        <v>1932</v>
      </c>
      <c r="EU80">
        <v>168.6</v>
      </c>
      <c r="EW80">
        <v>1971</v>
      </c>
      <c r="EX80">
        <v>202.8</v>
      </c>
      <c r="EZ80">
        <v>1948</v>
      </c>
      <c r="FA80">
        <v>217.3</v>
      </c>
      <c r="FC80">
        <v>1960</v>
      </c>
      <c r="FD80">
        <v>217</v>
      </c>
      <c r="FF80">
        <v>1955</v>
      </c>
      <c r="FG80">
        <v>448.4</v>
      </c>
      <c r="FI80">
        <v>1959</v>
      </c>
      <c r="FJ80">
        <v>659.9</v>
      </c>
      <c r="FL80">
        <v>1935</v>
      </c>
      <c r="FM80">
        <v>852</v>
      </c>
      <c r="FO80">
        <v>2012</v>
      </c>
      <c r="FP80">
        <v>1010.8</v>
      </c>
      <c r="FR80">
        <v>1936</v>
      </c>
      <c r="FS80">
        <v>1489</v>
      </c>
      <c r="FU80">
        <v>1942</v>
      </c>
      <c r="FV80">
        <v>1673.5</v>
      </c>
      <c r="FX80">
        <v>1949</v>
      </c>
      <c r="FY80">
        <v>2108.1</v>
      </c>
    </row>
    <row r="81" spans="104:181">
      <c r="CZ81">
        <v>1976</v>
      </c>
      <c r="DA81">
        <v>2380.7000000000003</v>
      </c>
      <c r="DC81">
        <v>2014</v>
      </c>
      <c r="DD81">
        <v>2366.0000000000005</v>
      </c>
      <c r="DF81">
        <v>1941</v>
      </c>
      <c r="DG81">
        <v>622.6</v>
      </c>
      <c r="DI81" s="45">
        <v>2022</v>
      </c>
      <c r="DJ81" s="45">
        <v>672.6</v>
      </c>
      <c r="DL81">
        <v>1962</v>
      </c>
      <c r="DM81">
        <v>537.5</v>
      </c>
      <c r="DO81">
        <v>2002</v>
      </c>
      <c r="DP81">
        <v>464.40000000000003</v>
      </c>
      <c r="DR81">
        <v>2010</v>
      </c>
      <c r="DS81">
        <v>1150.9000000000001</v>
      </c>
      <c r="DV81">
        <v>1989</v>
      </c>
      <c r="DW81">
        <v>240.6</v>
      </c>
      <c r="DY81">
        <v>1955</v>
      </c>
      <c r="DZ81">
        <v>197.4</v>
      </c>
      <c r="EB81">
        <v>1931</v>
      </c>
      <c r="EC81">
        <v>199.5</v>
      </c>
      <c r="EE81">
        <v>1932</v>
      </c>
      <c r="EF81">
        <v>165.4</v>
      </c>
      <c r="EH81">
        <v>1946</v>
      </c>
      <c r="EI81">
        <v>151.6</v>
      </c>
      <c r="EK81">
        <v>2011</v>
      </c>
      <c r="EL81">
        <v>128.4</v>
      </c>
      <c r="EN81">
        <v>2000</v>
      </c>
      <c r="EO81">
        <v>139.1</v>
      </c>
      <c r="EQ81">
        <v>1957</v>
      </c>
      <c r="ER81">
        <v>156.80000000000001</v>
      </c>
      <c r="ET81">
        <v>1988</v>
      </c>
      <c r="EU81">
        <v>168.3</v>
      </c>
      <c r="EW81">
        <v>1932</v>
      </c>
      <c r="EX81">
        <v>202.2</v>
      </c>
      <c r="EZ81">
        <v>2013</v>
      </c>
      <c r="FA81">
        <v>217.2</v>
      </c>
      <c r="FC81">
        <v>1970</v>
      </c>
      <c r="FD81">
        <v>217</v>
      </c>
      <c r="FF81">
        <v>1943</v>
      </c>
      <c r="FG81">
        <v>448.1</v>
      </c>
      <c r="FI81">
        <v>1965</v>
      </c>
      <c r="FJ81">
        <v>659.3</v>
      </c>
      <c r="FL81">
        <v>1979</v>
      </c>
      <c r="FM81">
        <v>846</v>
      </c>
      <c r="FO81">
        <v>2000</v>
      </c>
      <c r="FP81">
        <v>1007.8</v>
      </c>
      <c r="FR81">
        <v>2000</v>
      </c>
      <c r="FS81">
        <v>1477.9999999999998</v>
      </c>
      <c r="FU81">
        <v>1945</v>
      </c>
      <c r="FV81">
        <v>1662.2</v>
      </c>
      <c r="FX81">
        <v>1948</v>
      </c>
      <c r="FY81">
        <v>2052.1</v>
      </c>
    </row>
    <row r="82" spans="104:181">
      <c r="CZ82">
        <v>1944</v>
      </c>
      <c r="DA82">
        <v>2373.5</v>
      </c>
      <c r="DC82">
        <v>1982</v>
      </c>
      <c r="DD82">
        <v>2365.7000000000003</v>
      </c>
      <c r="DF82">
        <v>1999</v>
      </c>
      <c r="DG82">
        <v>617.9</v>
      </c>
      <c r="DI82">
        <v>2002</v>
      </c>
      <c r="DJ82">
        <v>671.7</v>
      </c>
      <c r="DL82">
        <v>1981</v>
      </c>
      <c r="DM82">
        <v>536.70000000000005</v>
      </c>
      <c r="DO82">
        <v>1947</v>
      </c>
      <c r="DP82">
        <v>460.79999999999995</v>
      </c>
      <c r="DR82">
        <v>1984</v>
      </c>
      <c r="DS82">
        <v>1149.8</v>
      </c>
      <c r="DV82">
        <v>1975</v>
      </c>
      <c r="DW82">
        <v>237.4</v>
      </c>
      <c r="DY82">
        <v>1986</v>
      </c>
      <c r="DZ82">
        <v>196</v>
      </c>
      <c r="EB82">
        <v>1954</v>
      </c>
      <c r="EC82">
        <v>199.1</v>
      </c>
      <c r="EE82">
        <v>1980</v>
      </c>
      <c r="EF82">
        <v>163</v>
      </c>
      <c r="EH82">
        <v>1949</v>
      </c>
      <c r="EI82">
        <v>151.5</v>
      </c>
      <c r="EK82">
        <v>1953</v>
      </c>
      <c r="EL82">
        <v>128</v>
      </c>
      <c r="EN82">
        <v>2019</v>
      </c>
      <c r="EO82">
        <v>137.19999999999999</v>
      </c>
      <c r="EQ82">
        <v>1981</v>
      </c>
      <c r="ER82">
        <v>156.69999999999999</v>
      </c>
      <c r="ET82">
        <v>1993</v>
      </c>
      <c r="EU82">
        <v>168</v>
      </c>
      <c r="EW82">
        <v>1962</v>
      </c>
      <c r="EX82">
        <v>200</v>
      </c>
      <c r="EZ82">
        <v>1998</v>
      </c>
      <c r="FA82">
        <v>215</v>
      </c>
      <c r="FC82">
        <v>1936</v>
      </c>
      <c r="FD82">
        <v>216.7</v>
      </c>
      <c r="FF82">
        <v>1989</v>
      </c>
      <c r="FG82">
        <v>447.5</v>
      </c>
      <c r="FI82">
        <v>1975</v>
      </c>
      <c r="FJ82">
        <v>657.2</v>
      </c>
      <c r="FL82">
        <v>1981</v>
      </c>
      <c r="FM82">
        <v>839.30000000000007</v>
      </c>
      <c r="FO82">
        <v>1984</v>
      </c>
      <c r="FP82">
        <v>1007.3</v>
      </c>
      <c r="FR82">
        <v>2012</v>
      </c>
      <c r="FS82">
        <v>1475.8999999999999</v>
      </c>
      <c r="FU82">
        <v>1992</v>
      </c>
      <c r="FV82">
        <v>1662.1</v>
      </c>
      <c r="FX82">
        <v>1947</v>
      </c>
      <c r="FY82">
        <v>1938.7</v>
      </c>
    </row>
    <row r="83" spans="104:181">
      <c r="CZ83">
        <v>1946</v>
      </c>
      <c r="DA83">
        <v>2356.1</v>
      </c>
      <c r="DC83">
        <v>1979</v>
      </c>
      <c r="DD83">
        <v>2364.1</v>
      </c>
      <c r="DF83">
        <v>1991</v>
      </c>
      <c r="DG83">
        <v>616.1</v>
      </c>
      <c r="DI83">
        <v>2011</v>
      </c>
      <c r="DJ83">
        <v>671.7</v>
      </c>
      <c r="DL83">
        <v>1950</v>
      </c>
      <c r="DM83">
        <v>534.6</v>
      </c>
      <c r="DO83">
        <v>1970</v>
      </c>
      <c r="DP83">
        <v>459.3</v>
      </c>
      <c r="DR83">
        <v>2000</v>
      </c>
      <c r="DS83">
        <v>1149.3999999999999</v>
      </c>
      <c r="DV83">
        <v>1966</v>
      </c>
      <c r="DW83">
        <v>235.9</v>
      </c>
      <c r="DY83">
        <v>1988</v>
      </c>
      <c r="DZ83">
        <v>195.8</v>
      </c>
      <c r="EB83">
        <v>1988</v>
      </c>
      <c r="EC83">
        <v>197.8</v>
      </c>
      <c r="EE83">
        <v>2015</v>
      </c>
      <c r="EF83">
        <v>162.5</v>
      </c>
      <c r="EH83">
        <v>1981</v>
      </c>
      <c r="EI83">
        <v>148.6</v>
      </c>
      <c r="EK83">
        <v>2002</v>
      </c>
      <c r="EL83">
        <v>124.9</v>
      </c>
      <c r="EN83">
        <v>1962</v>
      </c>
      <c r="EO83">
        <v>137</v>
      </c>
      <c r="EQ83" s="45">
        <v>2022</v>
      </c>
      <c r="ER83" s="45">
        <v>156.19999999999999</v>
      </c>
      <c r="ET83">
        <v>1997</v>
      </c>
      <c r="EU83">
        <v>167.9</v>
      </c>
      <c r="EW83">
        <v>1981</v>
      </c>
      <c r="EX83">
        <v>199</v>
      </c>
      <c r="EZ83">
        <v>1957</v>
      </c>
      <c r="FA83">
        <v>211.8</v>
      </c>
      <c r="FC83">
        <v>1981</v>
      </c>
      <c r="FD83">
        <v>215.8</v>
      </c>
      <c r="FF83">
        <v>2011</v>
      </c>
      <c r="FG83">
        <v>446.7</v>
      </c>
      <c r="FI83">
        <v>1945</v>
      </c>
      <c r="FJ83">
        <v>655.20000000000005</v>
      </c>
      <c r="FL83">
        <v>1942</v>
      </c>
      <c r="FM83">
        <v>838.1</v>
      </c>
      <c r="FO83">
        <v>1935</v>
      </c>
      <c r="FP83">
        <v>1006.5</v>
      </c>
      <c r="FR83">
        <v>1995</v>
      </c>
      <c r="FS83">
        <v>1475.3</v>
      </c>
      <c r="FU83">
        <v>2000</v>
      </c>
      <c r="FV83">
        <v>1655.5999999999997</v>
      </c>
      <c r="FX83">
        <v>1946</v>
      </c>
      <c r="FY83">
        <v>1866.2</v>
      </c>
    </row>
    <row r="84" spans="104:181">
      <c r="CZ84">
        <v>2011</v>
      </c>
      <c r="DA84">
        <v>2356.1</v>
      </c>
      <c r="DC84">
        <v>1944</v>
      </c>
      <c r="DD84">
        <v>2362</v>
      </c>
      <c r="DF84">
        <v>1981</v>
      </c>
      <c r="DG84">
        <v>615</v>
      </c>
      <c r="DI84">
        <v>1955</v>
      </c>
      <c r="DJ84">
        <v>670.6</v>
      </c>
      <c r="DL84">
        <v>1953</v>
      </c>
      <c r="DM84">
        <v>530.70000000000005</v>
      </c>
      <c r="DO84">
        <v>1978</v>
      </c>
      <c r="DP84">
        <v>458.4</v>
      </c>
      <c r="DR84">
        <v>1945</v>
      </c>
      <c r="DS84">
        <v>1147.7</v>
      </c>
      <c r="DV84">
        <v>1953</v>
      </c>
      <c r="DW84">
        <v>235</v>
      </c>
      <c r="DY84" s="45">
        <v>2023</v>
      </c>
      <c r="DZ84" s="45">
        <v>193.9</v>
      </c>
      <c r="EB84">
        <v>1962</v>
      </c>
      <c r="EC84">
        <v>197</v>
      </c>
      <c r="EE84">
        <v>1983</v>
      </c>
      <c r="EF84">
        <v>161.5</v>
      </c>
      <c r="EH84">
        <v>1945</v>
      </c>
      <c r="EI84">
        <v>147.69999999999999</v>
      </c>
      <c r="EK84">
        <v>1998</v>
      </c>
      <c r="EL84">
        <v>122.7</v>
      </c>
      <c r="EN84">
        <v>1938</v>
      </c>
      <c r="EO84">
        <v>136.9</v>
      </c>
      <c r="EQ84">
        <v>2010</v>
      </c>
      <c r="ER84">
        <v>155.80000000000001</v>
      </c>
      <c r="ET84">
        <v>1960</v>
      </c>
      <c r="EU84">
        <v>165.1</v>
      </c>
      <c r="EW84">
        <v>1995</v>
      </c>
      <c r="EX84">
        <v>198.4</v>
      </c>
      <c r="EZ84">
        <v>1966</v>
      </c>
      <c r="FA84">
        <v>211.7</v>
      </c>
      <c r="FC84">
        <v>2005</v>
      </c>
      <c r="FD84">
        <v>215.1</v>
      </c>
      <c r="FF84">
        <v>2007</v>
      </c>
      <c r="FG84">
        <v>444.29999999999995</v>
      </c>
      <c r="FI84">
        <v>1952</v>
      </c>
      <c r="FJ84">
        <v>653.79999999999995</v>
      </c>
      <c r="FL84">
        <v>1945</v>
      </c>
      <c r="FM84">
        <v>836.5</v>
      </c>
      <c r="FO84">
        <v>2011</v>
      </c>
      <c r="FP84">
        <v>997.3</v>
      </c>
      <c r="FR84">
        <v>2010</v>
      </c>
      <c r="FS84">
        <v>1471.4</v>
      </c>
      <c r="FU84">
        <v>1995</v>
      </c>
      <c r="FV84">
        <v>1655.3</v>
      </c>
      <c r="FX84">
        <v>1945</v>
      </c>
      <c r="FY84">
        <v>1858.7</v>
      </c>
    </row>
    <row r="85" spans="104:181">
      <c r="CZ85">
        <v>1936</v>
      </c>
      <c r="DA85">
        <v>2352.4999999999995</v>
      </c>
      <c r="DC85">
        <v>2000</v>
      </c>
      <c r="DD85">
        <v>2356.6</v>
      </c>
      <c r="DF85">
        <v>1963</v>
      </c>
      <c r="DG85">
        <v>614.5</v>
      </c>
      <c r="DI85">
        <v>1936</v>
      </c>
      <c r="DJ85">
        <v>667.6</v>
      </c>
      <c r="DL85">
        <v>1971</v>
      </c>
      <c r="DM85">
        <v>530.70000000000005</v>
      </c>
      <c r="DO85">
        <v>1943</v>
      </c>
      <c r="DP85">
        <v>455.70000000000005</v>
      </c>
      <c r="DR85">
        <v>1946</v>
      </c>
      <c r="DS85">
        <v>1147</v>
      </c>
      <c r="DV85">
        <v>2016</v>
      </c>
      <c r="DW85">
        <v>232.4</v>
      </c>
      <c r="DY85">
        <v>1981</v>
      </c>
      <c r="DZ85">
        <v>193.9</v>
      </c>
      <c r="EB85">
        <v>2006</v>
      </c>
      <c r="EC85">
        <v>195.2</v>
      </c>
      <c r="EE85">
        <v>1950</v>
      </c>
      <c r="EF85">
        <v>161.19999999999999</v>
      </c>
      <c r="EH85">
        <v>1937</v>
      </c>
      <c r="EI85">
        <v>147.5</v>
      </c>
      <c r="EK85">
        <v>1934</v>
      </c>
      <c r="EL85">
        <v>120.7</v>
      </c>
      <c r="EN85">
        <v>1944</v>
      </c>
      <c r="EO85">
        <v>134.30000000000001</v>
      </c>
      <c r="EQ85">
        <v>1992</v>
      </c>
      <c r="ER85">
        <v>155</v>
      </c>
      <c r="ET85">
        <v>1967</v>
      </c>
      <c r="EU85">
        <v>165.1</v>
      </c>
      <c r="EW85">
        <v>1999</v>
      </c>
      <c r="EX85">
        <v>197.1</v>
      </c>
      <c r="EZ85">
        <v>1964</v>
      </c>
      <c r="FA85">
        <v>210.2</v>
      </c>
      <c r="FC85">
        <v>2018</v>
      </c>
      <c r="FD85">
        <v>213.2</v>
      </c>
      <c r="FF85">
        <v>1995</v>
      </c>
      <c r="FG85">
        <v>442.4</v>
      </c>
      <c r="FI85">
        <v>1944</v>
      </c>
      <c r="FJ85">
        <v>653.20000000000005</v>
      </c>
      <c r="FL85">
        <v>2011</v>
      </c>
      <c r="FM85">
        <v>835.5</v>
      </c>
      <c r="FO85">
        <v>1936</v>
      </c>
      <c r="FP85">
        <v>994.9</v>
      </c>
      <c r="FR85">
        <v>1945</v>
      </c>
      <c r="FS85">
        <v>1467</v>
      </c>
      <c r="FU85">
        <v>1946</v>
      </c>
      <c r="FV85">
        <v>1654.8</v>
      </c>
      <c r="FX85">
        <v>1944</v>
      </c>
      <c r="FY85">
        <v>1872</v>
      </c>
    </row>
    <row r="86" spans="104:181">
      <c r="CZ86">
        <v>1984</v>
      </c>
      <c r="DA86">
        <v>2344.6999999999998</v>
      </c>
      <c r="DC86">
        <v>1945</v>
      </c>
      <c r="DD86">
        <v>2349.7999999999997</v>
      </c>
      <c r="DF86">
        <v>1988</v>
      </c>
      <c r="DG86">
        <v>610.5</v>
      </c>
      <c r="DI86">
        <v>1938</v>
      </c>
      <c r="DJ86">
        <v>665.8</v>
      </c>
      <c r="DL86">
        <v>1987</v>
      </c>
      <c r="DM86">
        <v>528.4</v>
      </c>
      <c r="DO86">
        <v>1992</v>
      </c>
      <c r="DP86">
        <v>453</v>
      </c>
      <c r="DR86">
        <v>1942</v>
      </c>
      <c r="DS86">
        <v>1143.7</v>
      </c>
      <c r="DV86">
        <v>2007</v>
      </c>
      <c r="DW86">
        <v>232.1</v>
      </c>
      <c r="DY86">
        <v>1945</v>
      </c>
      <c r="DZ86">
        <v>190.8</v>
      </c>
      <c r="EB86">
        <v>1981</v>
      </c>
      <c r="EC86">
        <v>194.6</v>
      </c>
      <c r="EE86">
        <v>2011</v>
      </c>
      <c r="EF86">
        <v>159.80000000000001</v>
      </c>
      <c r="EH86">
        <v>1940</v>
      </c>
      <c r="EI86">
        <v>147.5</v>
      </c>
      <c r="EK86">
        <v>2010</v>
      </c>
      <c r="EL86">
        <v>118.2</v>
      </c>
      <c r="EN86">
        <v>2008</v>
      </c>
      <c r="EO86">
        <v>132.19999999999999</v>
      </c>
      <c r="EQ86">
        <v>1937</v>
      </c>
      <c r="ER86">
        <v>152.9</v>
      </c>
      <c r="ET86">
        <v>2016</v>
      </c>
      <c r="EU86">
        <v>164.9</v>
      </c>
      <c r="EW86">
        <v>1958</v>
      </c>
      <c r="EX86">
        <v>196.8</v>
      </c>
      <c r="EZ86">
        <v>1990</v>
      </c>
      <c r="FA86">
        <v>210</v>
      </c>
      <c r="FC86">
        <v>1957</v>
      </c>
      <c r="FD86">
        <v>209.8</v>
      </c>
      <c r="FF86">
        <v>2010</v>
      </c>
      <c r="FG86">
        <v>436.4</v>
      </c>
      <c r="FI86">
        <v>2023</v>
      </c>
      <c r="FJ86">
        <v>652.6</v>
      </c>
      <c r="FL86">
        <v>2012</v>
      </c>
      <c r="FM86">
        <v>825.4</v>
      </c>
      <c r="FO86">
        <v>1944</v>
      </c>
      <c r="FP86">
        <v>993.1</v>
      </c>
      <c r="FR86">
        <v>1955</v>
      </c>
      <c r="FS86">
        <v>1465.8000000000002</v>
      </c>
      <c r="FU86">
        <v>1944</v>
      </c>
      <c r="FV86">
        <v>1652.9</v>
      </c>
      <c r="FX86">
        <v>1943</v>
      </c>
      <c r="FY86">
        <v>1866.5</v>
      </c>
    </row>
    <row r="87" spans="104:181">
      <c r="CZ87">
        <v>1995</v>
      </c>
      <c r="DA87">
        <v>2339.1999999999998</v>
      </c>
      <c r="DC87" s="45">
        <v>2023</v>
      </c>
      <c r="DD87" s="45">
        <v>2324.8000000000002</v>
      </c>
      <c r="DF87">
        <v>2013</v>
      </c>
      <c r="DG87">
        <v>608.90000000000009</v>
      </c>
      <c r="DI87">
        <v>1980</v>
      </c>
      <c r="DJ87">
        <v>664.9</v>
      </c>
      <c r="DL87">
        <v>1932</v>
      </c>
      <c r="DM87">
        <v>527.70000000000005</v>
      </c>
      <c r="DO87">
        <v>1979</v>
      </c>
      <c r="DP87">
        <v>452.79999999999995</v>
      </c>
      <c r="DR87">
        <v>1935</v>
      </c>
      <c r="DS87">
        <v>1141.3</v>
      </c>
      <c r="DV87">
        <v>1961</v>
      </c>
      <c r="DW87">
        <v>226.3</v>
      </c>
      <c r="DY87">
        <v>1958</v>
      </c>
      <c r="DZ87">
        <v>190.8</v>
      </c>
      <c r="EB87">
        <v>1973</v>
      </c>
      <c r="EC87">
        <v>192.6</v>
      </c>
      <c r="EE87" s="45">
        <v>2023</v>
      </c>
      <c r="EF87" s="45">
        <v>159.5</v>
      </c>
      <c r="EH87">
        <v>1978</v>
      </c>
      <c r="EI87">
        <v>145.4</v>
      </c>
      <c r="EK87">
        <v>1964</v>
      </c>
      <c r="EL87">
        <v>117.5</v>
      </c>
      <c r="EN87">
        <v>1958</v>
      </c>
      <c r="EO87">
        <v>132</v>
      </c>
      <c r="EQ87">
        <v>1967</v>
      </c>
      <c r="ER87">
        <v>152.80000000000001</v>
      </c>
      <c r="ET87">
        <v>1991</v>
      </c>
      <c r="EU87">
        <v>162</v>
      </c>
      <c r="EW87">
        <v>1945</v>
      </c>
      <c r="EX87">
        <v>196.5</v>
      </c>
      <c r="EZ87">
        <v>1992</v>
      </c>
      <c r="FA87">
        <v>210</v>
      </c>
      <c r="FC87">
        <v>1976</v>
      </c>
      <c r="FD87">
        <v>209.3</v>
      </c>
      <c r="FF87">
        <v>1966</v>
      </c>
      <c r="FG87">
        <v>436.1</v>
      </c>
      <c r="FI87">
        <v>1955</v>
      </c>
      <c r="FJ87">
        <v>651.9</v>
      </c>
      <c r="FL87">
        <v>1984</v>
      </c>
      <c r="FM87">
        <v>825</v>
      </c>
      <c r="FO87">
        <v>1981</v>
      </c>
      <c r="FP87">
        <v>987.90000000000009</v>
      </c>
      <c r="FR87">
        <v>1944</v>
      </c>
      <c r="FS87">
        <v>1465</v>
      </c>
      <c r="FU87">
        <v>2010</v>
      </c>
      <c r="FV87">
        <v>1650.4</v>
      </c>
      <c r="FX87">
        <v>1942</v>
      </c>
      <c r="FY87">
        <v>1922.6</v>
      </c>
    </row>
    <row r="88" spans="104:181">
      <c r="CZ88">
        <v>1989</v>
      </c>
      <c r="DA88">
        <v>2338.8000000000002</v>
      </c>
      <c r="DC88">
        <v>1981</v>
      </c>
      <c r="DD88">
        <v>2322.5</v>
      </c>
      <c r="DF88">
        <v>1995</v>
      </c>
      <c r="DG88">
        <v>600.4</v>
      </c>
      <c r="DI88">
        <v>1932</v>
      </c>
      <c r="DJ88">
        <v>664.8</v>
      </c>
      <c r="DL88">
        <v>1957</v>
      </c>
      <c r="DM88">
        <v>526.5</v>
      </c>
      <c r="DO88">
        <v>1955</v>
      </c>
      <c r="DP88">
        <v>447.1</v>
      </c>
      <c r="DR88">
        <v>2011</v>
      </c>
      <c r="DS88">
        <v>1125.7</v>
      </c>
      <c r="DV88">
        <v>1996</v>
      </c>
      <c r="DW88">
        <v>225.8</v>
      </c>
      <c r="DY88">
        <v>1980</v>
      </c>
      <c r="DZ88">
        <v>184.9</v>
      </c>
      <c r="EB88">
        <v>2012</v>
      </c>
      <c r="EC88">
        <v>192.5</v>
      </c>
      <c r="EE88">
        <v>1990</v>
      </c>
      <c r="EF88">
        <v>158.1</v>
      </c>
      <c r="EH88">
        <v>1950</v>
      </c>
      <c r="EI88">
        <v>143.5</v>
      </c>
      <c r="EK88">
        <v>1939</v>
      </c>
      <c r="EL88">
        <v>115.3</v>
      </c>
      <c r="EN88">
        <v>1977</v>
      </c>
      <c r="EO88">
        <v>131.6</v>
      </c>
      <c r="EQ88">
        <v>1989</v>
      </c>
      <c r="ER88">
        <v>152.80000000000001</v>
      </c>
      <c r="ET88">
        <v>1970</v>
      </c>
      <c r="EU88">
        <v>159.30000000000001</v>
      </c>
      <c r="EW88">
        <v>1979</v>
      </c>
      <c r="EX88">
        <v>193.6</v>
      </c>
      <c r="EZ88">
        <v>1936</v>
      </c>
      <c r="FA88">
        <v>206.2</v>
      </c>
      <c r="FC88">
        <v>1971</v>
      </c>
      <c r="FD88">
        <v>207.7</v>
      </c>
      <c r="FF88">
        <v>1956</v>
      </c>
      <c r="FG88">
        <v>430.7</v>
      </c>
      <c r="FI88">
        <v>1938</v>
      </c>
      <c r="FJ88">
        <v>648.79999999999995</v>
      </c>
      <c r="FL88">
        <v>2000</v>
      </c>
      <c r="FM88">
        <v>821.9</v>
      </c>
      <c r="FO88">
        <v>1945</v>
      </c>
      <c r="FP88">
        <v>984.2</v>
      </c>
      <c r="FR88">
        <v>1942</v>
      </c>
      <c r="FS88">
        <v>1464.9</v>
      </c>
      <c r="FU88">
        <v>1953</v>
      </c>
      <c r="FV88">
        <v>1645.3</v>
      </c>
      <c r="FX88">
        <v>1941</v>
      </c>
      <c r="FY88">
        <v>2009.8</v>
      </c>
    </row>
    <row r="89" spans="104:181">
      <c r="CZ89">
        <v>1953</v>
      </c>
      <c r="DA89">
        <v>2317.1</v>
      </c>
      <c r="DC89">
        <v>1960</v>
      </c>
      <c r="DD89">
        <v>2312.9</v>
      </c>
      <c r="DF89">
        <v>2001</v>
      </c>
      <c r="DG89">
        <v>599.70000000000005</v>
      </c>
      <c r="DI89">
        <v>1956</v>
      </c>
      <c r="DJ89">
        <v>663.3</v>
      </c>
      <c r="DL89">
        <v>1935</v>
      </c>
      <c r="DM89">
        <v>519.4</v>
      </c>
      <c r="DO89">
        <v>1939</v>
      </c>
      <c r="DP89">
        <v>446.1</v>
      </c>
      <c r="DR89">
        <v>1932</v>
      </c>
      <c r="DS89">
        <v>1122.5999999999999</v>
      </c>
      <c r="DV89">
        <v>2011</v>
      </c>
      <c r="DW89">
        <v>222.5</v>
      </c>
      <c r="DY89">
        <v>1936</v>
      </c>
      <c r="DZ89">
        <v>182</v>
      </c>
      <c r="EB89">
        <v>1935</v>
      </c>
      <c r="EC89">
        <v>185.2</v>
      </c>
      <c r="EE89">
        <v>1974</v>
      </c>
      <c r="EF89">
        <v>156.9</v>
      </c>
      <c r="EH89" s="45">
        <v>2023</v>
      </c>
      <c r="EI89" s="45">
        <v>139</v>
      </c>
      <c r="EK89">
        <v>1977</v>
      </c>
      <c r="EL89">
        <v>115.2</v>
      </c>
      <c r="EN89">
        <v>2012</v>
      </c>
      <c r="EO89">
        <v>131.1</v>
      </c>
      <c r="EQ89">
        <v>1975</v>
      </c>
      <c r="ER89">
        <v>151.9</v>
      </c>
      <c r="ET89">
        <v>1966</v>
      </c>
      <c r="EU89">
        <v>159.1</v>
      </c>
      <c r="EW89">
        <v>1956</v>
      </c>
      <c r="EX89">
        <v>190.5</v>
      </c>
      <c r="EZ89">
        <v>1981</v>
      </c>
      <c r="FA89">
        <v>204</v>
      </c>
      <c r="FC89">
        <v>1993</v>
      </c>
      <c r="FD89">
        <v>207.7</v>
      </c>
      <c r="FF89">
        <v>1938</v>
      </c>
      <c r="FG89">
        <v>429.59999999999997</v>
      </c>
      <c r="FI89">
        <v>1981</v>
      </c>
      <c r="FJ89">
        <v>645.80000000000007</v>
      </c>
      <c r="FL89">
        <v>1953</v>
      </c>
      <c r="FM89">
        <v>817.5</v>
      </c>
      <c r="FO89">
        <v>1979</v>
      </c>
      <c r="FP89">
        <v>979.4</v>
      </c>
      <c r="FR89">
        <v>1946</v>
      </c>
      <c r="FS89">
        <v>1454.5</v>
      </c>
      <c r="FU89">
        <v>1989</v>
      </c>
      <c r="FV89">
        <v>1644.6</v>
      </c>
      <c r="FX89">
        <v>1940</v>
      </c>
      <c r="FY89">
        <v>2034.1</v>
      </c>
    </row>
    <row r="90" spans="104:181">
      <c r="CZ90">
        <v>1983</v>
      </c>
      <c r="DA90">
        <v>2299.1</v>
      </c>
      <c r="DC90">
        <v>1938</v>
      </c>
      <c r="DD90">
        <v>2297.7000000000003</v>
      </c>
      <c r="DF90">
        <v>1986</v>
      </c>
      <c r="DG90">
        <v>599.6</v>
      </c>
      <c r="DI90">
        <v>1969</v>
      </c>
      <c r="DJ90">
        <v>655.8</v>
      </c>
      <c r="DL90">
        <v>1978</v>
      </c>
      <c r="DM90">
        <v>517.6</v>
      </c>
      <c r="DO90">
        <v>1938</v>
      </c>
      <c r="DP90">
        <v>444.29999999999995</v>
      </c>
      <c r="DR90" s="45">
        <v>2023</v>
      </c>
      <c r="DS90" s="45">
        <v>1118.2</v>
      </c>
      <c r="DV90">
        <v>2010</v>
      </c>
      <c r="DW90">
        <v>221.1</v>
      </c>
      <c r="DY90">
        <v>1995</v>
      </c>
      <c r="DZ90">
        <v>182</v>
      </c>
      <c r="EB90">
        <v>1987</v>
      </c>
      <c r="EC90">
        <v>183.5</v>
      </c>
      <c r="EE90">
        <v>1956</v>
      </c>
      <c r="EF90">
        <v>153.30000000000001</v>
      </c>
      <c r="EH90">
        <v>1971</v>
      </c>
      <c r="EI90">
        <v>136.80000000000001</v>
      </c>
      <c r="EK90" s="45">
        <v>2020</v>
      </c>
      <c r="EL90" s="45">
        <v>115.1</v>
      </c>
      <c r="EN90">
        <v>1984</v>
      </c>
      <c r="EO90">
        <v>130.6</v>
      </c>
      <c r="EQ90">
        <v>2013</v>
      </c>
      <c r="ER90">
        <v>150.19999999999999</v>
      </c>
      <c r="ET90">
        <v>1943</v>
      </c>
      <c r="EU90">
        <v>158.1</v>
      </c>
      <c r="EW90">
        <v>1970</v>
      </c>
      <c r="EX90">
        <v>188.6</v>
      </c>
      <c r="EZ90">
        <v>1972</v>
      </c>
      <c r="FA90">
        <v>203.5</v>
      </c>
      <c r="FC90">
        <v>1984</v>
      </c>
      <c r="FD90">
        <v>205.7</v>
      </c>
      <c r="FF90">
        <v>2004</v>
      </c>
      <c r="FG90">
        <v>428.7</v>
      </c>
      <c r="FI90">
        <v>2000</v>
      </c>
      <c r="FJ90">
        <v>645.79999999999995</v>
      </c>
      <c r="FL90">
        <v>1936</v>
      </c>
      <c r="FM90">
        <v>807.5</v>
      </c>
      <c r="FO90">
        <v>1942</v>
      </c>
      <c r="FP90">
        <v>961.9</v>
      </c>
      <c r="FR90">
        <v>1984</v>
      </c>
      <c r="FS90">
        <v>1447.9999999999998</v>
      </c>
      <c r="FU90">
        <v>1984</v>
      </c>
      <c r="FV90">
        <v>1617.8999999999999</v>
      </c>
      <c r="FX90">
        <v>1939</v>
      </c>
      <c r="FY90">
        <v>2020.8999999999999</v>
      </c>
    </row>
    <row r="91" spans="104:181">
      <c r="CZ91">
        <v>1960</v>
      </c>
      <c r="DA91">
        <v>2285.6999999999998</v>
      </c>
      <c r="DC91">
        <v>1956</v>
      </c>
      <c r="DD91">
        <v>2296.1999999999998</v>
      </c>
      <c r="DF91">
        <v>1970</v>
      </c>
      <c r="DG91">
        <v>599.4</v>
      </c>
      <c r="DI91">
        <v>1986</v>
      </c>
      <c r="DJ91">
        <v>650.79999999999995</v>
      </c>
      <c r="DL91">
        <v>1995</v>
      </c>
      <c r="DM91">
        <v>516.9</v>
      </c>
      <c r="DO91">
        <v>2013</v>
      </c>
      <c r="DP91">
        <v>442.8</v>
      </c>
      <c r="DR91">
        <v>1979</v>
      </c>
      <c r="DS91">
        <v>1114.0999999999999</v>
      </c>
      <c r="DV91">
        <v>1949</v>
      </c>
      <c r="DW91">
        <v>220.4</v>
      </c>
      <c r="DY91">
        <v>1943</v>
      </c>
      <c r="DZ91">
        <v>181</v>
      </c>
      <c r="EB91">
        <v>1970</v>
      </c>
      <c r="EC91">
        <v>183.1</v>
      </c>
      <c r="EE91">
        <v>2013</v>
      </c>
      <c r="EF91">
        <v>153.19999999999999</v>
      </c>
      <c r="EH91">
        <v>1985</v>
      </c>
      <c r="EI91">
        <v>133.69999999999999</v>
      </c>
      <c r="EK91">
        <v>1946</v>
      </c>
      <c r="EL91">
        <v>113.5</v>
      </c>
      <c r="EN91">
        <v>1946</v>
      </c>
      <c r="EO91">
        <v>128.69999999999999</v>
      </c>
      <c r="EQ91">
        <v>1990</v>
      </c>
      <c r="ER91">
        <v>148.80000000000001</v>
      </c>
      <c r="ET91">
        <v>1969</v>
      </c>
      <c r="EU91">
        <v>156</v>
      </c>
      <c r="EW91">
        <v>1976</v>
      </c>
      <c r="EX91">
        <v>185.9</v>
      </c>
      <c r="EZ91">
        <v>1983</v>
      </c>
      <c r="FA91">
        <v>199.3</v>
      </c>
      <c r="FC91">
        <v>1952</v>
      </c>
      <c r="FD91">
        <v>202.1</v>
      </c>
      <c r="FF91">
        <v>1952</v>
      </c>
      <c r="FG91">
        <v>428.6</v>
      </c>
      <c r="FI91">
        <v>1953</v>
      </c>
      <c r="FJ91">
        <v>644.5</v>
      </c>
      <c r="FL91">
        <v>1944</v>
      </c>
      <c r="FM91">
        <v>805.6</v>
      </c>
      <c r="FO91">
        <v>1995</v>
      </c>
      <c r="FP91">
        <v>959.3</v>
      </c>
      <c r="FR91">
        <v>1960</v>
      </c>
      <c r="FS91">
        <v>1439.3</v>
      </c>
      <c r="FU91">
        <v>1956</v>
      </c>
      <c r="FV91">
        <v>1612.2999999999997</v>
      </c>
      <c r="FX91">
        <v>1938</v>
      </c>
      <c r="FY91">
        <v>1793.8000000000002</v>
      </c>
    </row>
    <row r="92" spans="104:181">
      <c r="CZ92">
        <v>1956</v>
      </c>
      <c r="DA92">
        <v>2269.9999999999995</v>
      </c>
      <c r="DC92">
        <v>1942</v>
      </c>
      <c r="DD92">
        <v>2287.8000000000002</v>
      </c>
      <c r="DF92">
        <v>1976</v>
      </c>
      <c r="DG92">
        <v>594.40000000000009</v>
      </c>
      <c r="DI92">
        <v>1993</v>
      </c>
      <c r="DJ92">
        <v>645.29999999999995</v>
      </c>
      <c r="DL92">
        <v>1938</v>
      </c>
      <c r="DM92">
        <v>509.09999999999997</v>
      </c>
      <c r="DO92">
        <v>1984</v>
      </c>
      <c r="DP92">
        <v>440.70000000000005</v>
      </c>
      <c r="DR92">
        <v>1995</v>
      </c>
      <c r="DS92">
        <v>1103.3</v>
      </c>
      <c r="DV92">
        <v>1956</v>
      </c>
      <c r="DW92">
        <v>220</v>
      </c>
      <c r="DY92">
        <v>1953</v>
      </c>
      <c r="DZ92">
        <v>178</v>
      </c>
      <c r="EB92">
        <v>1967</v>
      </c>
      <c r="EC92">
        <v>181.8</v>
      </c>
      <c r="EE92">
        <v>1944</v>
      </c>
      <c r="EF92">
        <v>152.4</v>
      </c>
      <c r="EH92">
        <v>1979</v>
      </c>
      <c r="EI92">
        <v>133.4</v>
      </c>
      <c r="EK92">
        <v>1968</v>
      </c>
      <c r="EL92">
        <v>113.2</v>
      </c>
      <c r="EN92">
        <v>2005</v>
      </c>
      <c r="EO92">
        <v>126.7</v>
      </c>
      <c r="EQ92">
        <v>1970</v>
      </c>
      <c r="ER92">
        <v>148.69999999999999</v>
      </c>
      <c r="ET92">
        <v>1937</v>
      </c>
      <c r="EU92">
        <v>154.6</v>
      </c>
      <c r="EW92">
        <v>1992</v>
      </c>
      <c r="EX92">
        <v>182.9</v>
      </c>
      <c r="EZ92">
        <v>1942</v>
      </c>
      <c r="FA92">
        <v>196.8</v>
      </c>
      <c r="FC92">
        <v>2001</v>
      </c>
      <c r="FD92">
        <v>201.9</v>
      </c>
      <c r="FF92">
        <v>1980</v>
      </c>
      <c r="FG92">
        <v>425.5</v>
      </c>
      <c r="FI92">
        <v>1956</v>
      </c>
      <c r="FJ92">
        <v>630.79999999999995</v>
      </c>
      <c r="FL92">
        <v>1960</v>
      </c>
      <c r="FM92">
        <v>799.6</v>
      </c>
      <c r="FO92">
        <v>1960</v>
      </c>
      <c r="FP92">
        <v>958.5</v>
      </c>
      <c r="FR92">
        <v>1979</v>
      </c>
      <c r="FS92">
        <v>1432.1999999999998</v>
      </c>
      <c r="FU92">
        <v>1960</v>
      </c>
      <c r="FV92">
        <v>1604.3999999999999</v>
      </c>
      <c r="FX92">
        <v>1937</v>
      </c>
      <c r="FY92">
        <v>1935.9999999999998</v>
      </c>
    </row>
    <row r="93" spans="104:181">
      <c r="CZ93">
        <v>1979</v>
      </c>
      <c r="DA93">
        <v>2255.9999999999995</v>
      </c>
      <c r="DC93">
        <v>1953</v>
      </c>
      <c r="DD93">
        <v>2267.2999999999997</v>
      </c>
      <c r="DF93">
        <v>1979</v>
      </c>
      <c r="DG93">
        <v>584.4</v>
      </c>
      <c r="DI93">
        <v>1945</v>
      </c>
      <c r="DJ93">
        <v>642.29999999999995</v>
      </c>
      <c r="DL93">
        <v>1944</v>
      </c>
      <c r="DM93">
        <v>508.70000000000005</v>
      </c>
      <c r="DO93">
        <v>1985</v>
      </c>
      <c r="DP93">
        <v>440</v>
      </c>
      <c r="DR93">
        <v>1981</v>
      </c>
      <c r="DS93">
        <v>1079.7</v>
      </c>
      <c r="DV93">
        <v>1930</v>
      </c>
      <c r="DW93">
        <v>215.2</v>
      </c>
      <c r="DY93">
        <v>1952</v>
      </c>
      <c r="DZ93">
        <v>177.9</v>
      </c>
      <c r="EB93">
        <v>1965</v>
      </c>
      <c r="EC93">
        <v>177</v>
      </c>
      <c r="EE93">
        <v>1946</v>
      </c>
      <c r="EF93">
        <v>152.30000000000001</v>
      </c>
      <c r="EH93">
        <v>1989</v>
      </c>
      <c r="EI93">
        <v>132.1</v>
      </c>
      <c r="EK93">
        <v>1980</v>
      </c>
      <c r="EL93">
        <v>112.4</v>
      </c>
      <c r="EN93">
        <v>2007</v>
      </c>
      <c r="EO93">
        <v>125</v>
      </c>
      <c r="EQ93">
        <v>1940</v>
      </c>
      <c r="ER93">
        <v>146.9</v>
      </c>
      <c r="ET93">
        <v>1992</v>
      </c>
      <c r="EU93">
        <v>153</v>
      </c>
      <c r="EW93">
        <v>1986</v>
      </c>
      <c r="EX93">
        <v>173.6</v>
      </c>
      <c r="EZ93">
        <v>1973</v>
      </c>
      <c r="FA93">
        <v>193</v>
      </c>
      <c r="FC93" s="45">
        <v>2021</v>
      </c>
      <c r="FD93" s="45">
        <v>201.5</v>
      </c>
      <c r="FF93">
        <v>1932</v>
      </c>
      <c r="FG93">
        <v>416.4</v>
      </c>
      <c r="FI93">
        <v>1942</v>
      </c>
      <c r="FJ93">
        <v>627</v>
      </c>
      <c r="FL93">
        <v>1995</v>
      </c>
      <c r="FM93">
        <v>788.8</v>
      </c>
      <c r="FO93" s="45">
        <v>2023</v>
      </c>
      <c r="FP93" s="45">
        <v>947</v>
      </c>
      <c r="FR93">
        <v>1953</v>
      </c>
      <c r="FS93">
        <v>1420</v>
      </c>
      <c r="FU93">
        <v>1981</v>
      </c>
      <c r="FV93">
        <v>1599.6000000000001</v>
      </c>
      <c r="FX93">
        <v>1936</v>
      </c>
      <c r="FY93">
        <v>1929.6</v>
      </c>
    </row>
    <row r="94" spans="104:181">
      <c r="CZ94">
        <v>1980</v>
      </c>
      <c r="DA94">
        <v>2252.3000000000002</v>
      </c>
      <c r="DC94">
        <v>1984</v>
      </c>
      <c r="DD94">
        <v>2207.6</v>
      </c>
      <c r="DF94">
        <v>1989</v>
      </c>
      <c r="DG94">
        <v>575.5</v>
      </c>
      <c r="DI94" s="45">
        <v>2023</v>
      </c>
      <c r="DJ94" s="45">
        <v>639.79999999999995</v>
      </c>
      <c r="DL94">
        <v>1942</v>
      </c>
      <c r="DM94">
        <v>506.90000000000003</v>
      </c>
      <c r="DO94">
        <v>2010</v>
      </c>
      <c r="DP94">
        <v>438.7</v>
      </c>
      <c r="DR94">
        <v>1938</v>
      </c>
      <c r="DS94">
        <v>1074.7</v>
      </c>
      <c r="DV94">
        <v>1976</v>
      </c>
      <c r="DW94">
        <v>214.6</v>
      </c>
      <c r="DY94">
        <v>1969</v>
      </c>
      <c r="DZ94">
        <v>177.2</v>
      </c>
      <c r="EB94">
        <v>1932</v>
      </c>
      <c r="EC94">
        <v>172.6</v>
      </c>
      <c r="EE94">
        <v>1931</v>
      </c>
      <c r="EF94">
        <v>146.9</v>
      </c>
      <c r="EH94">
        <v>2004</v>
      </c>
      <c r="EI94">
        <v>129.4</v>
      </c>
      <c r="EK94">
        <v>2013</v>
      </c>
      <c r="EL94">
        <v>111.2</v>
      </c>
      <c r="EN94">
        <v>1992</v>
      </c>
      <c r="EO94">
        <v>124</v>
      </c>
      <c r="EQ94">
        <v>1955</v>
      </c>
      <c r="ER94">
        <v>146.80000000000001</v>
      </c>
      <c r="ET94">
        <v>1978</v>
      </c>
      <c r="EU94">
        <v>148.6</v>
      </c>
      <c r="EW94">
        <v>2004</v>
      </c>
      <c r="EX94">
        <v>169.8</v>
      </c>
      <c r="EZ94">
        <v>1999</v>
      </c>
      <c r="FA94">
        <v>191.2</v>
      </c>
      <c r="FC94">
        <v>1966</v>
      </c>
      <c r="FD94">
        <v>200.2</v>
      </c>
      <c r="FF94">
        <v>1953</v>
      </c>
      <c r="FG94">
        <v>413</v>
      </c>
      <c r="FI94">
        <v>1960</v>
      </c>
      <c r="FJ94">
        <v>619</v>
      </c>
      <c r="FL94">
        <v>1956</v>
      </c>
      <c r="FM94">
        <v>784.09999999999991</v>
      </c>
      <c r="FO94">
        <v>1932</v>
      </c>
      <c r="FP94">
        <v>944.09999999999991</v>
      </c>
      <c r="FR94">
        <v>1956</v>
      </c>
      <c r="FS94">
        <v>1388.1999999999998</v>
      </c>
      <c r="FU94">
        <v>1971</v>
      </c>
      <c r="FV94">
        <v>1598.1000000000001</v>
      </c>
      <c r="FX94">
        <v>1935</v>
      </c>
      <c r="FY94">
        <v>1923.5</v>
      </c>
    </row>
    <row r="95" spans="104:181">
      <c r="CZ95">
        <v>1971</v>
      </c>
      <c r="DA95">
        <v>2244.1</v>
      </c>
      <c r="DC95">
        <v>1971</v>
      </c>
      <c r="DD95">
        <v>2189.3999999999996</v>
      </c>
      <c r="DF95">
        <v>1943</v>
      </c>
      <c r="DG95">
        <v>552.29999999999995</v>
      </c>
      <c r="DI95">
        <v>1981</v>
      </c>
      <c r="DJ95">
        <v>636.29999999999995</v>
      </c>
      <c r="DL95">
        <v>1946</v>
      </c>
      <c r="DM95">
        <v>504.80000000000007</v>
      </c>
      <c r="DO95">
        <v>1964</v>
      </c>
      <c r="DP95">
        <v>423.4</v>
      </c>
      <c r="DR95">
        <v>1953</v>
      </c>
      <c r="DS95">
        <v>1071.7</v>
      </c>
      <c r="DV95">
        <v>2023</v>
      </c>
      <c r="DW95">
        <v>211.7</v>
      </c>
      <c r="DY95">
        <v>2009</v>
      </c>
      <c r="DZ95">
        <v>173.3</v>
      </c>
      <c r="EB95">
        <v>1942</v>
      </c>
      <c r="EC95">
        <v>172</v>
      </c>
      <c r="EE95">
        <v>1982</v>
      </c>
      <c r="EF95">
        <v>146</v>
      </c>
      <c r="EH95">
        <v>1953</v>
      </c>
      <c r="EI95">
        <v>126.2</v>
      </c>
      <c r="EK95">
        <v>1943</v>
      </c>
      <c r="EL95">
        <v>110.8</v>
      </c>
      <c r="EN95">
        <v>1974</v>
      </c>
      <c r="EO95">
        <v>122.3</v>
      </c>
      <c r="EQ95">
        <v>1945</v>
      </c>
      <c r="ER95">
        <v>146.30000000000001</v>
      </c>
      <c r="ET95">
        <v>1979</v>
      </c>
      <c r="EU95">
        <v>148.1</v>
      </c>
      <c r="EW95">
        <v>1941</v>
      </c>
      <c r="EX95">
        <v>168.8</v>
      </c>
      <c r="EZ95">
        <v>1939</v>
      </c>
      <c r="FA95">
        <v>189.8</v>
      </c>
      <c r="FC95">
        <v>1968</v>
      </c>
      <c r="FD95">
        <v>196.1</v>
      </c>
      <c r="FF95">
        <v>2023</v>
      </c>
      <c r="FG95">
        <v>405.6</v>
      </c>
      <c r="FI95">
        <v>1936</v>
      </c>
      <c r="FJ95">
        <v>618.4</v>
      </c>
      <c r="FL95">
        <v>1971</v>
      </c>
      <c r="FM95">
        <v>781.00000000000011</v>
      </c>
      <c r="FO95">
        <v>1953</v>
      </c>
      <c r="FP95">
        <v>943.7</v>
      </c>
      <c r="FR95">
        <v>1981</v>
      </c>
      <c r="FS95">
        <v>1387.6000000000001</v>
      </c>
      <c r="FU95">
        <v>1980</v>
      </c>
      <c r="FV95">
        <v>1581.0000000000002</v>
      </c>
      <c r="FX95">
        <v>1934</v>
      </c>
      <c r="FY95">
        <v>1973.5000000000005</v>
      </c>
    </row>
    <row r="96" spans="104:181">
      <c r="CZ96">
        <v>1938</v>
      </c>
      <c r="DA96">
        <v>2241.2000000000003</v>
      </c>
      <c r="DC96">
        <v>1986</v>
      </c>
      <c r="DD96">
        <v>2178.6999999999998</v>
      </c>
      <c r="DF96">
        <v>1992</v>
      </c>
      <c r="DG96">
        <v>545.9</v>
      </c>
      <c r="DI96">
        <v>2000</v>
      </c>
      <c r="DJ96">
        <v>635</v>
      </c>
      <c r="DL96">
        <v>1960</v>
      </c>
      <c r="DM96">
        <v>486.4</v>
      </c>
      <c r="DO96">
        <v>1946</v>
      </c>
      <c r="DP96">
        <v>421</v>
      </c>
      <c r="DR96">
        <v>1960</v>
      </c>
      <c r="DS96">
        <v>1062.4000000000001</v>
      </c>
      <c r="DV96">
        <v>1942</v>
      </c>
      <c r="DW96">
        <v>210.8</v>
      </c>
      <c r="DY96">
        <v>2004</v>
      </c>
      <c r="DZ96">
        <v>173</v>
      </c>
      <c r="EB96">
        <v>1944</v>
      </c>
      <c r="EC96">
        <v>168.8</v>
      </c>
      <c r="EE96">
        <v>2014</v>
      </c>
      <c r="EF96">
        <v>123.7</v>
      </c>
      <c r="EH96">
        <v>1942</v>
      </c>
      <c r="EI96">
        <v>123.8</v>
      </c>
      <c r="EK96">
        <v>1985</v>
      </c>
      <c r="EL96">
        <v>106</v>
      </c>
      <c r="EN96">
        <v>1963</v>
      </c>
      <c r="EO96">
        <v>121.5</v>
      </c>
      <c r="EQ96">
        <v>1930</v>
      </c>
      <c r="ER96">
        <v>142.6</v>
      </c>
      <c r="ET96">
        <v>1974</v>
      </c>
      <c r="EU96">
        <v>142.69999999999999</v>
      </c>
      <c r="EW96">
        <v>1943</v>
      </c>
      <c r="EX96">
        <v>166.7</v>
      </c>
      <c r="EZ96">
        <v>2001</v>
      </c>
      <c r="FA96">
        <v>183.1</v>
      </c>
      <c r="FC96">
        <v>1985</v>
      </c>
      <c r="FD96">
        <v>194.4</v>
      </c>
      <c r="FF96">
        <v>2012</v>
      </c>
      <c r="FG96">
        <v>404.29999999999995</v>
      </c>
      <c r="FI96">
        <v>1984</v>
      </c>
      <c r="FJ96">
        <v>618.29999999999995</v>
      </c>
      <c r="FL96">
        <v>1932</v>
      </c>
      <c r="FM96">
        <v>754.4</v>
      </c>
      <c r="FO96">
        <v>1938</v>
      </c>
      <c r="FP96">
        <v>938.7</v>
      </c>
      <c r="FR96">
        <v>1971</v>
      </c>
      <c r="FS96">
        <v>1387.3000000000002</v>
      </c>
      <c r="FU96">
        <v>1979</v>
      </c>
      <c r="FV96">
        <v>1580.2999999999997</v>
      </c>
      <c r="FX96">
        <v>1933</v>
      </c>
      <c r="FY96">
        <v>2069.6000000000004</v>
      </c>
    </row>
    <row r="97" spans="104:181">
      <c r="CZ97">
        <v>1992</v>
      </c>
      <c r="DA97">
        <v>2231.6999999999998</v>
      </c>
      <c r="DC97">
        <v>1993</v>
      </c>
      <c r="DD97">
        <v>2166.6999999999998</v>
      </c>
      <c r="DF97">
        <v>1983</v>
      </c>
      <c r="DG97">
        <v>512.5</v>
      </c>
      <c r="DI97">
        <v>1953</v>
      </c>
      <c r="DJ97">
        <v>615.1</v>
      </c>
      <c r="DL97">
        <v>1980</v>
      </c>
      <c r="DM97">
        <v>471.6</v>
      </c>
      <c r="DO97" s="45">
        <v>2022</v>
      </c>
      <c r="DP97" s="45">
        <v>410.3</v>
      </c>
      <c r="DR97">
        <v>1971</v>
      </c>
      <c r="DS97">
        <v>1059.7000000000003</v>
      </c>
      <c r="DV97">
        <v>1936</v>
      </c>
      <c r="DW97">
        <v>210.4</v>
      </c>
      <c r="DY97">
        <v>1932</v>
      </c>
      <c r="DZ97">
        <v>167</v>
      </c>
      <c r="EB97">
        <v>1979</v>
      </c>
      <c r="EC97">
        <v>149.4</v>
      </c>
      <c r="EE97">
        <v>1978</v>
      </c>
      <c r="EF97">
        <v>121.6</v>
      </c>
      <c r="EH97">
        <v>2010</v>
      </c>
      <c r="EI97">
        <v>119.2</v>
      </c>
      <c r="EK97">
        <v>1960</v>
      </c>
      <c r="EL97">
        <v>103.9</v>
      </c>
      <c r="EN97">
        <v>1964</v>
      </c>
      <c r="EO97">
        <v>121.4</v>
      </c>
      <c r="EQ97">
        <v>1977</v>
      </c>
      <c r="ER97">
        <v>139.69999999999999</v>
      </c>
      <c r="ET97">
        <v>1963</v>
      </c>
      <c r="EU97">
        <v>130.80000000000001</v>
      </c>
      <c r="EW97">
        <v>2011</v>
      </c>
      <c r="EX97">
        <v>165.5</v>
      </c>
      <c r="EZ97" s="45">
        <v>2020</v>
      </c>
      <c r="FA97" s="45">
        <v>180.8</v>
      </c>
      <c r="FC97">
        <v>1980</v>
      </c>
      <c r="FD97">
        <v>185.1</v>
      </c>
      <c r="FF97">
        <v>2000</v>
      </c>
      <c r="FG97">
        <v>398.6</v>
      </c>
      <c r="FI97">
        <v>1971</v>
      </c>
      <c r="FJ97">
        <v>599.40000000000009</v>
      </c>
      <c r="FL97">
        <v>1938</v>
      </c>
      <c r="FM97">
        <v>740.9</v>
      </c>
      <c r="FO97">
        <v>1971</v>
      </c>
      <c r="FP97">
        <v>917.80000000000018</v>
      </c>
      <c r="FR97">
        <v>1938</v>
      </c>
      <c r="FS97">
        <v>1383.0000000000002</v>
      </c>
      <c r="FU97">
        <v>1938</v>
      </c>
      <c r="FV97">
        <v>1553.2000000000003</v>
      </c>
      <c r="FX97">
        <v>1932</v>
      </c>
      <c r="FY97">
        <v>1897.7999999999997</v>
      </c>
    </row>
    <row r="98" spans="104:181">
      <c r="CZ98">
        <v>1981</v>
      </c>
      <c r="DA98">
        <v>2218.4</v>
      </c>
      <c r="DC98">
        <v>1980</v>
      </c>
      <c r="DD98">
        <v>2151.4</v>
      </c>
      <c r="DF98">
        <v>1985</v>
      </c>
      <c r="DG98">
        <v>382.70000000000005</v>
      </c>
      <c r="DI98">
        <v>1971</v>
      </c>
      <c r="DJ98">
        <v>604.1</v>
      </c>
      <c r="DL98">
        <v>1956</v>
      </c>
      <c r="DM98">
        <v>470.7</v>
      </c>
      <c r="DO98">
        <v>1981</v>
      </c>
      <c r="DP98">
        <v>399.7</v>
      </c>
      <c r="DR98">
        <v>1956</v>
      </c>
      <c r="DS98">
        <v>1042.9999999999998</v>
      </c>
      <c r="DV98">
        <v>1945</v>
      </c>
      <c r="DW98">
        <v>199.5</v>
      </c>
      <c r="DY98">
        <v>1938</v>
      </c>
      <c r="DZ98">
        <v>159.69999999999999</v>
      </c>
      <c r="EB98">
        <v>1984</v>
      </c>
      <c r="EC98">
        <v>148.6</v>
      </c>
      <c r="EE98">
        <v>1995</v>
      </c>
      <c r="EF98">
        <v>117</v>
      </c>
      <c r="EH98">
        <v>1956</v>
      </c>
      <c r="EI98">
        <v>117.3</v>
      </c>
      <c r="EK98">
        <v>1978</v>
      </c>
      <c r="EL98">
        <v>101.9</v>
      </c>
      <c r="EN98" s="45">
        <v>2022</v>
      </c>
      <c r="EO98" s="45">
        <v>116</v>
      </c>
      <c r="EQ98">
        <v>1952</v>
      </c>
      <c r="ER98">
        <v>139.30000000000001</v>
      </c>
      <c r="ET98">
        <v>1989</v>
      </c>
      <c r="EU98">
        <v>129.6</v>
      </c>
      <c r="EW98">
        <v>1947</v>
      </c>
      <c r="EX98">
        <v>142.19999999999999</v>
      </c>
      <c r="EZ98">
        <v>1952</v>
      </c>
      <c r="FA98">
        <v>174.5</v>
      </c>
      <c r="FC98">
        <v>1992</v>
      </c>
      <c r="FD98">
        <v>176.7</v>
      </c>
      <c r="FF98">
        <v>1936</v>
      </c>
      <c r="FG98">
        <v>392.4</v>
      </c>
      <c r="FI98">
        <v>2012</v>
      </c>
      <c r="FJ98">
        <v>596.79999999999995</v>
      </c>
      <c r="FL98">
        <v>1980</v>
      </c>
      <c r="FM98">
        <v>735.2</v>
      </c>
      <c r="FO98">
        <v>1956</v>
      </c>
      <c r="FP98">
        <v>901.39999999999986</v>
      </c>
      <c r="FR98">
        <v>1980</v>
      </c>
      <c r="FS98">
        <v>1375.1000000000001</v>
      </c>
      <c r="FU98">
        <v>1985</v>
      </c>
      <c r="FV98">
        <v>1528.3000000000002</v>
      </c>
      <c r="FX98">
        <v>1931</v>
      </c>
      <c r="FY98">
        <v>2028.5</v>
      </c>
    </row>
    <row r="99" spans="104:181">
      <c r="CZ99">
        <v>1985</v>
      </c>
      <c r="DA99">
        <v>2105.4</v>
      </c>
      <c r="DI99">
        <v>2012</v>
      </c>
      <c r="DJ99">
        <v>571.70000000000005</v>
      </c>
      <c r="DL99">
        <v>1979</v>
      </c>
      <c r="DM99">
        <v>465.1</v>
      </c>
      <c r="DO99">
        <v>1977</v>
      </c>
      <c r="DP99">
        <v>386.5</v>
      </c>
      <c r="DR99">
        <v>1980</v>
      </c>
      <c r="DS99">
        <v>1009.5</v>
      </c>
      <c r="DV99">
        <v>2000</v>
      </c>
      <c r="DW99">
        <v>195.8</v>
      </c>
      <c r="DY99" s="45">
        <v>2022</v>
      </c>
      <c r="DZ99" s="45">
        <v>157.30000000000001</v>
      </c>
      <c r="EB99">
        <v>1960</v>
      </c>
      <c r="EC99">
        <v>146.9</v>
      </c>
      <c r="EE99">
        <v>1938</v>
      </c>
      <c r="EF99">
        <v>92.1</v>
      </c>
      <c r="EH99">
        <v>1969</v>
      </c>
      <c r="EI99">
        <v>114.7</v>
      </c>
      <c r="EK99">
        <v>1981</v>
      </c>
      <c r="EL99">
        <v>91.8</v>
      </c>
      <c r="EN99">
        <v>1996</v>
      </c>
      <c r="EO99">
        <v>114.5</v>
      </c>
      <c r="EQ99">
        <v>1941</v>
      </c>
      <c r="ER99">
        <v>129.19999999999999</v>
      </c>
      <c r="ET99">
        <v>1985</v>
      </c>
      <c r="EW99">
        <v>1983</v>
      </c>
      <c r="EX99">
        <v>140.69999999999999</v>
      </c>
      <c r="EZ99">
        <v>1985</v>
      </c>
      <c r="FA99">
        <v>158.9</v>
      </c>
      <c r="FC99">
        <v>2011</v>
      </c>
      <c r="FD99">
        <v>167.4</v>
      </c>
      <c r="FF99">
        <v>1945</v>
      </c>
      <c r="FG99">
        <v>390.3</v>
      </c>
      <c r="FI99">
        <v>1932</v>
      </c>
      <c r="FJ99">
        <v>589</v>
      </c>
      <c r="FO99">
        <v>1980</v>
      </c>
      <c r="FP99">
        <v>897.1</v>
      </c>
      <c r="FX99">
        <v>1930</v>
      </c>
      <c r="FY99">
        <v>2036.5</v>
      </c>
    </row>
    <row r="100" spans="104:181">
      <c r="DV100">
        <v>1971</v>
      </c>
      <c r="DW100">
        <v>165.2</v>
      </c>
      <c r="DY100">
        <v>2012</v>
      </c>
      <c r="DZ100">
        <v>133.6</v>
      </c>
      <c r="EB100">
        <v>1980</v>
      </c>
      <c r="EC100">
        <v>146.69999999999999</v>
      </c>
      <c r="FF100">
        <v>1971</v>
      </c>
      <c r="FG100">
        <v>387.1</v>
      </c>
      <c r="FI100">
        <v>1980</v>
      </c>
      <c r="FJ100">
        <v>572.20000000000005</v>
      </c>
    </row>
  </sheetData>
  <sortState xmlns:xlrd2="http://schemas.microsoft.com/office/spreadsheetml/2017/richdata2" ref="FI6:FJ100">
    <sortCondition descending="1" ref="FJ6:FJ100"/>
  </sortState>
  <phoneticPr fontId="0" type="noConversion"/>
  <printOptions gridLines="1"/>
  <pageMargins left="0" right="0" top="0.19685039370078741" bottom="0.19685039370078741" header="0.51181102362204722" footer="0.51181102362204722"/>
  <pageSetup paperSize="9" scale="8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L368"/>
  <sheetViews>
    <sheetView zoomScaleNormal="100" workbookViewId="0">
      <pane xSplit="1" topLeftCell="BU1" activePane="topRight" state="frozen"/>
      <selection pane="topRight" activeCell="BU1" sqref="BU1"/>
    </sheetView>
  </sheetViews>
  <sheetFormatPr defaultColWidth="9.33203125" defaultRowHeight="12.75"/>
  <cols>
    <col min="1" max="1" width="20" style="8" customWidth="1"/>
    <col min="2" max="2" width="9" style="8" hidden="1" customWidth="1"/>
    <col min="3" max="17" width="8.33203125" style="8" hidden="1" customWidth="1"/>
    <col min="18" max="18" width="8" style="8" hidden="1" customWidth="1"/>
    <col min="19" max="70" width="8.33203125" style="8" hidden="1" customWidth="1"/>
    <col min="71" max="72" width="7.83203125" style="8" hidden="1" customWidth="1"/>
    <col min="73" max="87" width="7.83203125" style="8" customWidth="1"/>
    <col min="88" max="88" width="6.6640625" style="8" bestFit="1" customWidth="1"/>
    <col min="89" max="89" width="8.1640625" style="8" bestFit="1" customWidth="1"/>
    <col min="90" max="94" width="8.1640625" style="8" customWidth="1"/>
    <col min="95" max="96" width="13.83203125" style="8" customWidth="1"/>
    <col min="97" max="97" width="14.33203125" style="8" bestFit="1" customWidth="1"/>
    <col min="98" max="99" width="13.83203125" style="8" customWidth="1"/>
    <col min="100" max="109" width="10.83203125" style="8" customWidth="1"/>
    <col min="110" max="110" width="10.5" style="8" customWidth="1"/>
    <col min="111" max="111" width="11" style="8" customWidth="1"/>
    <col min="112" max="112" width="5.83203125" style="8" customWidth="1"/>
    <col min="113" max="114" width="9.6640625" style="8" customWidth="1"/>
    <col min="115" max="115" width="5.5" style="8" customWidth="1"/>
    <col min="116" max="117" width="9.6640625" style="8" customWidth="1"/>
    <col min="118" max="118" width="5.33203125" style="8" customWidth="1"/>
    <col min="119" max="120" width="9.6640625" style="8" customWidth="1"/>
    <col min="121" max="121" width="5.83203125" style="8" customWidth="1"/>
    <col min="122" max="123" width="9.6640625" style="8" customWidth="1"/>
    <col min="124" max="124" width="5.83203125" style="8" customWidth="1"/>
    <col min="125" max="132" width="9.33203125" style="8" customWidth="1"/>
    <col min="133" max="16384" width="9.33203125" style="8"/>
  </cols>
  <sheetData>
    <row r="1" spans="1:168">
      <c r="A1" s="1" t="s">
        <v>81</v>
      </c>
      <c r="DF1" s="25"/>
    </row>
    <row r="2" spans="1:168">
      <c r="A2" s="1" t="s">
        <v>221</v>
      </c>
      <c r="DF2" s="25"/>
    </row>
    <row r="3" spans="1:168">
      <c r="A3" s="5" t="s">
        <v>44</v>
      </c>
      <c r="CV3" s="31"/>
      <c r="CW3" s="57" t="s">
        <v>204</v>
      </c>
      <c r="CX3" s="57"/>
      <c r="CY3" s="57"/>
      <c r="CZ3" s="57" t="s">
        <v>205</v>
      </c>
      <c r="DA3" s="57"/>
      <c r="DB3" s="57"/>
      <c r="DC3" s="57" t="s">
        <v>206</v>
      </c>
      <c r="DD3" s="57"/>
      <c r="DE3" s="31"/>
      <c r="DF3" s="26" t="s">
        <v>197</v>
      </c>
    </row>
    <row r="4" spans="1:168">
      <c r="A4" s="5"/>
      <c r="CV4" s="32"/>
      <c r="CW4" s="57" t="s">
        <v>202</v>
      </c>
      <c r="CX4" s="57"/>
      <c r="CY4" s="57"/>
      <c r="CZ4" s="57" t="s">
        <v>202</v>
      </c>
      <c r="DA4" s="57"/>
      <c r="DB4" s="57"/>
      <c r="DC4" s="57" t="s">
        <v>202</v>
      </c>
      <c r="DD4" s="57"/>
      <c r="DE4" s="32"/>
      <c r="DX4" s="26" t="s">
        <v>390</v>
      </c>
    </row>
    <row r="5" spans="1:168">
      <c r="A5" s="1" t="s">
        <v>82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5"/>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7" t="s">
        <v>20</v>
      </c>
      <c r="CR5" s="7" t="s">
        <v>20</v>
      </c>
      <c r="CS5" s="18" t="s">
        <v>20</v>
      </c>
      <c r="CT5" s="18" t="s">
        <v>20</v>
      </c>
      <c r="CU5" s="18" t="s">
        <v>20</v>
      </c>
      <c r="CV5" s="18" t="s">
        <v>20</v>
      </c>
      <c r="CW5" s="57" t="s">
        <v>203</v>
      </c>
      <c r="CX5" s="57"/>
      <c r="CY5" s="57"/>
      <c r="CZ5" s="57" t="s">
        <v>203</v>
      </c>
      <c r="DA5" s="57"/>
      <c r="DB5" s="57"/>
      <c r="DC5" s="57" t="s">
        <v>203</v>
      </c>
      <c r="DD5" s="57"/>
      <c r="DE5" s="32"/>
      <c r="DF5" s="25" t="s">
        <v>198</v>
      </c>
      <c r="DI5" s="25" t="s">
        <v>91</v>
      </c>
      <c r="DJ5" s="25"/>
      <c r="DL5" s="25" t="s">
        <v>92</v>
      </c>
      <c r="DM5" s="25"/>
      <c r="DO5" s="25" t="s">
        <v>93</v>
      </c>
      <c r="DP5" s="25"/>
      <c r="DR5" s="25" t="s">
        <v>90</v>
      </c>
      <c r="DS5" s="25"/>
      <c r="FH5" s="25"/>
      <c r="FK5" s="25"/>
    </row>
    <row r="6" spans="1:168">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E6" s="1"/>
      <c r="BF6" s="1"/>
      <c r="BG6" s="1"/>
      <c r="BH6" s="1"/>
      <c r="BI6" s="1"/>
      <c r="BJ6" s="1"/>
      <c r="BK6" s="1"/>
      <c r="BL6" s="1"/>
      <c r="BM6" s="1"/>
      <c r="BN6" s="1"/>
      <c r="BO6" s="1"/>
      <c r="BP6" s="1"/>
      <c r="BQ6" s="1"/>
      <c r="BR6" s="1"/>
      <c r="BS6" s="1"/>
      <c r="BT6" s="1"/>
      <c r="BU6" s="5"/>
      <c r="BV6" s="5"/>
      <c r="BW6" s="5"/>
      <c r="BX6" s="5"/>
      <c r="BY6" s="5"/>
      <c r="BZ6" s="5"/>
      <c r="CA6" s="5"/>
      <c r="CB6" s="5"/>
      <c r="CC6" s="5"/>
      <c r="CD6" s="5"/>
      <c r="CE6" s="5"/>
      <c r="CF6" s="5"/>
      <c r="CG6" s="5"/>
      <c r="CH6" s="5"/>
      <c r="CI6" s="5"/>
      <c r="CJ6" s="5"/>
      <c r="CK6" s="5"/>
      <c r="CL6" s="5"/>
      <c r="CM6" s="5"/>
      <c r="CN6" s="5"/>
      <c r="CO6" s="5"/>
      <c r="CP6" s="5"/>
      <c r="CQ6" s="18" t="s">
        <v>1</v>
      </c>
      <c r="CR6" s="18" t="s">
        <v>1</v>
      </c>
      <c r="CS6" s="18" t="s">
        <v>1</v>
      </c>
      <c r="CT6" s="18" t="s">
        <v>1</v>
      </c>
      <c r="CU6" s="18" t="s">
        <v>1</v>
      </c>
      <c r="CV6" s="18" t="s">
        <v>1</v>
      </c>
      <c r="CW6" s="26" t="s">
        <v>121</v>
      </c>
      <c r="CX6" s="57" t="s">
        <v>134</v>
      </c>
      <c r="CY6" s="57"/>
      <c r="CZ6" s="26" t="s">
        <v>121</v>
      </c>
      <c r="DA6" s="57" t="s">
        <v>55</v>
      </c>
      <c r="DB6" s="57"/>
      <c r="DC6" s="26" t="s">
        <v>121</v>
      </c>
      <c r="DD6" s="57" t="s">
        <v>149</v>
      </c>
      <c r="DE6" s="32"/>
      <c r="DF6" s="26" t="s">
        <v>121</v>
      </c>
      <c r="DG6" s="25" t="s">
        <v>135</v>
      </c>
      <c r="DI6" s="26" t="s">
        <v>121</v>
      </c>
      <c r="DJ6" s="26" t="s">
        <v>96</v>
      </c>
      <c r="DL6" s="26" t="s">
        <v>121</v>
      </c>
      <c r="DM6" s="26" t="s">
        <v>94</v>
      </c>
      <c r="DO6" s="26" t="s">
        <v>121</v>
      </c>
      <c r="DP6" s="26" t="s">
        <v>95</v>
      </c>
      <c r="DR6" s="26" t="s">
        <v>121</v>
      </c>
      <c r="DS6" s="26" t="s">
        <v>89</v>
      </c>
      <c r="DV6" s="25" t="s">
        <v>2</v>
      </c>
      <c r="DW6" s="25"/>
      <c r="DX6" s="25"/>
      <c r="DY6" s="25" t="s">
        <v>3</v>
      </c>
      <c r="DZ6" s="25"/>
      <c r="EA6" s="25"/>
      <c r="EB6" s="25" t="s">
        <v>4</v>
      </c>
      <c r="EC6" s="25"/>
      <c r="ED6" s="25"/>
      <c r="EE6" s="25" t="s">
        <v>5</v>
      </c>
      <c r="EF6" s="25"/>
      <c r="EG6" s="25"/>
      <c r="EH6" s="25" t="s">
        <v>6</v>
      </c>
      <c r="EI6" s="25"/>
      <c r="EJ6" s="25"/>
      <c r="EK6" s="25" t="s">
        <v>7</v>
      </c>
      <c r="EL6" s="25"/>
      <c r="EM6" s="25"/>
      <c r="EN6" s="25" t="s">
        <v>8</v>
      </c>
      <c r="EO6" s="25"/>
      <c r="EP6" s="25"/>
      <c r="EQ6" s="25" t="s">
        <v>9</v>
      </c>
      <c r="ER6" s="25"/>
      <c r="ES6" s="25"/>
      <c r="ET6" s="25" t="s">
        <v>10</v>
      </c>
      <c r="EU6" s="25"/>
      <c r="EV6" s="25"/>
      <c r="EW6" s="25" t="s">
        <v>11</v>
      </c>
      <c r="EX6" s="25"/>
      <c r="EY6" s="25"/>
      <c r="EZ6" s="25" t="s">
        <v>12</v>
      </c>
      <c r="FA6" s="25"/>
      <c r="FB6" s="25"/>
      <c r="FC6" s="25" t="s">
        <v>13</v>
      </c>
      <c r="FH6" s="25"/>
      <c r="FI6" s="19"/>
      <c r="FK6" s="25"/>
    </row>
    <row r="7" spans="1:168">
      <c r="A7" s="1"/>
      <c r="B7" s="5">
        <v>1932</v>
      </c>
      <c r="C7" s="5">
        <v>1933</v>
      </c>
      <c r="D7" s="5">
        <v>1934</v>
      </c>
      <c r="E7" s="5">
        <v>1935</v>
      </c>
      <c r="F7" s="5">
        <v>1936</v>
      </c>
      <c r="G7" s="5">
        <v>1937</v>
      </c>
      <c r="H7" s="5">
        <v>1938</v>
      </c>
      <c r="I7" s="5">
        <v>1939</v>
      </c>
      <c r="J7" s="5">
        <v>1940</v>
      </c>
      <c r="K7" s="5">
        <v>1941</v>
      </c>
      <c r="L7" s="5">
        <v>1942</v>
      </c>
      <c r="M7" s="5">
        <v>1943</v>
      </c>
      <c r="N7" s="5">
        <v>1944</v>
      </c>
      <c r="O7" s="5">
        <v>1945</v>
      </c>
      <c r="P7" s="5">
        <v>1946</v>
      </c>
      <c r="Q7" s="5">
        <v>1947</v>
      </c>
      <c r="R7" s="5">
        <v>1948</v>
      </c>
      <c r="S7" s="5">
        <v>1949</v>
      </c>
      <c r="T7" s="5">
        <v>1950</v>
      </c>
      <c r="U7" s="5">
        <v>1951</v>
      </c>
      <c r="V7" s="5">
        <v>1952</v>
      </c>
      <c r="W7" s="5">
        <v>1953</v>
      </c>
      <c r="X7" s="5">
        <v>1954</v>
      </c>
      <c r="Y7" s="5">
        <v>1955</v>
      </c>
      <c r="Z7" s="5">
        <v>1956</v>
      </c>
      <c r="AA7" s="5">
        <v>1957</v>
      </c>
      <c r="AB7" s="5">
        <v>1958</v>
      </c>
      <c r="AC7" s="5">
        <v>1959</v>
      </c>
      <c r="AD7" s="5">
        <v>1960</v>
      </c>
      <c r="AE7" s="5">
        <v>1961</v>
      </c>
      <c r="AF7" s="5">
        <v>1962</v>
      </c>
      <c r="AG7" s="5">
        <v>1963</v>
      </c>
      <c r="AH7" s="5">
        <v>1964</v>
      </c>
      <c r="AI7" s="5">
        <v>1965</v>
      </c>
      <c r="AJ7" s="5">
        <v>1966</v>
      </c>
      <c r="AK7" s="5">
        <v>1967</v>
      </c>
      <c r="AL7" s="5">
        <v>1968</v>
      </c>
      <c r="AM7" s="5">
        <v>1969</v>
      </c>
      <c r="AN7" s="5">
        <v>1970</v>
      </c>
      <c r="AO7" s="5">
        <v>1971</v>
      </c>
      <c r="AP7" s="5">
        <v>1972</v>
      </c>
      <c r="AQ7" s="5">
        <v>1973</v>
      </c>
      <c r="AR7" s="5">
        <v>1974</v>
      </c>
      <c r="AS7" s="5">
        <v>1975</v>
      </c>
      <c r="AT7" s="5">
        <v>1976</v>
      </c>
      <c r="AU7" s="5">
        <v>1977</v>
      </c>
      <c r="AV7" s="5">
        <v>1978</v>
      </c>
      <c r="AW7" s="5">
        <v>1979</v>
      </c>
      <c r="AX7" s="5">
        <v>1980</v>
      </c>
      <c r="AY7" s="5">
        <v>1981</v>
      </c>
      <c r="AZ7" s="5">
        <v>1982</v>
      </c>
      <c r="BA7" s="5">
        <v>1983</v>
      </c>
      <c r="BB7" s="5">
        <v>1984</v>
      </c>
      <c r="BC7" s="5">
        <v>1985</v>
      </c>
      <c r="BD7" s="5">
        <v>1986</v>
      </c>
      <c r="BE7" s="5">
        <v>1987</v>
      </c>
      <c r="BF7" s="5">
        <v>1988</v>
      </c>
      <c r="BG7" s="5">
        <v>1989</v>
      </c>
      <c r="BH7" s="5">
        <v>1990</v>
      </c>
      <c r="BI7" s="5">
        <v>1991</v>
      </c>
      <c r="BJ7" s="5">
        <v>1992</v>
      </c>
      <c r="BK7" s="5">
        <v>1993</v>
      </c>
      <c r="BL7" s="5">
        <v>1994</v>
      </c>
      <c r="BM7" s="5">
        <v>1995</v>
      </c>
      <c r="BN7" s="5">
        <v>1996</v>
      </c>
      <c r="BO7" s="5">
        <v>1997</v>
      </c>
      <c r="BP7" s="5">
        <v>1998</v>
      </c>
      <c r="BQ7" s="5">
        <v>1999</v>
      </c>
      <c r="BR7" s="1">
        <v>2000</v>
      </c>
      <c r="BS7" s="1">
        <v>2001</v>
      </c>
      <c r="BT7" s="1">
        <v>2002</v>
      </c>
      <c r="BU7" s="5">
        <v>2003</v>
      </c>
      <c r="BV7" s="5">
        <v>2004</v>
      </c>
      <c r="BW7" s="5">
        <v>2005</v>
      </c>
      <c r="BX7" s="5">
        <v>2006</v>
      </c>
      <c r="BY7" s="5">
        <v>2007</v>
      </c>
      <c r="BZ7" s="5">
        <v>2008</v>
      </c>
      <c r="CA7" s="5">
        <v>2009</v>
      </c>
      <c r="CB7" s="5">
        <v>2010</v>
      </c>
      <c r="CC7" s="5">
        <v>2011</v>
      </c>
      <c r="CD7" s="5">
        <v>2012</v>
      </c>
      <c r="CE7" s="5">
        <v>2013</v>
      </c>
      <c r="CF7" s="5">
        <v>2014</v>
      </c>
      <c r="CG7" s="5">
        <v>2015</v>
      </c>
      <c r="CH7" s="5">
        <v>2016</v>
      </c>
      <c r="CI7" s="5">
        <v>2017</v>
      </c>
      <c r="CJ7" s="5">
        <v>2018</v>
      </c>
      <c r="CK7" s="5">
        <v>2019</v>
      </c>
      <c r="CL7" s="5">
        <v>2020</v>
      </c>
      <c r="CM7" s="5">
        <v>2021</v>
      </c>
      <c r="CN7" s="5">
        <v>2022</v>
      </c>
      <c r="CO7" s="5">
        <v>2023</v>
      </c>
      <c r="CP7" s="5">
        <v>2024</v>
      </c>
      <c r="CQ7" s="18" t="s">
        <v>357</v>
      </c>
      <c r="CR7" s="18" t="s">
        <v>75</v>
      </c>
      <c r="CS7" s="18" t="s">
        <v>360</v>
      </c>
      <c r="CT7" s="25" t="s">
        <v>361</v>
      </c>
      <c r="CU7" s="25" t="s">
        <v>367</v>
      </c>
      <c r="CV7" s="25" t="s">
        <v>368</v>
      </c>
      <c r="CW7" s="44">
        <v>2019</v>
      </c>
      <c r="CX7" s="44">
        <v>14.02</v>
      </c>
      <c r="CY7" s="32"/>
      <c r="CZ7" s="44">
        <v>2019</v>
      </c>
      <c r="DA7" s="44">
        <v>13.954000000000001</v>
      </c>
      <c r="DB7" s="32"/>
      <c r="DC7" s="32">
        <v>2016</v>
      </c>
      <c r="DD7" s="42">
        <v>15.399999999999999</v>
      </c>
      <c r="DE7" s="32"/>
      <c r="DF7" s="32">
        <v>1935</v>
      </c>
      <c r="DG7" s="42">
        <v>16.278749999999999</v>
      </c>
      <c r="DH7" s="27"/>
      <c r="DI7" s="31">
        <v>1988</v>
      </c>
      <c r="DJ7" s="27">
        <v>14.433333333333332</v>
      </c>
      <c r="DK7" s="27"/>
      <c r="DL7" s="31">
        <v>1935</v>
      </c>
      <c r="DM7" s="19">
        <v>20.186666666666667</v>
      </c>
      <c r="DN7" s="27"/>
      <c r="DO7" s="31">
        <v>1975</v>
      </c>
      <c r="DP7" s="27">
        <v>14.833333333333334</v>
      </c>
      <c r="DQ7" s="27"/>
      <c r="DR7" s="31">
        <v>2013</v>
      </c>
      <c r="DS7" s="27">
        <v>9.61</v>
      </c>
      <c r="DT7" s="27"/>
      <c r="DU7" s="25" t="s">
        <v>20</v>
      </c>
      <c r="DV7" s="26">
        <f>CQ8</f>
        <v>18.21560526315789</v>
      </c>
      <c r="DW7" s="26"/>
      <c r="DX7" s="25" t="s">
        <v>20</v>
      </c>
      <c r="DY7" s="26">
        <f>CT9</f>
        <v>17.942882352941176</v>
      </c>
      <c r="DZ7" s="26"/>
      <c r="EA7" s="25" t="s">
        <v>20</v>
      </c>
      <c r="EB7" s="26">
        <f>CT10</f>
        <v>16.17891176470588</v>
      </c>
      <c r="EC7" s="26"/>
      <c r="ED7" s="25" t="s">
        <v>20</v>
      </c>
      <c r="EE7" s="26">
        <f>CT11</f>
        <v>13.600676470588231</v>
      </c>
      <c r="EF7" s="26"/>
      <c r="EG7" s="25" t="s">
        <v>20</v>
      </c>
      <c r="EH7" s="26">
        <f>CT12</f>
        <v>11.319029411764705</v>
      </c>
      <c r="EI7" s="26"/>
      <c r="EJ7" s="25" t="s">
        <v>20</v>
      </c>
      <c r="EK7" s="26">
        <f>CT13</f>
        <v>8.834980392156865</v>
      </c>
      <c r="EL7" s="26"/>
      <c r="EM7" s="25" t="s">
        <v>20</v>
      </c>
      <c r="EN7" s="26">
        <f>CT14</f>
        <v>8.1358823529411755</v>
      </c>
      <c r="EO7" s="26"/>
      <c r="EP7" s="25" t="s">
        <v>20</v>
      </c>
      <c r="EQ7" s="26">
        <f>CT15</f>
        <v>9.1742352941176453</v>
      </c>
      <c r="ER7" s="26"/>
      <c r="ES7" s="25" t="s">
        <v>20</v>
      </c>
      <c r="ET7" s="26">
        <f>CT16</f>
        <v>11.163323529411766</v>
      </c>
      <c r="EU7" s="26"/>
      <c r="EV7" s="25" t="s">
        <v>20</v>
      </c>
      <c r="EW7" s="26">
        <f>CT17</f>
        <v>13.097379411764704</v>
      </c>
      <c r="EX7" s="26"/>
      <c r="EY7" s="25" t="s">
        <v>20</v>
      </c>
      <c r="EZ7" s="26">
        <f>CT18</f>
        <v>14.839529411764705</v>
      </c>
      <c r="FA7" s="26"/>
      <c r="FB7" s="25" t="s">
        <v>20</v>
      </c>
      <c r="FC7" s="26">
        <f>CT19</f>
        <v>16.933794117647061</v>
      </c>
      <c r="FD7" s="25"/>
      <c r="FG7" s="25"/>
      <c r="FH7" s="46"/>
      <c r="FI7" s="19"/>
      <c r="FJ7" s="25"/>
      <c r="FK7" s="46"/>
    </row>
    <row r="8" spans="1:168">
      <c r="A8" s="1" t="s">
        <v>2</v>
      </c>
      <c r="B8" s="25"/>
      <c r="C8" s="26">
        <v>18.670000000000002</v>
      </c>
      <c r="D8" s="26">
        <v>17.440000000000001</v>
      </c>
      <c r="E8" s="26">
        <v>20.56</v>
      </c>
      <c r="F8" s="26">
        <v>18</v>
      </c>
      <c r="G8" s="26">
        <v>16.78</v>
      </c>
      <c r="H8" s="26">
        <v>19.329999999999998</v>
      </c>
      <c r="I8" s="26">
        <v>16.440000000000001</v>
      </c>
      <c r="J8" s="26">
        <v>18.89</v>
      </c>
      <c r="K8" s="26">
        <v>18.78</v>
      </c>
      <c r="L8" s="26">
        <v>17.329999999999998</v>
      </c>
      <c r="M8" s="26">
        <v>17.559999999999999</v>
      </c>
      <c r="N8" s="26">
        <v>16.940000000000001</v>
      </c>
      <c r="O8" s="26">
        <v>18</v>
      </c>
      <c r="P8" s="26">
        <v>17.5</v>
      </c>
      <c r="Q8" s="26">
        <v>16.22</v>
      </c>
      <c r="R8" s="26">
        <v>17.829999999999998</v>
      </c>
      <c r="S8" s="26">
        <v>15.39</v>
      </c>
      <c r="T8" s="26">
        <v>17.39</v>
      </c>
      <c r="U8" s="26">
        <v>16.329999999999998</v>
      </c>
      <c r="V8" s="26">
        <v>16.39</v>
      </c>
      <c r="W8" s="26">
        <v>15.44</v>
      </c>
      <c r="X8" s="26">
        <v>16.89</v>
      </c>
      <c r="Y8" s="26">
        <v>17.61</v>
      </c>
      <c r="Z8" s="26">
        <v>19.89</v>
      </c>
      <c r="AA8" s="26">
        <v>18.28</v>
      </c>
      <c r="AB8" s="26">
        <v>17.39</v>
      </c>
      <c r="AC8" s="26">
        <v>18.22</v>
      </c>
      <c r="AD8" s="26">
        <v>18.39</v>
      </c>
      <c r="AE8" s="26">
        <v>17.11</v>
      </c>
      <c r="AF8" s="26">
        <v>19.11</v>
      </c>
      <c r="AG8" s="26">
        <v>17.89</v>
      </c>
      <c r="AH8" s="26">
        <v>16.670000000000002</v>
      </c>
      <c r="AI8" s="26">
        <v>19</v>
      </c>
      <c r="AJ8" s="26">
        <v>17.670000000000002</v>
      </c>
      <c r="AK8" s="26">
        <v>17.559999999999999</v>
      </c>
      <c r="AL8" s="26">
        <v>18.11</v>
      </c>
      <c r="AM8" s="26">
        <v>17.559999999999999</v>
      </c>
      <c r="AN8" s="26">
        <v>19.78</v>
      </c>
      <c r="AO8" s="26">
        <v>18.100000000000001</v>
      </c>
      <c r="AP8" s="26">
        <v>17.100000000000001</v>
      </c>
      <c r="AQ8" s="26">
        <v>18.399999999999999</v>
      </c>
      <c r="AR8" s="26">
        <v>17</v>
      </c>
      <c r="AS8" s="26">
        <v>19.399999999999999</v>
      </c>
      <c r="AT8" s="26">
        <v>17.399999999999999</v>
      </c>
      <c r="AU8" s="26">
        <v>17.100000000000001</v>
      </c>
      <c r="AV8" s="26">
        <v>19.399999999999999</v>
      </c>
      <c r="AW8" s="26">
        <v>19.2</v>
      </c>
      <c r="AX8" s="26">
        <v>18.100000000000001</v>
      </c>
      <c r="AY8" s="26">
        <v>19.8</v>
      </c>
      <c r="AZ8" s="26">
        <v>18.7</v>
      </c>
      <c r="BA8" s="26">
        <v>17.600000000000001</v>
      </c>
      <c r="BB8" s="26">
        <v>16</v>
      </c>
      <c r="BC8" s="26">
        <v>19.399999999999999</v>
      </c>
      <c r="BD8" s="4">
        <v>19.600000000000001</v>
      </c>
      <c r="BE8" s="4">
        <v>18.7</v>
      </c>
      <c r="BF8" s="4">
        <v>17.899999999999999</v>
      </c>
      <c r="BG8" s="4">
        <v>18.8</v>
      </c>
      <c r="BH8" s="4">
        <v>18.8</v>
      </c>
      <c r="BI8" s="4">
        <v>18</v>
      </c>
      <c r="BJ8" s="96">
        <v>17.8</v>
      </c>
      <c r="BK8" s="96">
        <v>17.100000000000001</v>
      </c>
      <c r="BL8" s="4">
        <v>18.100000000000001</v>
      </c>
      <c r="BM8" s="4">
        <v>17.100000000000001</v>
      </c>
      <c r="BN8" s="4">
        <v>17.7</v>
      </c>
      <c r="BO8" s="4">
        <v>15.4</v>
      </c>
      <c r="BP8" s="4">
        <v>19.100000000000001</v>
      </c>
      <c r="BQ8" s="4">
        <v>18.8</v>
      </c>
      <c r="BR8" s="4">
        <v>16.5</v>
      </c>
      <c r="BS8" s="4">
        <v>17.5</v>
      </c>
      <c r="BT8" s="4">
        <v>18.3</v>
      </c>
      <c r="BU8" s="4">
        <v>17.600000000000001</v>
      </c>
      <c r="BV8" s="1">
        <v>19.5</v>
      </c>
      <c r="BW8" s="1">
        <v>17.3</v>
      </c>
      <c r="BX8" s="1">
        <v>18.2</v>
      </c>
      <c r="BY8" s="1">
        <v>17.8</v>
      </c>
      <c r="BZ8" s="1">
        <v>19.2</v>
      </c>
      <c r="CA8" s="1">
        <v>18.2</v>
      </c>
      <c r="CB8" s="4">
        <v>18.45</v>
      </c>
      <c r="CC8" s="4">
        <v>18.100000000000001</v>
      </c>
      <c r="CD8" s="4">
        <v>17.5</v>
      </c>
      <c r="CE8" s="4">
        <v>18.149999999999999</v>
      </c>
      <c r="CF8" s="4">
        <v>17.2</v>
      </c>
      <c r="CG8" s="4">
        <v>18.8</v>
      </c>
      <c r="CH8" s="4">
        <v>18.8</v>
      </c>
      <c r="CI8" s="4">
        <v>18.55</v>
      </c>
      <c r="CJ8" s="4">
        <v>20.684999999999999</v>
      </c>
      <c r="CK8" s="4">
        <v>20.663</v>
      </c>
      <c r="CL8" s="4">
        <v>17.542000000000002</v>
      </c>
      <c r="CM8" s="4">
        <v>18.439</v>
      </c>
      <c r="CN8" s="4">
        <v>18.335000000000001</v>
      </c>
      <c r="CO8" s="4">
        <v>17.978999999999999</v>
      </c>
      <c r="CP8" s="4">
        <v>19.155999999999999</v>
      </c>
      <c r="CQ8" s="4">
        <f>AVERAGE(BD8:CO8)</f>
        <v>18.21560526315789</v>
      </c>
      <c r="CR8" s="4">
        <f>AVERAGE(B8:BC8)</f>
        <v>17.868679245283015</v>
      </c>
      <c r="CS8" s="4">
        <f>AVERAGE(B8:CO8)</f>
        <v>18.013549450549444</v>
      </c>
      <c r="CT8" s="19">
        <f>AVERAGE(BH8:CO8)</f>
        <v>18.152735294117647</v>
      </c>
      <c r="CU8" s="19">
        <f>AVERAGE(BS8:CO8)</f>
        <v>18.382304347826086</v>
      </c>
      <c r="CV8" s="19">
        <f>AVERAGE(CC8:CO8)</f>
        <v>18.518692307692309</v>
      </c>
      <c r="CW8" s="44">
        <v>2018</v>
      </c>
      <c r="CX8" s="49">
        <v>14.010833333333332</v>
      </c>
      <c r="CY8" s="32"/>
      <c r="CZ8" s="32">
        <v>1998</v>
      </c>
      <c r="DA8" s="76">
        <v>13.95</v>
      </c>
      <c r="DB8" s="32"/>
      <c r="DC8" s="32">
        <v>1998</v>
      </c>
      <c r="DD8" s="42">
        <v>15.3675</v>
      </c>
      <c r="DE8" s="32"/>
      <c r="DF8" s="47">
        <v>2018</v>
      </c>
      <c r="DG8" s="54">
        <v>16.230374999999999</v>
      </c>
      <c r="DH8" s="27"/>
      <c r="DI8" s="31">
        <v>1972</v>
      </c>
      <c r="DJ8" s="27">
        <v>14.299999999999999</v>
      </c>
      <c r="DK8" s="27"/>
      <c r="DL8" s="31">
        <v>2018</v>
      </c>
      <c r="DM8" s="19">
        <v>19.395</v>
      </c>
      <c r="DN8" s="27"/>
      <c r="DO8" s="31">
        <v>1938</v>
      </c>
      <c r="DP8" s="27">
        <v>14.76</v>
      </c>
      <c r="DQ8" s="27"/>
      <c r="DR8" s="44">
        <v>2022</v>
      </c>
      <c r="DS8" s="44">
        <v>9.59</v>
      </c>
      <c r="DT8" s="27"/>
      <c r="DU8" s="8">
        <v>2018</v>
      </c>
      <c r="DV8" s="8">
        <v>20.684999999999999</v>
      </c>
      <c r="DX8" s="8">
        <v>1998</v>
      </c>
      <c r="DY8" s="19">
        <v>20.7</v>
      </c>
      <c r="EA8" s="8">
        <v>1968</v>
      </c>
      <c r="EB8" s="8">
        <v>18.670000000000002</v>
      </c>
      <c r="ED8" s="8">
        <v>1956</v>
      </c>
      <c r="EE8" s="8">
        <v>15.89</v>
      </c>
      <c r="EG8" s="8">
        <v>2007</v>
      </c>
      <c r="EH8" s="8">
        <v>13.1</v>
      </c>
      <c r="EJ8" s="8">
        <v>2003</v>
      </c>
      <c r="EK8" s="8">
        <v>10.85</v>
      </c>
      <c r="EM8" s="8">
        <v>2019</v>
      </c>
      <c r="EN8" s="67">
        <v>9.7189999999999994</v>
      </c>
      <c r="EP8" s="8">
        <v>2009</v>
      </c>
      <c r="EQ8" s="8">
        <v>10.85</v>
      </c>
      <c r="ES8" s="8">
        <v>1988</v>
      </c>
      <c r="ET8" s="8">
        <v>13.1</v>
      </c>
      <c r="EV8" s="8">
        <v>1961</v>
      </c>
      <c r="EW8" s="8">
        <v>14.89</v>
      </c>
      <c r="EY8" s="8">
        <v>1982</v>
      </c>
      <c r="EZ8" s="8">
        <v>16.899999999999999</v>
      </c>
      <c r="FB8" s="51">
        <v>1934</v>
      </c>
      <c r="FC8" s="51">
        <v>20.11</v>
      </c>
      <c r="FD8" s="19" t="s">
        <v>292</v>
      </c>
      <c r="FH8" s="25"/>
      <c r="FI8" s="19"/>
      <c r="FK8" s="27"/>
      <c r="FL8" s="19"/>
    </row>
    <row r="9" spans="1:168">
      <c r="A9" s="1" t="s">
        <v>3</v>
      </c>
      <c r="B9" s="25"/>
      <c r="C9" s="26">
        <v>18.670000000000002</v>
      </c>
      <c r="D9" s="26">
        <v>18.11</v>
      </c>
      <c r="E9" s="26">
        <v>19.89</v>
      </c>
      <c r="F9" s="26">
        <v>17</v>
      </c>
      <c r="G9" s="26">
        <v>15.89</v>
      </c>
      <c r="H9" s="26">
        <v>19.559999999999999</v>
      </c>
      <c r="I9" s="26">
        <v>18</v>
      </c>
      <c r="J9" s="26">
        <v>17.559999999999999</v>
      </c>
      <c r="K9" s="26">
        <v>18.28</v>
      </c>
      <c r="L9" s="26">
        <v>17.22</v>
      </c>
      <c r="M9" s="26">
        <v>17.670000000000002</v>
      </c>
      <c r="N9" s="26">
        <v>18</v>
      </c>
      <c r="O9" s="26">
        <v>17.170000000000002</v>
      </c>
      <c r="P9" s="26">
        <v>17.28</v>
      </c>
      <c r="Q9" s="26">
        <v>16.22</v>
      </c>
      <c r="R9" s="26">
        <v>17.11</v>
      </c>
      <c r="S9" s="26">
        <v>18.89</v>
      </c>
      <c r="T9" s="26">
        <v>17</v>
      </c>
      <c r="U9" s="26">
        <v>16.329999999999998</v>
      </c>
      <c r="V9" s="26">
        <v>17.440000000000001</v>
      </c>
      <c r="W9" s="26">
        <v>16.329999999999998</v>
      </c>
      <c r="X9" s="26">
        <v>18.28</v>
      </c>
      <c r="Y9" s="26">
        <v>19.11</v>
      </c>
      <c r="Z9" s="26">
        <v>17.78</v>
      </c>
      <c r="AA9" s="26">
        <v>18.89</v>
      </c>
      <c r="AB9" s="26">
        <v>18.78</v>
      </c>
      <c r="AC9" s="26">
        <v>17.559999999999999</v>
      </c>
      <c r="AD9" s="26">
        <v>17.559999999999999</v>
      </c>
      <c r="AE9" s="26">
        <v>18.329999999999998</v>
      </c>
      <c r="AF9" s="26">
        <v>17.559999999999999</v>
      </c>
      <c r="AG9" s="26">
        <v>18.559999999999999</v>
      </c>
      <c r="AH9" s="26">
        <v>17.11</v>
      </c>
      <c r="AI9" s="26">
        <v>17.329999999999998</v>
      </c>
      <c r="AJ9" s="26">
        <v>19.22</v>
      </c>
      <c r="AK9" s="26">
        <v>17.89</v>
      </c>
      <c r="AL9" s="26">
        <v>18.28</v>
      </c>
      <c r="AM9" s="26">
        <v>16.78</v>
      </c>
      <c r="AN9" s="26">
        <v>17.22</v>
      </c>
      <c r="AO9" s="26">
        <v>19</v>
      </c>
      <c r="AP9" s="26">
        <v>16.5</v>
      </c>
      <c r="AQ9" s="26">
        <v>17.7</v>
      </c>
      <c r="AR9" s="26">
        <v>19.600000000000001</v>
      </c>
      <c r="AS9" s="26">
        <v>19.3</v>
      </c>
      <c r="AT9" s="26">
        <v>15.6</v>
      </c>
      <c r="AU9" s="26">
        <v>17.600000000000001</v>
      </c>
      <c r="AV9" s="26">
        <v>19.2</v>
      </c>
      <c r="AW9" s="26">
        <v>17.8</v>
      </c>
      <c r="AX9" s="26">
        <v>17.100000000000001</v>
      </c>
      <c r="AY9" s="26">
        <v>18.8</v>
      </c>
      <c r="AZ9" s="26">
        <v>19.2</v>
      </c>
      <c r="BA9" s="26">
        <v>16.600000000000001</v>
      </c>
      <c r="BB9" s="26">
        <v>16.8</v>
      </c>
      <c r="BC9" s="26">
        <v>17.600000000000001</v>
      </c>
      <c r="BD9" s="1">
        <v>17.8</v>
      </c>
      <c r="BE9" s="1">
        <v>17.399999999999999</v>
      </c>
      <c r="BF9" s="1">
        <v>18.100000000000001</v>
      </c>
      <c r="BG9" s="1">
        <v>16.8</v>
      </c>
      <c r="BH9" s="1">
        <v>19.899999999999999</v>
      </c>
      <c r="BI9" s="1">
        <v>17.899999999999999</v>
      </c>
      <c r="BJ9" s="95">
        <v>16.5</v>
      </c>
      <c r="BK9" s="95">
        <v>15.9</v>
      </c>
      <c r="BL9" s="1">
        <v>18.100000000000001</v>
      </c>
      <c r="BM9" s="1">
        <v>16.8</v>
      </c>
      <c r="BN9" s="1">
        <v>17.600000000000001</v>
      </c>
      <c r="BO9" s="1">
        <v>17.5</v>
      </c>
      <c r="BP9" s="4">
        <v>20.704999999999998</v>
      </c>
      <c r="BQ9" s="4">
        <v>18.100000000000001</v>
      </c>
      <c r="BR9" s="4">
        <v>17.399999999999999</v>
      </c>
      <c r="BS9" s="4">
        <v>18.7</v>
      </c>
      <c r="BT9" s="4">
        <v>16.100000000000001</v>
      </c>
      <c r="BU9" s="4">
        <v>17.600000000000001</v>
      </c>
      <c r="BV9" s="1">
        <v>17.100000000000001</v>
      </c>
      <c r="BW9" s="1">
        <v>19.3</v>
      </c>
      <c r="BX9" s="1">
        <v>17.7</v>
      </c>
      <c r="BY9" s="1">
        <v>17.600000000000001</v>
      </c>
      <c r="BZ9" s="1">
        <v>17.8</v>
      </c>
      <c r="CA9" s="1">
        <v>17.5</v>
      </c>
      <c r="CB9" s="1">
        <v>18</v>
      </c>
      <c r="CC9" s="1">
        <v>18.600000000000001</v>
      </c>
      <c r="CD9" s="1">
        <v>17</v>
      </c>
      <c r="CE9" s="1">
        <v>17.2</v>
      </c>
      <c r="CF9" s="4">
        <v>17.649999999999999</v>
      </c>
      <c r="CG9" s="4">
        <v>17.445</v>
      </c>
      <c r="CH9" s="4">
        <v>20</v>
      </c>
      <c r="CI9" s="4">
        <v>18</v>
      </c>
      <c r="CJ9" s="4">
        <v>18.718</v>
      </c>
      <c r="CK9" s="4">
        <v>18.856999999999999</v>
      </c>
      <c r="CL9" s="4">
        <v>19.219000000000001</v>
      </c>
      <c r="CM9" s="4">
        <v>17.491</v>
      </c>
      <c r="CN9" s="4">
        <v>17.3</v>
      </c>
      <c r="CO9" s="4">
        <v>18.773</v>
      </c>
      <c r="CP9" s="4">
        <v>17.962</v>
      </c>
      <c r="CQ9" s="4">
        <f>AVERAGE(BD9:CO9)</f>
        <v>17.898894736842109</v>
      </c>
      <c r="CR9" s="4">
        <f t="shared" ref="CR9:CR19" si="0">AVERAGE(B9:BC9)</f>
        <v>17.816226415094338</v>
      </c>
      <c r="CS9" s="4">
        <f t="shared" ref="CS9:CS19" si="1">AVERAGE(B9:CO9)</f>
        <v>17.850747252747247</v>
      </c>
      <c r="CT9" s="19">
        <f t="shared" ref="CT9:CT19" si="2">AVERAGE(BH9:CO9)</f>
        <v>17.942882352941176</v>
      </c>
      <c r="CU9" s="19">
        <f t="shared" ref="CU9:CU19" si="3">AVERAGE(BS9:CO9)</f>
        <v>17.984913043478262</v>
      </c>
      <c r="CV9" s="19">
        <f t="shared" ref="CV9:CV19" si="4">AVERAGE(CC9:CO9)</f>
        <v>18.173307692307688</v>
      </c>
      <c r="CW9" s="47">
        <v>2014</v>
      </c>
      <c r="CX9" s="54">
        <v>13.930833333333332</v>
      </c>
      <c r="CY9" s="32"/>
      <c r="CZ9" s="32">
        <v>2016</v>
      </c>
      <c r="DA9" s="42">
        <v>13.931666666666665</v>
      </c>
      <c r="DB9" s="32"/>
      <c r="DC9" s="44">
        <v>2019</v>
      </c>
      <c r="DD9" s="49">
        <v>15.285166666666667</v>
      </c>
      <c r="DE9" s="32"/>
      <c r="DF9" s="32">
        <v>1975</v>
      </c>
      <c r="DG9" s="42">
        <v>16.162500000000001</v>
      </c>
      <c r="DH9" s="27"/>
      <c r="DI9" s="31">
        <v>1989</v>
      </c>
      <c r="DJ9" s="27">
        <v>14.066666666666668</v>
      </c>
      <c r="DK9" s="27"/>
      <c r="DL9" s="31">
        <v>1938</v>
      </c>
      <c r="DM9" s="19">
        <v>19.073333333333334</v>
      </c>
      <c r="DN9" s="27"/>
      <c r="DO9" s="31">
        <v>1968</v>
      </c>
      <c r="DP9" s="27">
        <v>14.723333333333334</v>
      </c>
      <c r="DQ9" s="27"/>
      <c r="DR9" s="44">
        <v>2021</v>
      </c>
      <c r="DS9" s="44">
        <v>9.5299999999999994</v>
      </c>
      <c r="DT9" s="27"/>
      <c r="DU9" s="8">
        <v>2019</v>
      </c>
      <c r="DV9" s="8">
        <v>20.663</v>
      </c>
      <c r="DX9" s="8">
        <v>2016</v>
      </c>
      <c r="DY9" s="8">
        <v>20</v>
      </c>
      <c r="EA9" s="8">
        <v>1998</v>
      </c>
      <c r="EB9" s="8">
        <v>18.2</v>
      </c>
      <c r="ED9" s="8">
        <v>1978</v>
      </c>
      <c r="EE9" s="8">
        <v>15.8</v>
      </c>
      <c r="EG9" s="8">
        <v>2019</v>
      </c>
      <c r="EH9" s="8">
        <v>12.86</v>
      </c>
      <c r="EJ9" s="8">
        <v>2014</v>
      </c>
      <c r="EK9" s="8">
        <v>10.8</v>
      </c>
      <c r="EM9" s="8">
        <v>2005</v>
      </c>
      <c r="EN9" s="67">
        <v>9.718</v>
      </c>
      <c r="EP9" s="8">
        <v>2013</v>
      </c>
      <c r="EQ9" s="8">
        <v>10.77</v>
      </c>
      <c r="ES9" s="8">
        <v>1972</v>
      </c>
      <c r="ET9" s="8">
        <v>12.7</v>
      </c>
      <c r="EV9" s="8">
        <v>1989</v>
      </c>
      <c r="EW9" s="8">
        <v>14.7</v>
      </c>
      <c r="EY9" s="8">
        <v>2019</v>
      </c>
      <c r="EZ9" s="27">
        <v>16.728000000000002</v>
      </c>
      <c r="FB9" s="8">
        <v>1969</v>
      </c>
      <c r="FC9" s="19">
        <v>18.78</v>
      </c>
      <c r="FH9" s="27"/>
      <c r="FI9" s="27"/>
      <c r="FK9" s="25"/>
    </row>
    <row r="10" spans="1:168">
      <c r="A10" s="1" t="s">
        <v>4</v>
      </c>
      <c r="B10" s="25"/>
      <c r="C10" s="26">
        <v>17.329999999999998</v>
      </c>
      <c r="D10" s="26">
        <v>16.28</v>
      </c>
      <c r="E10" s="26">
        <v>17.22</v>
      </c>
      <c r="F10" s="26">
        <v>13.83</v>
      </c>
      <c r="G10" s="26">
        <v>16.329999999999998</v>
      </c>
      <c r="H10" s="26">
        <v>18</v>
      </c>
      <c r="I10" s="26">
        <v>16.440000000000001</v>
      </c>
      <c r="J10" s="26">
        <v>15.22</v>
      </c>
      <c r="K10" s="26">
        <v>16.559999999999999</v>
      </c>
      <c r="L10" s="26">
        <v>15.56</v>
      </c>
      <c r="M10" s="26">
        <v>15.17</v>
      </c>
      <c r="N10" s="26">
        <v>14.67</v>
      </c>
      <c r="O10" s="26">
        <v>15</v>
      </c>
      <c r="P10" s="26">
        <v>15.56</v>
      </c>
      <c r="Q10" s="26">
        <v>15.44</v>
      </c>
      <c r="R10" s="26">
        <v>16.61</v>
      </c>
      <c r="S10" s="26">
        <v>14.22</v>
      </c>
      <c r="T10" s="26">
        <v>15.56</v>
      </c>
      <c r="U10" s="26">
        <v>15.44</v>
      </c>
      <c r="V10" s="26">
        <v>15.06</v>
      </c>
      <c r="W10" s="26">
        <v>15.11</v>
      </c>
      <c r="X10" s="26">
        <v>16.829999999999998</v>
      </c>
      <c r="Y10" s="26">
        <v>16.39</v>
      </c>
      <c r="Z10" s="26">
        <v>15</v>
      </c>
      <c r="AA10" s="26">
        <v>17.559999999999999</v>
      </c>
      <c r="AB10" s="26">
        <v>16.559999999999999</v>
      </c>
      <c r="AC10" s="26">
        <v>16.89</v>
      </c>
      <c r="AD10" s="26">
        <v>14.67</v>
      </c>
      <c r="AE10" s="26">
        <v>15.11</v>
      </c>
      <c r="AF10" s="26">
        <v>16.22</v>
      </c>
      <c r="AG10" s="26">
        <v>15.78</v>
      </c>
      <c r="AH10" s="26">
        <v>16.11</v>
      </c>
      <c r="AI10" s="26">
        <v>16</v>
      </c>
      <c r="AJ10" s="26">
        <v>16.78</v>
      </c>
      <c r="AK10" s="26">
        <v>16.559999999999999</v>
      </c>
      <c r="AL10" s="26">
        <v>18.670000000000002</v>
      </c>
      <c r="AM10" s="26">
        <v>17.22</v>
      </c>
      <c r="AN10" s="26">
        <v>17.61</v>
      </c>
      <c r="AO10" s="26">
        <v>16.3</v>
      </c>
      <c r="AP10" s="26">
        <v>17.7</v>
      </c>
      <c r="AQ10" s="26">
        <v>16.7</v>
      </c>
      <c r="AR10" s="26">
        <v>14.4</v>
      </c>
      <c r="AS10" s="26">
        <v>18</v>
      </c>
      <c r="AT10" s="26">
        <v>16.3</v>
      </c>
      <c r="AU10" s="26">
        <v>16.5</v>
      </c>
      <c r="AV10" s="26">
        <v>17.2</v>
      </c>
      <c r="AW10" s="26">
        <v>17.2</v>
      </c>
      <c r="AX10" s="26">
        <v>15.4</v>
      </c>
      <c r="AY10" s="26">
        <v>18</v>
      </c>
      <c r="AZ10" s="26">
        <v>16.2</v>
      </c>
      <c r="BA10" s="26">
        <v>17.600000000000001</v>
      </c>
      <c r="BB10" s="26">
        <v>17.3</v>
      </c>
      <c r="BC10" s="26">
        <v>16</v>
      </c>
      <c r="BD10" s="1">
        <v>15.4</v>
      </c>
      <c r="BE10" s="1">
        <v>14.9</v>
      </c>
      <c r="BF10" s="1">
        <v>15.2</v>
      </c>
      <c r="BG10" s="1">
        <v>16.8</v>
      </c>
      <c r="BH10" s="1">
        <v>17.5</v>
      </c>
      <c r="BI10" s="1">
        <v>15</v>
      </c>
      <c r="BJ10" s="95">
        <v>14.2</v>
      </c>
      <c r="BK10" s="95">
        <v>14.2</v>
      </c>
      <c r="BL10" s="1">
        <v>14.9</v>
      </c>
      <c r="BM10" s="1">
        <v>16.5</v>
      </c>
      <c r="BN10" s="1">
        <v>14.8</v>
      </c>
      <c r="BO10" s="1">
        <v>15.2</v>
      </c>
      <c r="BP10" s="4">
        <v>18.2</v>
      </c>
      <c r="BQ10" s="4">
        <v>17.899999999999999</v>
      </c>
      <c r="BR10" s="4">
        <v>15.4</v>
      </c>
      <c r="BS10" s="4">
        <v>16.100000000000001</v>
      </c>
      <c r="BT10" s="4">
        <v>17.3</v>
      </c>
      <c r="BU10" s="4">
        <v>16.7</v>
      </c>
      <c r="BV10" s="1">
        <v>15</v>
      </c>
      <c r="BW10" s="1">
        <v>16.2</v>
      </c>
      <c r="BX10" s="1">
        <v>15</v>
      </c>
      <c r="BY10" s="1">
        <v>17.8</v>
      </c>
      <c r="BZ10" s="1">
        <v>17.100000000000001</v>
      </c>
      <c r="CA10" s="1">
        <v>15.7</v>
      </c>
      <c r="CB10" s="1">
        <v>16.899999999999999</v>
      </c>
      <c r="CC10" s="1">
        <v>16.2</v>
      </c>
      <c r="CD10" s="4">
        <v>14.95</v>
      </c>
      <c r="CE10" s="4">
        <v>16.5</v>
      </c>
      <c r="CF10" s="4">
        <v>15.45</v>
      </c>
      <c r="CG10" s="4">
        <v>16.8</v>
      </c>
      <c r="CH10" s="4">
        <v>17</v>
      </c>
      <c r="CI10" s="4">
        <v>16.34</v>
      </c>
      <c r="CJ10" s="4">
        <v>17.100000000000001</v>
      </c>
      <c r="CK10" s="4">
        <v>17.602</v>
      </c>
      <c r="CL10" s="4">
        <v>15.503</v>
      </c>
      <c r="CM10" s="4">
        <v>16.172999999999998</v>
      </c>
      <c r="CN10" s="4">
        <v>16.3</v>
      </c>
      <c r="CO10" s="4">
        <v>16.565000000000001</v>
      </c>
      <c r="CP10" s="4">
        <v>14.9</v>
      </c>
      <c r="CQ10" s="4">
        <f>AVERAGE(BD10:CO10)</f>
        <v>16.11534210526316</v>
      </c>
      <c r="CR10" s="4">
        <f t="shared" si="0"/>
        <v>16.252264150943397</v>
      </c>
      <c r="CS10" s="4">
        <f t="shared" si="1"/>
        <v>16.195087912087914</v>
      </c>
      <c r="CT10" s="19">
        <f t="shared" si="2"/>
        <v>16.17891176470588</v>
      </c>
      <c r="CU10" s="19">
        <f t="shared" si="3"/>
        <v>16.360130434782608</v>
      </c>
      <c r="CV10" s="19">
        <f t="shared" si="4"/>
        <v>16.344846153846156</v>
      </c>
      <c r="CW10" s="44">
        <v>2023</v>
      </c>
      <c r="CX10" s="44">
        <v>13.919</v>
      </c>
      <c r="CY10" s="32"/>
      <c r="CZ10" s="44">
        <v>2018</v>
      </c>
      <c r="DA10" s="49">
        <v>13.887499999999998</v>
      </c>
      <c r="DB10" s="32"/>
      <c r="DC10" s="32">
        <v>1990</v>
      </c>
      <c r="DD10" s="42">
        <v>15.266666666666667</v>
      </c>
      <c r="DE10" s="32"/>
      <c r="DF10" s="32">
        <v>1990</v>
      </c>
      <c r="DG10" s="42">
        <v>16.112499999999997</v>
      </c>
      <c r="DH10" s="27"/>
      <c r="DI10" s="31">
        <v>2013</v>
      </c>
      <c r="DJ10" s="27">
        <v>13.966666666666667</v>
      </c>
      <c r="DK10" s="27"/>
      <c r="DL10" s="31">
        <v>1975</v>
      </c>
      <c r="DM10" s="19">
        <v>19.033333333333331</v>
      </c>
      <c r="DN10" s="27"/>
      <c r="DO10" s="31">
        <v>1999</v>
      </c>
      <c r="DP10" s="27">
        <v>14.666666666666666</v>
      </c>
      <c r="DQ10" s="27"/>
      <c r="DR10" s="44">
        <v>2020</v>
      </c>
      <c r="DS10" s="44">
        <v>9.51</v>
      </c>
      <c r="DT10" s="27"/>
      <c r="DU10" s="8">
        <v>1935</v>
      </c>
      <c r="DV10" s="8">
        <v>20.56</v>
      </c>
      <c r="DX10" s="8">
        <v>1990</v>
      </c>
      <c r="DY10" s="8">
        <v>19.899999999999999</v>
      </c>
      <c r="EA10" s="8">
        <v>1938</v>
      </c>
      <c r="EB10" s="8">
        <v>18</v>
      </c>
      <c r="ED10" s="8">
        <v>1938</v>
      </c>
      <c r="EE10" s="8">
        <v>15.61</v>
      </c>
      <c r="EG10" s="8">
        <v>2011</v>
      </c>
      <c r="EH10" s="27">
        <v>12.83</v>
      </c>
      <c r="EJ10" s="8">
        <v>2002</v>
      </c>
      <c r="EK10" s="8">
        <v>10.55</v>
      </c>
      <c r="EM10" s="8">
        <v>1998</v>
      </c>
      <c r="EN10" s="8">
        <v>9.6</v>
      </c>
      <c r="EP10" s="44">
        <v>2022</v>
      </c>
      <c r="EQ10" s="49">
        <v>10.395</v>
      </c>
      <c r="ER10" s="30"/>
      <c r="ES10" s="8">
        <v>2006</v>
      </c>
      <c r="ET10" s="8">
        <v>12.6</v>
      </c>
      <c r="EU10" s="30"/>
      <c r="EV10" s="8">
        <v>1962</v>
      </c>
      <c r="EW10" s="8">
        <v>14.44</v>
      </c>
      <c r="EX10" s="30"/>
      <c r="EY10" s="8">
        <v>1972</v>
      </c>
      <c r="EZ10" s="8">
        <v>16.600000000000001</v>
      </c>
      <c r="FA10" s="30"/>
      <c r="FB10" s="44">
        <v>2017</v>
      </c>
      <c r="FC10" s="43">
        <v>18.7</v>
      </c>
      <c r="FH10" s="27"/>
      <c r="FI10" s="27"/>
      <c r="FK10" s="27"/>
    </row>
    <row r="11" spans="1:168">
      <c r="A11" s="1" t="s">
        <v>5</v>
      </c>
      <c r="B11" s="26">
        <v>13.39</v>
      </c>
      <c r="C11" s="26">
        <v>14.22</v>
      </c>
      <c r="D11" s="26">
        <v>14.33</v>
      </c>
      <c r="E11" s="26">
        <v>13.94</v>
      </c>
      <c r="F11" s="26">
        <v>14.06</v>
      </c>
      <c r="G11" s="26">
        <v>12.22</v>
      </c>
      <c r="H11" s="26">
        <v>15.61</v>
      </c>
      <c r="I11" s="26">
        <v>13.67</v>
      </c>
      <c r="J11" s="26">
        <v>11.28</v>
      </c>
      <c r="K11" s="26">
        <v>12</v>
      </c>
      <c r="L11" s="26">
        <v>13.33</v>
      </c>
      <c r="M11" s="26">
        <v>12.44</v>
      </c>
      <c r="N11" s="26">
        <v>13.61</v>
      </c>
      <c r="O11" s="26">
        <v>12.67</v>
      </c>
      <c r="P11" s="26">
        <v>12.56</v>
      </c>
      <c r="Q11" s="26">
        <v>12.67</v>
      </c>
      <c r="R11" s="26">
        <v>13.17</v>
      </c>
      <c r="S11" s="26">
        <v>11.67</v>
      </c>
      <c r="T11" s="26">
        <v>11.61</v>
      </c>
      <c r="U11" s="26">
        <v>13.39</v>
      </c>
      <c r="V11" s="26">
        <v>13</v>
      </c>
      <c r="W11" s="26">
        <v>12.67</v>
      </c>
      <c r="X11" s="26">
        <v>12.33</v>
      </c>
      <c r="Y11" s="26">
        <v>14.67</v>
      </c>
      <c r="Z11" s="26">
        <v>15.89</v>
      </c>
      <c r="AA11" s="26">
        <v>14.5</v>
      </c>
      <c r="AB11" s="26">
        <v>12.17</v>
      </c>
      <c r="AC11" s="26">
        <v>13.22</v>
      </c>
      <c r="AD11" s="26">
        <v>12.89</v>
      </c>
      <c r="AE11" s="26">
        <v>13.44</v>
      </c>
      <c r="AF11" s="26">
        <v>13.33</v>
      </c>
      <c r="AG11" s="26">
        <v>12.17</v>
      </c>
      <c r="AH11" s="26">
        <v>12.67</v>
      </c>
      <c r="AI11" s="26">
        <v>12.89</v>
      </c>
      <c r="AJ11" s="26">
        <v>13.67</v>
      </c>
      <c r="AK11" s="26">
        <v>14.39</v>
      </c>
      <c r="AL11" s="26">
        <v>13.39</v>
      </c>
      <c r="AM11" s="26">
        <v>12.72</v>
      </c>
      <c r="AN11" s="26">
        <v>14.56</v>
      </c>
      <c r="AO11" s="26">
        <v>13.7</v>
      </c>
      <c r="AP11" s="26">
        <v>13.9</v>
      </c>
      <c r="AQ11" s="26">
        <v>13.5</v>
      </c>
      <c r="AR11" s="26">
        <v>14.1</v>
      </c>
      <c r="AS11" s="26">
        <v>14.5</v>
      </c>
      <c r="AT11" s="26">
        <v>13.1</v>
      </c>
      <c r="AU11" s="26">
        <v>13.4</v>
      </c>
      <c r="AV11" s="26">
        <v>15.8</v>
      </c>
      <c r="AW11" s="26">
        <v>13.4</v>
      </c>
      <c r="AX11" s="26">
        <v>13.1</v>
      </c>
      <c r="AY11" s="26">
        <v>15.1</v>
      </c>
      <c r="AZ11" s="26">
        <v>11.7</v>
      </c>
      <c r="BA11" s="26">
        <v>13.5</v>
      </c>
      <c r="BB11" s="26">
        <v>13.5</v>
      </c>
      <c r="BC11" s="26">
        <v>13.6</v>
      </c>
      <c r="BD11" s="1">
        <v>14.3</v>
      </c>
      <c r="BE11" s="1">
        <v>13.2</v>
      </c>
      <c r="BF11" s="1">
        <v>11.4</v>
      </c>
      <c r="BG11" s="1">
        <v>13.7</v>
      </c>
      <c r="BH11" s="1">
        <v>14.2</v>
      </c>
      <c r="BI11" s="1">
        <v>12.4</v>
      </c>
      <c r="BJ11" s="95">
        <v>10.8</v>
      </c>
      <c r="BK11" s="95">
        <v>11.7</v>
      </c>
      <c r="BL11" s="1">
        <v>14.2</v>
      </c>
      <c r="BM11" s="1">
        <v>13.9</v>
      </c>
      <c r="BN11" s="1">
        <v>14.3</v>
      </c>
      <c r="BO11" s="1">
        <v>12.6</v>
      </c>
      <c r="BP11" s="4">
        <v>14.1</v>
      </c>
      <c r="BQ11" s="4">
        <v>13.7</v>
      </c>
      <c r="BR11" s="4">
        <v>14.1</v>
      </c>
      <c r="BS11" s="4">
        <v>13.8</v>
      </c>
      <c r="BT11" s="4">
        <v>13.3</v>
      </c>
      <c r="BU11" s="4">
        <v>12.4</v>
      </c>
      <c r="BV11" s="1">
        <v>12.4</v>
      </c>
      <c r="BW11" s="1">
        <v>12.7</v>
      </c>
      <c r="BX11" s="1">
        <v>15.1</v>
      </c>
      <c r="BY11" s="1">
        <v>12.9</v>
      </c>
      <c r="BZ11" s="1">
        <v>13.9</v>
      </c>
      <c r="CA11" s="1">
        <v>13.3</v>
      </c>
      <c r="CB11" s="1">
        <v>14.9</v>
      </c>
      <c r="CC11" s="1">
        <v>12.7</v>
      </c>
      <c r="CD11" s="1">
        <v>13.6</v>
      </c>
      <c r="CE11" s="4">
        <v>14.65</v>
      </c>
      <c r="CF11" s="4">
        <v>14.45</v>
      </c>
      <c r="CG11" s="4">
        <v>14.15</v>
      </c>
      <c r="CH11" s="4">
        <v>13.9</v>
      </c>
      <c r="CI11" s="4">
        <v>14</v>
      </c>
      <c r="CJ11" s="4">
        <v>13.7</v>
      </c>
      <c r="CK11" s="4">
        <v>13.247999999999999</v>
      </c>
      <c r="CL11" s="4">
        <v>13.811999999999999</v>
      </c>
      <c r="CM11" s="4">
        <v>14.5</v>
      </c>
      <c r="CN11" s="4">
        <v>14.695</v>
      </c>
      <c r="CO11" s="4">
        <v>14.318</v>
      </c>
      <c r="CP11" s="4"/>
      <c r="CQ11" s="4">
        <f t="shared" ref="CQ11:CQ19" si="5">AVERAGE(BD11:CO11)</f>
        <v>13.55323684210526</v>
      </c>
      <c r="CR11" s="4">
        <f t="shared" si="0"/>
        <v>13.376111111111113</v>
      </c>
      <c r="CS11" s="4">
        <f t="shared" si="1"/>
        <v>13.449271739130438</v>
      </c>
      <c r="CT11" s="19">
        <f t="shared" si="2"/>
        <v>13.600676470588231</v>
      </c>
      <c r="CU11" s="19">
        <f t="shared" si="3"/>
        <v>13.757521739130432</v>
      </c>
      <c r="CV11" s="19">
        <f t="shared" si="4"/>
        <v>13.97869230769231</v>
      </c>
      <c r="CW11" s="44">
        <v>2022</v>
      </c>
      <c r="CX11" s="44">
        <v>13.894</v>
      </c>
      <c r="CY11" s="32"/>
      <c r="CZ11" s="32">
        <v>2013</v>
      </c>
      <c r="DA11" s="42">
        <v>13.855833333333335</v>
      </c>
      <c r="DB11" s="32"/>
      <c r="DC11" s="32">
        <v>1938</v>
      </c>
      <c r="DD11" s="42">
        <v>15.166666666666666</v>
      </c>
      <c r="DE11" s="32"/>
      <c r="DF11" s="32">
        <v>1981</v>
      </c>
      <c r="DG11" s="42">
        <v>16</v>
      </c>
      <c r="DH11" s="27"/>
      <c r="DI11" s="31">
        <v>1973</v>
      </c>
      <c r="DJ11" s="27">
        <v>13.833333333333334</v>
      </c>
      <c r="DK11" s="27"/>
      <c r="DL11" s="31">
        <v>1998</v>
      </c>
      <c r="DM11" s="19">
        <v>19.001666666666665</v>
      </c>
      <c r="DN11" s="27"/>
      <c r="DO11" s="31">
        <v>1990</v>
      </c>
      <c r="DP11" s="27">
        <v>14.633333333333333</v>
      </c>
      <c r="DQ11" s="27"/>
      <c r="DR11" s="31">
        <v>2002</v>
      </c>
      <c r="DS11" s="27">
        <v>9.4333333333333336</v>
      </c>
      <c r="DT11" s="27"/>
      <c r="DU11" s="8">
        <v>1956</v>
      </c>
      <c r="DV11" s="8">
        <v>19.89</v>
      </c>
      <c r="DX11" s="8">
        <v>1935</v>
      </c>
      <c r="DY11" s="8">
        <v>19.89</v>
      </c>
      <c r="EA11" s="8">
        <v>1975</v>
      </c>
      <c r="EB11" s="8">
        <v>18</v>
      </c>
      <c r="ED11" s="8">
        <v>1981</v>
      </c>
      <c r="EE11" s="8">
        <v>15.1</v>
      </c>
      <c r="EG11" s="8">
        <v>1962</v>
      </c>
      <c r="EH11" s="8">
        <v>12.67</v>
      </c>
      <c r="EJ11" s="8">
        <v>1971</v>
      </c>
      <c r="EK11" s="8">
        <v>10.3</v>
      </c>
      <c r="EM11" s="8">
        <v>2000</v>
      </c>
      <c r="EN11" s="8">
        <v>9.4</v>
      </c>
      <c r="EP11" s="8">
        <v>2017</v>
      </c>
      <c r="EQ11" s="8">
        <v>10.34</v>
      </c>
      <c r="ER11" s="30"/>
      <c r="ES11" s="8">
        <v>2010</v>
      </c>
      <c r="ET11" s="8">
        <v>12.2</v>
      </c>
      <c r="EU11" s="30"/>
      <c r="EV11" s="8">
        <v>1988</v>
      </c>
      <c r="EW11" s="8">
        <v>14.4</v>
      </c>
      <c r="EX11" s="30"/>
      <c r="EY11" s="44">
        <v>2022</v>
      </c>
      <c r="EZ11" s="44">
        <v>16.472000000000001</v>
      </c>
      <c r="FA11" s="30"/>
      <c r="FB11" s="8">
        <v>2000</v>
      </c>
      <c r="FC11" s="19">
        <v>18.600000000000001</v>
      </c>
      <c r="FH11" s="27"/>
      <c r="FI11" s="27"/>
      <c r="FK11" s="27"/>
    </row>
    <row r="12" spans="1:168">
      <c r="A12" s="1" t="s">
        <v>6</v>
      </c>
      <c r="B12" s="26">
        <v>9.56</v>
      </c>
      <c r="C12" s="26">
        <v>10.06</v>
      </c>
      <c r="D12" s="26">
        <v>9.11</v>
      </c>
      <c r="E12" s="26">
        <v>9.11</v>
      </c>
      <c r="F12" s="26">
        <v>8.7200000000000006</v>
      </c>
      <c r="G12" s="26">
        <v>10</v>
      </c>
      <c r="H12" s="26">
        <v>10.67</v>
      </c>
      <c r="I12" s="26">
        <v>10.89</v>
      </c>
      <c r="J12" s="26">
        <v>8.61</v>
      </c>
      <c r="K12" s="26">
        <v>10.78</v>
      </c>
      <c r="L12" s="26">
        <v>10.28</v>
      </c>
      <c r="M12" s="26">
        <v>7.78</v>
      </c>
      <c r="N12" s="26">
        <v>7.89</v>
      </c>
      <c r="O12" s="26">
        <v>8.44</v>
      </c>
      <c r="P12" s="26">
        <v>10.220000000000001</v>
      </c>
      <c r="Q12" s="26">
        <v>9.7799999999999994</v>
      </c>
      <c r="R12" s="26">
        <v>10.44</v>
      </c>
      <c r="S12" s="26">
        <v>10.17</v>
      </c>
      <c r="T12" s="26">
        <v>12.11</v>
      </c>
      <c r="U12" s="26">
        <v>8.61</v>
      </c>
      <c r="V12" s="26">
        <v>10.33</v>
      </c>
      <c r="W12" s="26">
        <v>10.220000000000001</v>
      </c>
      <c r="X12" s="26">
        <v>10.78</v>
      </c>
      <c r="Y12" s="26">
        <v>11.78</v>
      </c>
      <c r="Z12" s="26">
        <v>10.44</v>
      </c>
      <c r="AA12" s="26">
        <v>11.11</v>
      </c>
      <c r="AB12" s="26">
        <v>11.11</v>
      </c>
      <c r="AC12" s="26">
        <v>8</v>
      </c>
      <c r="AD12" s="26">
        <v>10.44</v>
      </c>
      <c r="AE12" s="26">
        <v>10.06</v>
      </c>
      <c r="AF12" s="26">
        <v>12.67</v>
      </c>
      <c r="AG12" s="26">
        <v>10.44</v>
      </c>
      <c r="AH12" s="26">
        <v>9.7200000000000006</v>
      </c>
      <c r="AI12" s="26">
        <v>10.44</v>
      </c>
      <c r="AJ12" s="26">
        <v>8.7799999999999994</v>
      </c>
      <c r="AK12" s="26">
        <v>10.78</v>
      </c>
      <c r="AL12" s="26">
        <v>12.11</v>
      </c>
      <c r="AM12" s="26">
        <v>9.83</v>
      </c>
      <c r="AN12" s="26">
        <v>9.11</v>
      </c>
      <c r="AO12" s="26">
        <v>11.5</v>
      </c>
      <c r="AP12" s="26">
        <v>10.3</v>
      </c>
      <c r="AQ12" s="26">
        <v>11.3</v>
      </c>
      <c r="AR12" s="26">
        <v>9.6999999999999993</v>
      </c>
      <c r="AS12" s="26">
        <v>12</v>
      </c>
      <c r="AT12" s="26">
        <v>9.8000000000000007</v>
      </c>
      <c r="AU12" s="26">
        <v>8.8000000000000007</v>
      </c>
      <c r="AV12" s="26">
        <v>10.7</v>
      </c>
      <c r="AW12" s="26">
        <v>9.8000000000000007</v>
      </c>
      <c r="AX12" s="26">
        <v>11</v>
      </c>
      <c r="AY12" s="26">
        <v>10</v>
      </c>
      <c r="AZ12" s="26">
        <v>10.9</v>
      </c>
      <c r="BA12" s="26">
        <v>10.4</v>
      </c>
      <c r="BB12" s="26">
        <v>9.6999999999999993</v>
      </c>
      <c r="BC12" s="26">
        <v>10.199999999999999</v>
      </c>
      <c r="BD12" s="1">
        <v>11</v>
      </c>
      <c r="BE12" s="1">
        <v>11.6</v>
      </c>
      <c r="BF12" s="1">
        <v>9.6999999999999993</v>
      </c>
      <c r="BG12" s="1">
        <v>10.7</v>
      </c>
      <c r="BH12" s="1">
        <v>12.2</v>
      </c>
      <c r="BI12" s="1">
        <v>10.3</v>
      </c>
      <c r="BJ12" s="95">
        <v>8.1</v>
      </c>
      <c r="BK12" s="95">
        <v>10.3</v>
      </c>
      <c r="BL12" s="1">
        <v>11.4</v>
      </c>
      <c r="BM12" s="1">
        <v>11.4</v>
      </c>
      <c r="BN12" s="1">
        <v>10.3</v>
      </c>
      <c r="BO12" s="1">
        <v>12.1</v>
      </c>
      <c r="BP12" s="4">
        <v>11.4</v>
      </c>
      <c r="BQ12" s="4">
        <v>12.4</v>
      </c>
      <c r="BR12" s="4">
        <v>11.4</v>
      </c>
      <c r="BS12" s="4">
        <v>12.1</v>
      </c>
      <c r="BT12" s="4">
        <v>11.5</v>
      </c>
      <c r="BU12" s="4">
        <v>11.7</v>
      </c>
      <c r="BV12" s="1">
        <v>11.7</v>
      </c>
      <c r="BW12" s="1">
        <v>11.8</v>
      </c>
      <c r="BX12" s="1">
        <v>11.2</v>
      </c>
      <c r="BY12" s="1">
        <v>13.1</v>
      </c>
      <c r="BZ12" s="1">
        <v>9.3000000000000007</v>
      </c>
      <c r="CA12" s="1">
        <v>8.6999999999999993</v>
      </c>
      <c r="CB12" s="1">
        <v>11.3</v>
      </c>
      <c r="CC12" s="4">
        <v>12.83</v>
      </c>
      <c r="CD12" s="1">
        <v>9.8000000000000007</v>
      </c>
      <c r="CE12" s="1">
        <v>11</v>
      </c>
      <c r="CF12" s="4">
        <v>11.75</v>
      </c>
      <c r="CG12" s="4">
        <v>11.4</v>
      </c>
      <c r="CH12" s="4">
        <v>12.6</v>
      </c>
      <c r="CI12" s="4">
        <v>10.4</v>
      </c>
      <c r="CJ12" s="4">
        <v>11.25</v>
      </c>
      <c r="CK12" s="4">
        <v>12.853</v>
      </c>
      <c r="CL12" s="4">
        <v>10.927</v>
      </c>
      <c r="CM12" s="4">
        <v>11.170999999999999</v>
      </c>
      <c r="CN12" s="4">
        <v>12.51</v>
      </c>
      <c r="CO12" s="4">
        <v>12.656000000000001</v>
      </c>
      <c r="CP12" s="4"/>
      <c r="CQ12" s="4">
        <f t="shared" si="5"/>
        <v>11.259131578947368</v>
      </c>
      <c r="CR12" s="4">
        <f t="shared" si="0"/>
        <v>10.138518518518522</v>
      </c>
      <c r="CS12" s="4">
        <f t="shared" si="1"/>
        <v>10.601380434782611</v>
      </c>
      <c r="CT12" s="19">
        <f t="shared" si="2"/>
        <v>11.319029411764705</v>
      </c>
      <c r="CU12" s="19">
        <f t="shared" si="3"/>
        <v>11.458565217391303</v>
      </c>
      <c r="CV12" s="19">
        <f t="shared" si="4"/>
        <v>11.626692307692307</v>
      </c>
      <c r="CW12" s="32">
        <v>1990</v>
      </c>
      <c r="CX12" s="42">
        <v>13.816666666666663</v>
      </c>
      <c r="CY12" s="32"/>
      <c r="CZ12" s="44">
        <v>2021</v>
      </c>
      <c r="DA12" s="44">
        <v>13.85</v>
      </c>
      <c r="DB12" s="32"/>
      <c r="DC12" s="32">
        <v>1981</v>
      </c>
      <c r="DD12" s="42">
        <v>15.066666666666668</v>
      </c>
      <c r="DE12" s="32"/>
      <c r="DF12" s="32">
        <v>1998</v>
      </c>
      <c r="DG12" s="42">
        <v>15.988125</v>
      </c>
      <c r="DH12" s="27"/>
      <c r="DI12" s="44">
        <v>2020</v>
      </c>
      <c r="DJ12" s="44">
        <v>13.82</v>
      </c>
      <c r="DK12" s="27"/>
      <c r="DL12" s="8">
        <v>2019</v>
      </c>
      <c r="DM12" s="27">
        <v>18.987666666666666</v>
      </c>
      <c r="DN12" s="27"/>
      <c r="DO12" s="31">
        <v>2007</v>
      </c>
      <c r="DP12" s="27">
        <v>14.600000000000001</v>
      </c>
      <c r="DQ12" s="27"/>
      <c r="DR12" s="31">
        <v>2005</v>
      </c>
      <c r="DS12" s="27">
        <v>9.2666666666666675</v>
      </c>
      <c r="DT12" s="27"/>
      <c r="DU12" s="8">
        <v>1981</v>
      </c>
      <c r="DV12" s="8">
        <v>19.8</v>
      </c>
      <c r="DX12" s="8">
        <v>1974</v>
      </c>
      <c r="DY12" s="8">
        <v>19.600000000000001</v>
      </c>
      <c r="EA12" s="8">
        <v>1981</v>
      </c>
      <c r="EB12" s="8">
        <v>18</v>
      </c>
      <c r="ED12" s="8">
        <v>2006</v>
      </c>
      <c r="EE12" s="8">
        <v>15.1</v>
      </c>
      <c r="EG12" s="44">
        <v>2023</v>
      </c>
      <c r="EH12" s="44">
        <v>12.656000000000001</v>
      </c>
      <c r="EJ12" s="44">
        <v>2021</v>
      </c>
      <c r="EK12" s="44">
        <v>10.29</v>
      </c>
      <c r="EM12" s="8">
        <v>2018</v>
      </c>
      <c r="EN12" s="8">
        <v>9.1999999999999993</v>
      </c>
      <c r="EP12" s="8">
        <v>1967</v>
      </c>
      <c r="EQ12" s="8">
        <v>10.33</v>
      </c>
      <c r="ER12" s="30"/>
      <c r="ES12" s="8">
        <v>1969</v>
      </c>
      <c r="ET12" s="8">
        <v>12.17</v>
      </c>
      <c r="EU12" s="30"/>
      <c r="EV12" s="44">
        <v>2020</v>
      </c>
      <c r="EW12" s="44">
        <v>14.35</v>
      </c>
      <c r="EX12" s="30"/>
      <c r="EY12" s="30">
        <v>1954</v>
      </c>
      <c r="EZ12" s="30">
        <v>16.329999999999998</v>
      </c>
      <c r="FA12" s="30"/>
      <c r="FB12" s="8">
        <v>2005</v>
      </c>
      <c r="FC12" s="19">
        <v>18.600000000000001</v>
      </c>
      <c r="FH12" s="27"/>
      <c r="FI12" s="19"/>
      <c r="FK12" s="27"/>
    </row>
    <row r="13" spans="1:168">
      <c r="A13" s="1" t="s">
        <v>7</v>
      </c>
      <c r="B13" s="26">
        <v>6.61</v>
      </c>
      <c r="C13" s="26">
        <v>6.06</v>
      </c>
      <c r="D13" s="26">
        <v>7.56</v>
      </c>
      <c r="E13" s="26">
        <v>6.94</v>
      </c>
      <c r="F13" s="26">
        <v>7.22</v>
      </c>
      <c r="G13" s="26">
        <v>6.17</v>
      </c>
      <c r="H13" s="26">
        <v>7.83</v>
      </c>
      <c r="I13" s="26">
        <v>9.11</v>
      </c>
      <c r="J13" s="26">
        <v>7.39</v>
      </c>
      <c r="K13" s="26">
        <v>5.67</v>
      </c>
      <c r="L13" s="26">
        <v>7.44</v>
      </c>
      <c r="M13" s="26">
        <v>7.33</v>
      </c>
      <c r="N13" s="26">
        <v>6.28</v>
      </c>
      <c r="O13" s="26">
        <v>5.1100000000000003</v>
      </c>
      <c r="P13" s="26">
        <v>7.22</v>
      </c>
      <c r="Q13" s="26">
        <v>8</v>
      </c>
      <c r="R13" s="26">
        <v>6.89</v>
      </c>
      <c r="S13" s="26">
        <v>7.78</v>
      </c>
      <c r="T13" s="26">
        <v>7.56</v>
      </c>
      <c r="U13" s="26">
        <v>6</v>
      </c>
      <c r="V13" s="26">
        <v>7.83</v>
      </c>
      <c r="W13" s="26">
        <v>7.78</v>
      </c>
      <c r="X13" s="26">
        <v>8.67</v>
      </c>
      <c r="Y13" s="26">
        <v>7</v>
      </c>
      <c r="Z13" s="26">
        <v>8.44</v>
      </c>
      <c r="AA13" s="26">
        <v>8.39</v>
      </c>
      <c r="AB13" s="26">
        <v>7.83</v>
      </c>
      <c r="AC13" s="26">
        <v>7.11</v>
      </c>
      <c r="AD13" s="26">
        <v>7.89</v>
      </c>
      <c r="AE13" s="26">
        <v>7.28</v>
      </c>
      <c r="AF13" s="26">
        <v>8.89</v>
      </c>
      <c r="AG13" s="26">
        <v>7.11</v>
      </c>
      <c r="AH13" s="26">
        <v>7.33</v>
      </c>
      <c r="AI13" s="26">
        <v>8.2200000000000006</v>
      </c>
      <c r="AJ13" s="26">
        <v>7.89</v>
      </c>
      <c r="AK13" s="26">
        <v>7</v>
      </c>
      <c r="AL13" s="26">
        <v>8.11</v>
      </c>
      <c r="AM13" s="26">
        <v>6.06</v>
      </c>
      <c r="AN13" s="26">
        <v>8.33</v>
      </c>
      <c r="AO13" s="26">
        <v>10.3</v>
      </c>
      <c r="AP13" s="26">
        <v>5.8</v>
      </c>
      <c r="AQ13" s="26">
        <v>8.4</v>
      </c>
      <c r="AR13" s="26">
        <v>7.8</v>
      </c>
      <c r="AS13" s="26">
        <v>6.9</v>
      </c>
      <c r="AT13" s="26">
        <v>7</v>
      </c>
      <c r="AU13" s="26">
        <v>7.6</v>
      </c>
      <c r="AV13" s="26">
        <v>7.4</v>
      </c>
      <c r="AW13" s="26">
        <v>8.3000000000000007</v>
      </c>
      <c r="AX13" s="26">
        <v>7.9</v>
      </c>
      <c r="AY13" s="26">
        <v>8.6999999999999993</v>
      </c>
      <c r="AZ13" s="26">
        <v>7.3</v>
      </c>
      <c r="BA13" s="26">
        <v>8.1</v>
      </c>
      <c r="BB13" s="26">
        <v>8.9</v>
      </c>
      <c r="BC13" s="26">
        <v>9.1</v>
      </c>
      <c r="BD13" s="1">
        <v>8.1999999999999993</v>
      </c>
      <c r="BE13" s="1">
        <v>8.8000000000000007</v>
      </c>
      <c r="BF13" s="1">
        <v>9</v>
      </c>
      <c r="BG13" s="1">
        <v>8.6999999999999993</v>
      </c>
      <c r="BH13" s="1">
        <v>9</v>
      </c>
      <c r="BI13" s="95">
        <v>6.6</v>
      </c>
      <c r="BJ13" s="95">
        <v>7.4</v>
      </c>
      <c r="BK13" s="71">
        <v>9.6</v>
      </c>
      <c r="BL13" s="1">
        <v>7.4</v>
      </c>
      <c r="BM13" s="1">
        <v>7.7</v>
      </c>
      <c r="BN13" s="1">
        <v>7.8</v>
      </c>
      <c r="BO13" s="1">
        <v>8.1</v>
      </c>
      <c r="BP13" s="4">
        <v>8.6999999999999993</v>
      </c>
      <c r="BQ13" s="4">
        <v>9</v>
      </c>
      <c r="BR13" s="4">
        <v>9.0500000000000007</v>
      </c>
      <c r="BS13" s="4">
        <v>9.3000000000000007</v>
      </c>
      <c r="BT13" s="4">
        <v>10.55</v>
      </c>
      <c r="BU13" s="4">
        <v>10.85</v>
      </c>
      <c r="BV13" s="1">
        <v>10.1</v>
      </c>
      <c r="BW13" s="1">
        <v>7.9</v>
      </c>
      <c r="BX13" s="1">
        <v>7.4</v>
      </c>
      <c r="BY13" s="1">
        <v>7.8</v>
      </c>
      <c r="BZ13" s="1">
        <v>9.1</v>
      </c>
      <c r="CA13" s="1">
        <v>7</v>
      </c>
      <c r="CB13" s="1">
        <v>8.8000000000000007</v>
      </c>
      <c r="CC13" s="1">
        <v>9.5</v>
      </c>
      <c r="CD13" s="1">
        <v>7.8</v>
      </c>
      <c r="CE13" s="4">
        <v>8.9039999999999999</v>
      </c>
      <c r="CF13" s="1">
        <v>10.8</v>
      </c>
      <c r="CG13" s="1">
        <v>9</v>
      </c>
      <c r="CH13" s="1">
        <v>10.1</v>
      </c>
      <c r="CI13" s="1">
        <v>8.8000000000000007</v>
      </c>
      <c r="CJ13" s="1">
        <v>8.6</v>
      </c>
      <c r="CK13" s="4">
        <v>8.4849999999999994</v>
      </c>
      <c r="CL13" s="4">
        <v>9.8000000000000007</v>
      </c>
      <c r="CM13" s="4">
        <v>10.29</v>
      </c>
      <c r="CN13" s="4">
        <v>9.4870000000000001</v>
      </c>
      <c r="CO13" s="4">
        <v>9.6733333333333356</v>
      </c>
      <c r="CP13" s="4"/>
      <c r="CQ13" s="4">
        <f t="shared" si="5"/>
        <v>8.8181403508771972</v>
      </c>
      <c r="CR13" s="4">
        <f t="shared" si="0"/>
        <v>7.5338888888888889</v>
      </c>
      <c r="CS13" s="4">
        <f t="shared" si="1"/>
        <v>8.0643405797101408</v>
      </c>
      <c r="CT13" s="19">
        <f t="shared" si="2"/>
        <v>8.834980392156865</v>
      </c>
      <c r="CU13" s="19">
        <f t="shared" si="3"/>
        <v>9.1321449275362312</v>
      </c>
      <c r="CV13" s="19">
        <f t="shared" si="4"/>
        <v>9.3261025641025643</v>
      </c>
      <c r="CW13" s="32">
        <v>1999</v>
      </c>
      <c r="CX13" s="42">
        <v>13.758333333333333</v>
      </c>
      <c r="CY13" s="4"/>
      <c r="CZ13" s="44">
        <v>2022</v>
      </c>
      <c r="DA13" s="44">
        <v>13.807</v>
      </c>
      <c r="DB13" s="4"/>
      <c r="DC13" s="8">
        <v>2018</v>
      </c>
      <c r="DD13" s="27">
        <v>15.022499999999999</v>
      </c>
      <c r="DE13" s="4"/>
      <c r="DF13" s="44">
        <v>2019</v>
      </c>
      <c r="DG13" s="49">
        <v>15.95875</v>
      </c>
      <c r="DH13" s="27"/>
      <c r="DI13" s="31">
        <v>1999</v>
      </c>
      <c r="DJ13" s="27">
        <v>13.800000000000002</v>
      </c>
      <c r="DK13" s="27"/>
      <c r="DL13" s="31">
        <v>1982</v>
      </c>
      <c r="DM13" s="19">
        <v>18.8</v>
      </c>
      <c r="DN13" s="27"/>
      <c r="DO13" s="31">
        <v>1978</v>
      </c>
      <c r="DP13" s="27">
        <v>14.566666666666668</v>
      </c>
      <c r="DQ13" s="27"/>
      <c r="DR13" s="31">
        <v>2018</v>
      </c>
      <c r="DS13" s="27">
        <v>9.2666666666666657</v>
      </c>
      <c r="DT13" s="27"/>
      <c r="DU13" s="8">
        <v>1970</v>
      </c>
      <c r="DV13" s="8">
        <v>19.78</v>
      </c>
      <c r="DX13" s="8">
        <v>1938</v>
      </c>
      <c r="DY13" s="8">
        <v>19.559999999999999</v>
      </c>
      <c r="EA13" s="8">
        <v>1999</v>
      </c>
      <c r="EB13" s="8">
        <v>17.899999999999999</v>
      </c>
      <c r="ED13" s="8">
        <v>2010</v>
      </c>
      <c r="EE13" s="8">
        <v>14.9</v>
      </c>
      <c r="EG13" s="8">
        <v>2016</v>
      </c>
      <c r="EH13" s="8">
        <v>12.62</v>
      </c>
      <c r="EJ13" s="8">
        <v>2004</v>
      </c>
      <c r="EK13" s="8">
        <v>10.1</v>
      </c>
      <c r="EM13" s="8">
        <v>1949</v>
      </c>
      <c r="EN13" s="8">
        <v>9.17</v>
      </c>
      <c r="EP13" s="44">
        <v>2020</v>
      </c>
      <c r="EQ13" s="49">
        <v>10.281000000000001</v>
      </c>
      <c r="ER13" s="30"/>
      <c r="ES13" s="8">
        <v>2002</v>
      </c>
      <c r="ET13" s="8">
        <v>12.15</v>
      </c>
      <c r="EU13" s="30"/>
      <c r="EV13" s="8">
        <v>2001</v>
      </c>
      <c r="EW13" s="19">
        <v>14.3</v>
      </c>
      <c r="EX13" s="30"/>
      <c r="EY13" s="44">
        <v>2021</v>
      </c>
      <c r="EZ13" s="44">
        <v>16.32</v>
      </c>
      <c r="FA13" s="30"/>
      <c r="FB13" s="44">
        <v>2021</v>
      </c>
      <c r="FC13" s="44">
        <v>18.565000000000001</v>
      </c>
      <c r="FH13" s="27"/>
      <c r="FI13" s="19"/>
      <c r="FK13" s="27"/>
    </row>
    <row r="14" spans="1:168">
      <c r="A14" s="1" t="s">
        <v>8</v>
      </c>
      <c r="B14" s="26">
        <v>5.22</v>
      </c>
      <c r="C14" s="26">
        <v>6.83</v>
      </c>
      <c r="D14" s="26">
        <v>6.17</v>
      </c>
      <c r="E14" s="26">
        <v>6.33</v>
      </c>
      <c r="F14" s="26">
        <v>6.33</v>
      </c>
      <c r="G14" s="26">
        <v>6</v>
      </c>
      <c r="H14" s="26">
        <v>5.78</v>
      </c>
      <c r="I14" s="26">
        <v>5.33</v>
      </c>
      <c r="J14" s="26">
        <v>6.56</v>
      </c>
      <c r="K14" s="26">
        <v>6.5</v>
      </c>
      <c r="L14" s="26">
        <v>6.78</v>
      </c>
      <c r="M14" s="26">
        <v>5.67</v>
      </c>
      <c r="N14" s="26">
        <v>6.67</v>
      </c>
      <c r="O14" s="26">
        <v>5.33</v>
      </c>
      <c r="P14" s="26">
        <v>7.89</v>
      </c>
      <c r="Q14" s="26">
        <v>7.06</v>
      </c>
      <c r="R14" s="26">
        <v>8.39</v>
      </c>
      <c r="S14" s="26">
        <v>9.17</v>
      </c>
      <c r="T14" s="26">
        <v>7.33</v>
      </c>
      <c r="U14" s="26">
        <v>7.39</v>
      </c>
      <c r="V14" s="26">
        <v>6.17</v>
      </c>
      <c r="W14" s="26">
        <v>6.78</v>
      </c>
      <c r="X14" s="26">
        <v>7</v>
      </c>
      <c r="Y14" s="26">
        <v>6.44</v>
      </c>
      <c r="Z14" s="26">
        <v>7.56</v>
      </c>
      <c r="AA14" s="26">
        <v>6.67</v>
      </c>
      <c r="AB14" s="26">
        <v>6.44</v>
      </c>
      <c r="AC14" s="26">
        <v>7.83</v>
      </c>
      <c r="AD14" s="26">
        <v>7.67</v>
      </c>
      <c r="AE14" s="26">
        <v>7.44</v>
      </c>
      <c r="AF14" s="26">
        <v>8.5</v>
      </c>
      <c r="AG14" s="26">
        <v>6.67</v>
      </c>
      <c r="AH14" s="26">
        <v>8.2799999999999994</v>
      </c>
      <c r="AI14" s="26">
        <v>6.11</v>
      </c>
      <c r="AJ14" s="26">
        <v>6.67</v>
      </c>
      <c r="AK14" s="26">
        <v>6.61</v>
      </c>
      <c r="AL14" s="26">
        <v>6.78</v>
      </c>
      <c r="AM14" s="26">
        <v>6</v>
      </c>
      <c r="AN14" s="26">
        <v>8.7200000000000006</v>
      </c>
      <c r="AO14" s="26">
        <v>7.3</v>
      </c>
      <c r="AP14" s="26">
        <v>7.6</v>
      </c>
      <c r="AQ14" s="26">
        <v>6.7</v>
      </c>
      <c r="AR14" s="26">
        <v>7.9</v>
      </c>
      <c r="AS14" s="26">
        <v>7</v>
      </c>
      <c r="AT14" s="26">
        <v>7.1</v>
      </c>
      <c r="AU14" s="26">
        <v>7.5</v>
      </c>
      <c r="AV14" s="26">
        <v>8</v>
      </c>
      <c r="AW14" s="26">
        <v>7.7</v>
      </c>
      <c r="AX14" s="26">
        <v>7</v>
      </c>
      <c r="AY14" s="26">
        <v>7.5</v>
      </c>
      <c r="AZ14" s="26">
        <v>7</v>
      </c>
      <c r="BA14" s="26">
        <v>6.6</v>
      </c>
      <c r="BB14" s="26">
        <v>8.4</v>
      </c>
      <c r="BC14" s="26">
        <v>8.3000000000000007</v>
      </c>
      <c r="BD14" s="1">
        <v>6.6</v>
      </c>
      <c r="BE14" s="1">
        <v>7.4</v>
      </c>
      <c r="BF14" s="1">
        <v>8.6</v>
      </c>
      <c r="BG14" s="1">
        <v>6.8</v>
      </c>
      <c r="BH14" s="1">
        <v>8.6999999999999993</v>
      </c>
      <c r="BI14" s="95">
        <v>7.3</v>
      </c>
      <c r="BJ14" s="1">
        <v>8</v>
      </c>
      <c r="BK14" s="95">
        <v>7.8</v>
      </c>
      <c r="BL14" s="1">
        <v>7.3</v>
      </c>
      <c r="BM14" s="1">
        <v>6.7</v>
      </c>
      <c r="BN14" s="4">
        <v>7</v>
      </c>
      <c r="BO14" s="1">
        <v>7.4</v>
      </c>
      <c r="BP14" s="4">
        <v>9.6</v>
      </c>
      <c r="BQ14" s="4">
        <v>8.3000000000000007</v>
      </c>
      <c r="BR14" s="4">
        <v>9.4</v>
      </c>
      <c r="BS14" s="4">
        <v>6.7</v>
      </c>
      <c r="BT14" s="4">
        <v>8.3000000000000007</v>
      </c>
      <c r="BU14" s="4">
        <v>7</v>
      </c>
      <c r="BV14" s="1">
        <v>7.2</v>
      </c>
      <c r="BW14" s="4">
        <v>9.718</v>
      </c>
      <c r="BX14" s="1">
        <v>8.5</v>
      </c>
      <c r="BY14" s="1">
        <v>8.1999999999999993</v>
      </c>
      <c r="BZ14" s="1">
        <v>8</v>
      </c>
      <c r="CA14" s="1">
        <v>7.3</v>
      </c>
      <c r="CB14" s="1">
        <v>7.7</v>
      </c>
      <c r="CC14" s="1">
        <v>7.8</v>
      </c>
      <c r="CD14" s="1">
        <v>8.3000000000000007</v>
      </c>
      <c r="CE14" s="4">
        <v>9.1430000000000007</v>
      </c>
      <c r="CF14" s="1">
        <v>7.5</v>
      </c>
      <c r="CG14" s="1">
        <v>7.5</v>
      </c>
      <c r="CH14" s="1">
        <v>8.6999999999999993</v>
      </c>
      <c r="CI14" s="4">
        <v>8</v>
      </c>
      <c r="CJ14" s="1">
        <v>9.1999999999999993</v>
      </c>
      <c r="CK14" s="4">
        <v>9.7189999999999994</v>
      </c>
      <c r="CL14" s="4">
        <v>8.4580000000000002</v>
      </c>
      <c r="CM14" s="4">
        <v>8.8059999999999992</v>
      </c>
      <c r="CN14" s="4">
        <v>8.8729999999999993</v>
      </c>
      <c r="CO14" s="4">
        <v>8.5030000000000001</v>
      </c>
      <c r="CP14" s="4"/>
      <c r="CQ14" s="4">
        <f t="shared" si="5"/>
        <v>8.0531578947368416</v>
      </c>
      <c r="CR14" s="4">
        <f t="shared" si="0"/>
        <v>7.0124074074074079</v>
      </c>
      <c r="CS14" s="4">
        <f t="shared" si="1"/>
        <v>7.4422826086956553</v>
      </c>
      <c r="CT14" s="19">
        <f t="shared" si="2"/>
        <v>8.1358823529411755</v>
      </c>
      <c r="CU14" s="19">
        <f t="shared" si="3"/>
        <v>8.2226086956521716</v>
      </c>
      <c r="CV14" s="19">
        <f t="shared" si="4"/>
        <v>8.5001538461538466</v>
      </c>
      <c r="CW14" s="44">
        <v>2021</v>
      </c>
      <c r="CX14" s="44">
        <v>13.747999999999999</v>
      </c>
      <c r="CY14" s="32"/>
      <c r="CZ14" s="44">
        <v>2023</v>
      </c>
      <c r="DA14" s="44">
        <v>13.73</v>
      </c>
      <c r="DB14" s="32"/>
      <c r="DC14" s="32">
        <v>1975</v>
      </c>
      <c r="DD14" s="42">
        <v>15.016666666666667</v>
      </c>
      <c r="DE14" s="32"/>
      <c r="DF14" s="32">
        <v>1938</v>
      </c>
      <c r="DG14" s="42">
        <v>15.93</v>
      </c>
      <c r="DH14" s="27"/>
      <c r="DI14" s="31">
        <v>2006</v>
      </c>
      <c r="DJ14" s="27">
        <v>13.766666666666666</v>
      </c>
      <c r="DK14" s="27"/>
      <c r="DL14" s="31">
        <v>1970</v>
      </c>
      <c r="DM14" s="19">
        <v>18.593333333333334</v>
      </c>
      <c r="DN14" s="27"/>
      <c r="DO14" s="31">
        <v>1998</v>
      </c>
      <c r="DP14" s="27">
        <v>14.566666666666665</v>
      </c>
      <c r="DQ14" s="27"/>
      <c r="DR14" s="31">
        <v>2000</v>
      </c>
      <c r="DS14" s="27">
        <v>9.0833333333333339</v>
      </c>
      <c r="DT14" s="27"/>
      <c r="DU14" s="8">
        <v>1986</v>
      </c>
      <c r="DV14" s="8">
        <v>19.600000000000001</v>
      </c>
      <c r="DX14" s="8">
        <v>1975</v>
      </c>
      <c r="DY14" s="8">
        <v>19.3</v>
      </c>
      <c r="EA14" s="8">
        <v>2007</v>
      </c>
      <c r="EB14" s="8">
        <v>17.8</v>
      </c>
      <c r="ED14" s="44">
        <v>2022</v>
      </c>
      <c r="EE14" s="44">
        <v>14.695</v>
      </c>
      <c r="EG14" s="44">
        <v>2022</v>
      </c>
      <c r="EH14" s="44">
        <v>12.51</v>
      </c>
      <c r="EJ14" s="8">
        <v>2016</v>
      </c>
      <c r="EK14" s="8">
        <v>10.1</v>
      </c>
      <c r="EM14" s="8">
        <v>2013</v>
      </c>
      <c r="EN14" s="8">
        <v>9.1</v>
      </c>
      <c r="EP14" s="8">
        <v>2005</v>
      </c>
      <c r="EQ14" s="8">
        <v>10.199999999999999</v>
      </c>
      <c r="ER14" s="30"/>
      <c r="ES14" s="44">
        <v>2023</v>
      </c>
      <c r="ET14" s="44">
        <v>12.11</v>
      </c>
      <c r="EU14" s="30"/>
      <c r="EV14" s="8">
        <v>1999</v>
      </c>
      <c r="EW14" s="19">
        <v>14.3</v>
      </c>
      <c r="EX14" s="30"/>
      <c r="EY14" s="8">
        <v>1984</v>
      </c>
      <c r="EZ14" s="8">
        <v>16.3</v>
      </c>
      <c r="FA14" s="30"/>
      <c r="FB14" s="30">
        <v>1935</v>
      </c>
      <c r="FC14" s="28">
        <v>18.5</v>
      </c>
      <c r="FH14" s="27"/>
      <c r="FI14" s="19"/>
      <c r="FK14" s="27"/>
    </row>
    <row r="15" spans="1:168">
      <c r="A15" s="1" t="s">
        <v>9</v>
      </c>
      <c r="B15" s="26">
        <v>6.17</v>
      </c>
      <c r="C15" s="26">
        <v>7.89</v>
      </c>
      <c r="D15" s="26">
        <v>8.89</v>
      </c>
      <c r="E15" s="26">
        <v>8.2200000000000006</v>
      </c>
      <c r="F15" s="26">
        <v>9.44</v>
      </c>
      <c r="G15" s="26">
        <v>8.2200000000000006</v>
      </c>
      <c r="H15" s="26">
        <v>8.39</v>
      </c>
      <c r="I15" s="26">
        <v>7.67</v>
      </c>
      <c r="J15" s="26">
        <v>8.7799999999999994</v>
      </c>
      <c r="K15" s="26">
        <v>6.56</v>
      </c>
      <c r="L15" s="26">
        <v>8.33</v>
      </c>
      <c r="M15" s="26">
        <v>5.44</v>
      </c>
      <c r="N15" s="26">
        <v>7.56</v>
      </c>
      <c r="O15" s="26">
        <v>8.7200000000000006</v>
      </c>
      <c r="P15" s="26">
        <v>7.56</v>
      </c>
      <c r="Q15" s="26">
        <v>8.56</v>
      </c>
      <c r="R15" s="26">
        <v>8.33</v>
      </c>
      <c r="S15" s="26">
        <v>8.39</v>
      </c>
      <c r="T15" s="26">
        <v>7.44</v>
      </c>
      <c r="U15" s="26">
        <v>7.5</v>
      </c>
      <c r="V15" s="26">
        <v>8.67</v>
      </c>
      <c r="W15" s="26">
        <v>8.7799999999999994</v>
      </c>
      <c r="X15" s="26">
        <v>8</v>
      </c>
      <c r="Y15" s="26">
        <v>9.56</v>
      </c>
      <c r="Z15" s="26">
        <v>7.94</v>
      </c>
      <c r="AA15" s="26">
        <v>9.17</v>
      </c>
      <c r="AB15" s="26">
        <v>8.61</v>
      </c>
      <c r="AC15" s="26">
        <v>8.2799999999999994</v>
      </c>
      <c r="AD15" s="26">
        <v>7.44</v>
      </c>
      <c r="AE15" s="26">
        <v>7.67</v>
      </c>
      <c r="AF15" s="26">
        <v>9</v>
      </c>
      <c r="AG15" s="26">
        <v>7.39</v>
      </c>
      <c r="AH15" s="26">
        <v>8.89</v>
      </c>
      <c r="AI15" s="26">
        <v>8.2200000000000006</v>
      </c>
      <c r="AJ15" s="26">
        <v>7.61</v>
      </c>
      <c r="AK15" s="26">
        <v>10.33</v>
      </c>
      <c r="AL15" s="26">
        <v>8.89</v>
      </c>
      <c r="AM15" s="26">
        <v>8.67</v>
      </c>
      <c r="AN15" s="26">
        <v>8.83</v>
      </c>
      <c r="AO15" s="26">
        <v>9.3000000000000007</v>
      </c>
      <c r="AP15" s="26">
        <v>7</v>
      </c>
      <c r="AQ15" s="26">
        <v>8.5</v>
      </c>
      <c r="AR15" s="26">
        <v>8.1999999999999993</v>
      </c>
      <c r="AS15" s="26">
        <v>9.4</v>
      </c>
      <c r="AT15" s="26">
        <v>8.6999999999999993</v>
      </c>
      <c r="AU15" s="26">
        <v>8.5</v>
      </c>
      <c r="AV15" s="26">
        <v>9.1999999999999993</v>
      </c>
      <c r="AW15" s="26">
        <v>8.1</v>
      </c>
      <c r="AX15" s="26">
        <v>9.1</v>
      </c>
      <c r="AY15" s="26">
        <v>7.2</v>
      </c>
      <c r="AZ15" s="26">
        <v>9.1999999999999993</v>
      </c>
      <c r="BA15" s="26">
        <v>8.6999999999999993</v>
      </c>
      <c r="BB15" s="26">
        <v>9.3000000000000007</v>
      </c>
      <c r="BC15" s="26">
        <v>8.3000000000000007</v>
      </c>
      <c r="BD15" s="1">
        <v>7.2</v>
      </c>
      <c r="BE15" s="1">
        <v>9.6999999999999993</v>
      </c>
      <c r="BF15" s="1">
        <v>8.9</v>
      </c>
      <c r="BG15" s="1">
        <v>8.9</v>
      </c>
      <c r="BH15" s="1">
        <v>9.1999999999999993</v>
      </c>
      <c r="BI15" s="71">
        <v>9.8000000000000007</v>
      </c>
      <c r="BJ15" s="95">
        <v>8</v>
      </c>
      <c r="BK15" s="95">
        <v>7.9</v>
      </c>
      <c r="BL15" s="1">
        <v>9.5</v>
      </c>
      <c r="BM15" s="1">
        <v>8.1</v>
      </c>
      <c r="BN15" s="4">
        <v>7.7</v>
      </c>
      <c r="BO15" s="1">
        <v>9</v>
      </c>
      <c r="BP15" s="4">
        <v>8.6</v>
      </c>
      <c r="BQ15" s="4">
        <v>8.8000000000000007</v>
      </c>
      <c r="BR15" s="4">
        <v>8.8000000000000007</v>
      </c>
      <c r="BS15" s="4">
        <v>9.8000000000000007</v>
      </c>
      <c r="BT15" s="4">
        <v>9.4499999999999993</v>
      </c>
      <c r="BU15" s="4">
        <v>8.85</v>
      </c>
      <c r="BV15" s="1">
        <v>7.9</v>
      </c>
      <c r="BW15" s="1">
        <v>10.199999999999999</v>
      </c>
      <c r="BX15" s="1">
        <v>8.6999999999999993</v>
      </c>
      <c r="BY15" s="1">
        <v>9.5</v>
      </c>
      <c r="BZ15" s="1">
        <v>8.6999999999999993</v>
      </c>
      <c r="CA15" s="4">
        <v>10.85</v>
      </c>
      <c r="CB15" s="4">
        <v>10.050000000000001</v>
      </c>
      <c r="CC15" s="4">
        <v>8.4</v>
      </c>
      <c r="CD15" s="4">
        <v>10.103</v>
      </c>
      <c r="CE15" s="4">
        <v>10.772</v>
      </c>
      <c r="CF15" s="4">
        <v>8.6</v>
      </c>
      <c r="CG15" s="4">
        <v>9.1999999999999993</v>
      </c>
      <c r="CH15" s="4">
        <v>8.3000000000000007</v>
      </c>
      <c r="CI15" s="4">
        <v>10.34</v>
      </c>
      <c r="CJ15" s="4">
        <v>10.044</v>
      </c>
      <c r="CK15" s="4">
        <v>8.7739999999999991</v>
      </c>
      <c r="CL15" s="4">
        <v>10.281000000000001</v>
      </c>
      <c r="CM15" s="4">
        <v>9.4809999999999999</v>
      </c>
      <c r="CN15" s="4">
        <v>10.395</v>
      </c>
      <c r="CO15" s="4">
        <v>7.8339999999999996</v>
      </c>
      <c r="CP15" s="4"/>
      <c r="CQ15" s="4">
        <f t="shared" si="5"/>
        <v>9.121684210526313</v>
      </c>
      <c r="CR15" s="4">
        <f t="shared" si="0"/>
        <v>8.3094444444444431</v>
      </c>
      <c r="CS15" s="4">
        <f t="shared" si="1"/>
        <v>8.6449347826086935</v>
      </c>
      <c r="CT15" s="19">
        <f t="shared" si="2"/>
        <v>9.1742352941176453</v>
      </c>
      <c r="CU15" s="19">
        <f t="shared" si="3"/>
        <v>9.4140869565217411</v>
      </c>
      <c r="CV15" s="19">
        <f t="shared" si="4"/>
        <v>9.4249230769230774</v>
      </c>
      <c r="CW15" s="32">
        <v>1998</v>
      </c>
      <c r="CX15" s="42">
        <v>13.700416666666667</v>
      </c>
      <c r="CY15" s="32"/>
      <c r="CZ15" s="32">
        <v>2010</v>
      </c>
      <c r="DA15" s="42">
        <v>13.699999999999998</v>
      </c>
      <c r="DB15" s="32"/>
      <c r="DC15" s="32">
        <v>1999</v>
      </c>
      <c r="DD15" s="42">
        <v>14.983333333333334</v>
      </c>
      <c r="DE15" s="32"/>
      <c r="DF15" s="32">
        <v>1989</v>
      </c>
      <c r="DG15" s="42">
        <v>15.9125</v>
      </c>
      <c r="DH15" s="27"/>
      <c r="DI15" s="44">
        <v>2021</v>
      </c>
      <c r="DJ15" s="44">
        <v>13.75</v>
      </c>
      <c r="DK15" s="27"/>
      <c r="DL15" s="44">
        <v>2024</v>
      </c>
      <c r="DM15" s="44">
        <v>18.399999999999999</v>
      </c>
      <c r="DN15" s="27"/>
      <c r="DO15" s="50">
        <v>2019</v>
      </c>
      <c r="DP15" s="49">
        <v>14.566000000000001</v>
      </c>
      <c r="DQ15" s="27"/>
      <c r="DR15" s="31">
        <v>2017</v>
      </c>
      <c r="DS15" s="27">
        <v>9.0466666666666669</v>
      </c>
      <c r="DT15" s="27"/>
      <c r="DU15" s="8">
        <v>2004</v>
      </c>
      <c r="DV15" s="8">
        <v>19.5</v>
      </c>
      <c r="DX15" s="8">
        <v>2005</v>
      </c>
      <c r="DY15" s="8">
        <v>19.3</v>
      </c>
      <c r="EA15" s="8">
        <v>1972</v>
      </c>
      <c r="EB15" s="8">
        <v>17.7</v>
      </c>
      <c r="ED15" s="8">
        <v>1955</v>
      </c>
      <c r="EE15" s="8">
        <v>14.67</v>
      </c>
      <c r="EG15" s="8">
        <v>1999</v>
      </c>
      <c r="EH15" s="8">
        <v>12.4</v>
      </c>
      <c r="EJ15" s="44">
        <v>2020</v>
      </c>
      <c r="EK15" s="44">
        <v>9.8000000000000007</v>
      </c>
      <c r="EM15" s="44">
        <v>2022</v>
      </c>
      <c r="EN15" s="44">
        <v>8.8729999999999993</v>
      </c>
      <c r="EP15" s="8">
        <v>2012</v>
      </c>
      <c r="EQ15" s="27">
        <v>10.103</v>
      </c>
      <c r="ER15" s="30"/>
      <c r="ES15" s="8">
        <v>1980</v>
      </c>
      <c r="ET15" s="8">
        <v>12.1</v>
      </c>
      <c r="EU15" s="30"/>
      <c r="EV15" s="8">
        <v>1980</v>
      </c>
      <c r="EW15" s="19">
        <v>14.3</v>
      </c>
      <c r="EX15" s="30"/>
      <c r="EY15" s="8">
        <v>1973</v>
      </c>
      <c r="EZ15" s="8">
        <v>15.9</v>
      </c>
      <c r="FA15" s="30"/>
      <c r="FB15" s="8">
        <v>1981</v>
      </c>
      <c r="FC15" s="19">
        <v>18.5</v>
      </c>
      <c r="FH15" s="27"/>
      <c r="FI15" s="19"/>
      <c r="FK15" s="27"/>
    </row>
    <row r="16" spans="1:168">
      <c r="A16" s="1" t="s">
        <v>10</v>
      </c>
      <c r="B16" s="26">
        <v>9.94</v>
      </c>
      <c r="C16" s="26">
        <v>10.33</v>
      </c>
      <c r="D16" s="26">
        <v>10.56</v>
      </c>
      <c r="E16" s="26">
        <v>7.89</v>
      </c>
      <c r="F16" s="26">
        <v>10.33</v>
      </c>
      <c r="G16" s="26">
        <v>10</v>
      </c>
      <c r="H16" s="26">
        <v>10.89</v>
      </c>
      <c r="I16" s="26">
        <v>10.11</v>
      </c>
      <c r="J16" s="26">
        <v>10.89</v>
      </c>
      <c r="K16" s="26">
        <v>10.61</v>
      </c>
      <c r="L16" s="26">
        <v>10.11</v>
      </c>
      <c r="M16" s="26">
        <v>9.61</v>
      </c>
      <c r="N16" s="26">
        <v>9.56</v>
      </c>
      <c r="O16" s="26">
        <v>10.220000000000001</v>
      </c>
      <c r="P16" s="26">
        <v>10.67</v>
      </c>
      <c r="Q16" s="26">
        <v>10.44</v>
      </c>
      <c r="R16" s="26">
        <v>10.44</v>
      </c>
      <c r="S16" s="26">
        <v>10</v>
      </c>
      <c r="T16" s="26">
        <v>10.39</v>
      </c>
      <c r="U16" s="26">
        <v>10.89</v>
      </c>
      <c r="V16" s="26">
        <v>10.89</v>
      </c>
      <c r="W16" s="26">
        <v>10.56</v>
      </c>
      <c r="X16" s="26">
        <v>9.39</v>
      </c>
      <c r="Y16" s="26">
        <v>10.94</v>
      </c>
      <c r="Z16" s="26">
        <v>10.28</v>
      </c>
      <c r="AA16" s="26">
        <v>10.220000000000001</v>
      </c>
      <c r="AB16" s="26">
        <v>10</v>
      </c>
      <c r="AC16" s="26">
        <v>11.22</v>
      </c>
      <c r="AD16" s="26">
        <v>10.72</v>
      </c>
      <c r="AE16" s="26">
        <v>9.83</v>
      </c>
      <c r="AF16" s="26">
        <v>10.33</v>
      </c>
      <c r="AG16" s="26">
        <v>10.78</v>
      </c>
      <c r="AH16" s="26">
        <v>10.44</v>
      </c>
      <c r="AI16" s="26">
        <v>10.72</v>
      </c>
      <c r="AJ16" s="26">
        <v>9.89</v>
      </c>
      <c r="AK16" s="26">
        <v>9.39</v>
      </c>
      <c r="AL16" s="26">
        <v>10.17</v>
      </c>
      <c r="AM16" s="26">
        <v>12.17</v>
      </c>
      <c r="AN16" s="26">
        <v>11.67</v>
      </c>
      <c r="AO16" s="26">
        <v>11.2</v>
      </c>
      <c r="AP16" s="26">
        <v>12.7</v>
      </c>
      <c r="AQ16" s="26">
        <v>11.6</v>
      </c>
      <c r="AR16" s="26">
        <v>11.5</v>
      </c>
      <c r="AS16" s="26">
        <v>11</v>
      </c>
      <c r="AT16" s="26">
        <v>9.4</v>
      </c>
      <c r="AU16" s="26">
        <v>8.3000000000000007</v>
      </c>
      <c r="AV16" s="26">
        <v>10.6</v>
      </c>
      <c r="AW16" s="26">
        <v>11.4</v>
      </c>
      <c r="AX16" s="26">
        <v>12.1</v>
      </c>
      <c r="AY16" s="26">
        <v>10.7</v>
      </c>
      <c r="AZ16" s="26">
        <v>9.9</v>
      </c>
      <c r="BA16" s="26">
        <v>10.6</v>
      </c>
      <c r="BB16" s="26">
        <v>10.3</v>
      </c>
      <c r="BC16" s="26">
        <v>10.8</v>
      </c>
      <c r="BD16" s="1">
        <v>9.6999999999999993</v>
      </c>
      <c r="BE16" s="1">
        <v>10.8</v>
      </c>
      <c r="BF16" s="1">
        <v>13.1</v>
      </c>
      <c r="BG16" s="1">
        <v>11.7</v>
      </c>
      <c r="BH16" s="1">
        <v>9.5</v>
      </c>
      <c r="BI16" s="71">
        <v>11.4</v>
      </c>
      <c r="BJ16" s="95">
        <v>8.6999999999999993</v>
      </c>
      <c r="BK16" s="95">
        <v>9.4</v>
      </c>
      <c r="BL16" s="1">
        <v>9.9</v>
      </c>
      <c r="BM16" s="1">
        <v>11</v>
      </c>
      <c r="BN16" s="4">
        <v>12</v>
      </c>
      <c r="BO16" s="1">
        <v>9.4</v>
      </c>
      <c r="BP16" s="4">
        <v>11.9</v>
      </c>
      <c r="BQ16" s="4">
        <v>11.8</v>
      </c>
      <c r="BR16" s="4">
        <v>10.9</v>
      </c>
      <c r="BS16" s="4">
        <v>11.9</v>
      </c>
      <c r="BT16" s="4">
        <v>12.15</v>
      </c>
      <c r="BU16" s="4">
        <v>11.2</v>
      </c>
      <c r="BV16" s="1">
        <v>10.4</v>
      </c>
      <c r="BW16" s="1">
        <v>11.9</v>
      </c>
      <c r="BX16" s="1">
        <v>12.6</v>
      </c>
      <c r="BY16" s="1">
        <v>11.4</v>
      </c>
      <c r="BZ16" s="1">
        <v>11.7</v>
      </c>
      <c r="CA16" s="4">
        <v>10.75</v>
      </c>
      <c r="CB16" s="4">
        <v>12.2</v>
      </c>
      <c r="CC16" s="4">
        <v>10.199999999999999</v>
      </c>
      <c r="CD16" s="4">
        <v>11.4</v>
      </c>
      <c r="CE16" s="4">
        <v>11.9</v>
      </c>
      <c r="CF16" s="4">
        <v>11.8</v>
      </c>
      <c r="CG16" s="4">
        <v>9.6999999999999993</v>
      </c>
      <c r="CH16" s="4">
        <v>11.6</v>
      </c>
      <c r="CI16" s="4">
        <v>11.94</v>
      </c>
      <c r="CJ16" s="4">
        <v>11.1</v>
      </c>
      <c r="CK16" s="4">
        <v>11.061999999999999</v>
      </c>
      <c r="CL16" s="4">
        <v>11.948</v>
      </c>
      <c r="CM16" s="4">
        <v>11.1</v>
      </c>
      <c r="CN16" s="4">
        <v>11.593</v>
      </c>
      <c r="CO16" s="4">
        <v>12.11</v>
      </c>
      <c r="CP16" s="4"/>
      <c r="CQ16" s="4">
        <f t="shared" si="5"/>
        <v>11.18034210526316</v>
      </c>
      <c r="CR16" s="4">
        <f t="shared" si="0"/>
        <v>10.473888888888887</v>
      </c>
      <c r="CS16" s="4">
        <f t="shared" si="1"/>
        <v>10.765684782608696</v>
      </c>
      <c r="CT16" s="19">
        <f t="shared" si="2"/>
        <v>11.163323529411766</v>
      </c>
      <c r="CU16" s="19">
        <f t="shared" si="3"/>
        <v>11.463173913043478</v>
      </c>
      <c r="CV16" s="19">
        <f t="shared" si="4"/>
        <v>11.34253846153846</v>
      </c>
      <c r="CW16" s="32">
        <v>1975</v>
      </c>
      <c r="CX16" s="42">
        <v>13.691666666666665</v>
      </c>
      <c r="CY16" s="32"/>
      <c r="CZ16" s="32">
        <v>2017</v>
      </c>
      <c r="DA16" s="42">
        <v>13.672499999999999</v>
      </c>
      <c r="DB16" s="32"/>
      <c r="DC16" s="32">
        <v>1978</v>
      </c>
      <c r="DD16" s="42">
        <v>14.950000000000001</v>
      </c>
      <c r="DE16" s="32"/>
      <c r="DF16" s="32">
        <v>1970</v>
      </c>
      <c r="DG16" s="42">
        <v>15.855</v>
      </c>
      <c r="DH16" s="27"/>
      <c r="DI16" s="31">
        <v>2001</v>
      </c>
      <c r="DJ16" s="27">
        <v>13.733333333333334</v>
      </c>
      <c r="DK16" s="27"/>
      <c r="DL16" s="31">
        <v>1990</v>
      </c>
      <c r="DM16" s="19">
        <v>18.333333333333332</v>
      </c>
      <c r="DN16" s="27"/>
      <c r="DO16" s="100">
        <v>2023</v>
      </c>
      <c r="DP16" s="99">
        <v>14.513</v>
      </c>
      <c r="DQ16" s="27"/>
      <c r="DR16" s="31">
        <v>2016</v>
      </c>
      <c r="DS16" s="27">
        <v>9.0333333333333332</v>
      </c>
      <c r="DT16" s="27"/>
      <c r="DU16" s="8">
        <v>1975</v>
      </c>
      <c r="DV16" s="8">
        <v>19.399999999999999</v>
      </c>
      <c r="DX16" s="8">
        <v>1966</v>
      </c>
      <c r="DY16" s="8">
        <v>19.22</v>
      </c>
      <c r="EA16" s="8">
        <v>1970</v>
      </c>
      <c r="EB16" s="8">
        <v>17.61</v>
      </c>
      <c r="ED16" s="8">
        <v>2013</v>
      </c>
      <c r="EE16" s="8">
        <v>14.65</v>
      </c>
      <c r="EG16" s="8">
        <v>1990</v>
      </c>
      <c r="EH16" s="8">
        <v>12.2</v>
      </c>
      <c r="EJ16" s="44">
        <v>2023</v>
      </c>
      <c r="EK16" s="44">
        <v>9.673</v>
      </c>
      <c r="EM16" s="44">
        <v>2021</v>
      </c>
      <c r="EN16" s="49">
        <v>8.8059999999999992</v>
      </c>
      <c r="EP16" s="8">
        <v>2010</v>
      </c>
      <c r="EQ16" s="27">
        <v>10.050000000000001</v>
      </c>
      <c r="ER16" s="30"/>
      <c r="ES16" s="8">
        <v>1996</v>
      </c>
      <c r="ET16" s="8">
        <v>12</v>
      </c>
      <c r="EU16" s="30"/>
      <c r="EV16" s="8">
        <v>2013</v>
      </c>
      <c r="EW16" s="8">
        <v>14.1</v>
      </c>
      <c r="EX16" s="30"/>
      <c r="EY16" s="8">
        <v>1979</v>
      </c>
      <c r="EZ16" s="8">
        <v>15.9</v>
      </c>
      <c r="FA16" s="30"/>
      <c r="FB16" s="8">
        <v>1974</v>
      </c>
      <c r="FC16" s="19">
        <v>18.399999999999999</v>
      </c>
      <c r="FH16" s="27"/>
      <c r="FI16" s="19"/>
      <c r="FK16" s="27"/>
    </row>
    <row r="17" spans="1:167">
      <c r="A17" s="1" t="s">
        <v>11</v>
      </c>
      <c r="B17" s="26">
        <v>13.22</v>
      </c>
      <c r="C17" s="26">
        <v>12.94</v>
      </c>
      <c r="D17" s="26">
        <v>12.67</v>
      </c>
      <c r="E17" s="26">
        <v>13.44</v>
      </c>
      <c r="F17" s="26">
        <v>13.78</v>
      </c>
      <c r="G17" s="26">
        <v>11.11</v>
      </c>
      <c r="H17" s="26">
        <v>13</v>
      </c>
      <c r="I17" s="26">
        <v>11.22</v>
      </c>
      <c r="J17" s="26">
        <v>12.33</v>
      </c>
      <c r="K17" s="26">
        <v>10.89</v>
      </c>
      <c r="L17" s="26">
        <v>13.11</v>
      </c>
      <c r="M17" s="26">
        <v>11</v>
      </c>
      <c r="N17" s="26">
        <v>11.94</v>
      </c>
      <c r="O17" s="26">
        <v>9.7799999999999994</v>
      </c>
      <c r="P17" s="26">
        <v>10.78</v>
      </c>
      <c r="Q17" s="26">
        <v>12.22</v>
      </c>
      <c r="R17" s="26">
        <v>12</v>
      </c>
      <c r="S17" s="26">
        <v>14</v>
      </c>
      <c r="T17" s="26">
        <v>12.33</v>
      </c>
      <c r="U17" s="26">
        <v>12.44</v>
      </c>
      <c r="V17" s="26">
        <v>13.11</v>
      </c>
      <c r="W17" s="26">
        <v>12</v>
      </c>
      <c r="X17" s="26">
        <v>12</v>
      </c>
      <c r="Y17" s="26">
        <v>12.78</v>
      </c>
      <c r="Z17" s="26">
        <v>12.94</v>
      </c>
      <c r="AA17" s="26">
        <v>11.78</v>
      </c>
      <c r="AB17" s="26">
        <v>13.61</v>
      </c>
      <c r="AC17" s="26">
        <v>11.39</v>
      </c>
      <c r="AD17" s="26">
        <v>13.78</v>
      </c>
      <c r="AE17" s="26">
        <v>14.89</v>
      </c>
      <c r="AF17" s="26">
        <v>14.44</v>
      </c>
      <c r="AG17" s="26">
        <v>13.33</v>
      </c>
      <c r="AH17" s="26">
        <v>12.5</v>
      </c>
      <c r="AI17" s="26">
        <v>11.72</v>
      </c>
      <c r="AJ17" s="26">
        <v>12.5</v>
      </c>
      <c r="AK17" s="26">
        <v>13.67</v>
      </c>
      <c r="AL17" s="26">
        <v>12.39</v>
      </c>
      <c r="AM17" s="26">
        <v>11.72</v>
      </c>
      <c r="AN17" s="26">
        <v>13.5</v>
      </c>
      <c r="AO17" s="26">
        <v>12.7</v>
      </c>
      <c r="AP17" s="26">
        <v>13.6</v>
      </c>
      <c r="AQ17" s="26">
        <v>14</v>
      </c>
      <c r="AR17" s="26">
        <v>12.5</v>
      </c>
      <c r="AS17" s="26">
        <v>13</v>
      </c>
      <c r="AT17" s="26">
        <v>11.7</v>
      </c>
      <c r="AU17" s="26">
        <v>12.6</v>
      </c>
      <c r="AV17" s="26">
        <v>11.8</v>
      </c>
      <c r="AW17" s="26">
        <v>12.8</v>
      </c>
      <c r="AX17" s="26">
        <v>14.3</v>
      </c>
      <c r="AY17" s="26">
        <v>12.8</v>
      </c>
      <c r="AZ17" s="26">
        <v>11</v>
      </c>
      <c r="BA17" s="26">
        <v>13.3</v>
      </c>
      <c r="BB17" s="26">
        <v>13</v>
      </c>
      <c r="BC17" s="26">
        <v>11.4</v>
      </c>
      <c r="BD17" s="1">
        <v>13.1</v>
      </c>
      <c r="BE17" s="1">
        <v>12.5</v>
      </c>
      <c r="BF17" s="1">
        <v>14.4</v>
      </c>
      <c r="BG17" s="1">
        <v>14.7</v>
      </c>
      <c r="BH17" s="1">
        <v>13.4</v>
      </c>
      <c r="BI17" s="95">
        <v>12.2</v>
      </c>
      <c r="BJ17" s="95">
        <v>11.4</v>
      </c>
      <c r="BK17" s="71">
        <v>13.7</v>
      </c>
      <c r="BL17" s="1">
        <v>11.7</v>
      </c>
      <c r="BM17" s="1">
        <v>11.7</v>
      </c>
      <c r="BN17" s="4">
        <v>13.8</v>
      </c>
      <c r="BO17" s="1">
        <v>13.6</v>
      </c>
      <c r="BP17" s="4">
        <v>14.1</v>
      </c>
      <c r="BQ17" s="4">
        <v>14.3</v>
      </c>
      <c r="BR17" s="4">
        <v>13.4</v>
      </c>
      <c r="BS17" s="4">
        <v>14.3</v>
      </c>
      <c r="BT17" s="4">
        <v>12.3</v>
      </c>
      <c r="BU17" s="4">
        <v>12</v>
      </c>
      <c r="BV17" s="4">
        <v>12.65</v>
      </c>
      <c r="BW17" s="1">
        <v>12.7</v>
      </c>
      <c r="BX17" s="1">
        <v>13.1</v>
      </c>
      <c r="BY17" s="1">
        <v>13</v>
      </c>
      <c r="BZ17" s="1">
        <v>13</v>
      </c>
      <c r="CA17" s="1">
        <v>11.4</v>
      </c>
      <c r="CB17" s="1">
        <v>12.4</v>
      </c>
      <c r="CC17" s="1">
        <v>12.9</v>
      </c>
      <c r="CD17" s="1">
        <v>13.1</v>
      </c>
      <c r="CE17" s="1">
        <v>14.1</v>
      </c>
      <c r="CF17" s="1">
        <v>13</v>
      </c>
      <c r="CG17" s="1">
        <v>13.7</v>
      </c>
      <c r="CH17" s="1">
        <v>13.9</v>
      </c>
      <c r="CI17" s="1">
        <v>13.9</v>
      </c>
      <c r="CJ17" s="1">
        <v>13.7</v>
      </c>
      <c r="CK17" s="4">
        <v>12.739000000000001</v>
      </c>
      <c r="CL17" s="1">
        <v>14.3</v>
      </c>
      <c r="CM17" s="4">
        <v>13.853</v>
      </c>
      <c r="CN17" s="4">
        <v>12.906000000000001</v>
      </c>
      <c r="CO17" s="4">
        <v>13.062900000000001</v>
      </c>
      <c r="CP17" s="4"/>
      <c r="CQ17" s="4">
        <f t="shared" si="5"/>
        <v>13.158181578947369</v>
      </c>
      <c r="CR17" s="4">
        <f t="shared" si="0"/>
        <v>12.569444444444441</v>
      </c>
      <c r="CS17" s="4">
        <f t="shared" si="1"/>
        <v>12.812618478260868</v>
      </c>
      <c r="CT17" s="19">
        <f t="shared" si="2"/>
        <v>13.097379411764704</v>
      </c>
      <c r="CU17" s="19">
        <f t="shared" si="3"/>
        <v>13.130908695652174</v>
      </c>
      <c r="CV17" s="19">
        <f t="shared" si="4"/>
        <v>13.473915384615388</v>
      </c>
      <c r="CW17" s="32">
        <v>1971</v>
      </c>
      <c r="CX17" s="42">
        <v>13.685833333333335</v>
      </c>
      <c r="CY17" s="32"/>
      <c r="CZ17" s="32">
        <v>1990</v>
      </c>
      <c r="DA17" s="42">
        <v>13.658333333333333</v>
      </c>
      <c r="DB17" s="32"/>
      <c r="DC17" s="32">
        <v>1971</v>
      </c>
      <c r="DD17" s="42">
        <v>14.816666666666668</v>
      </c>
      <c r="DE17" s="32"/>
      <c r="DF17" s="44">
        <v>2022</v>
      </c>
      <c r="DG17" s="49">
        <v>15.81</v>
      </c>
      <c r="DI17" s="31">
        <v>2016</v>
      </c>
      <c r="DJ17" s="27">
        <v>13.700000000000001</v>
      </c>
      <c r="DL17" s="31">
        <v>1986</v>
      </c>
      <c r="DM17" s="19">
        <v>18.3</v>
      </c>
      <c r="DO17" s="44">
        <v>2022</v>
      </c>
      <c r="DP17" s="49">
        <v>14.5</v>
      </c>
      <c r="DR17" s="44">
        <v>2019</v>
      </c>
      <c r="DS17" s="44">
        <v>8.98</v>
      </c>
      <c r="DU17" s="8">
        <v>1978</v>
      </c>
      <c r="DV17" s="8">
        <v>19.399999999999999</v>
      </c>
      <c r="DX17" s="44">
        <v>2020</v>
      </c>
      <c r="DY17" s="44">
        <v>19.219000000000001</v>
      </c>
      <c r="EA17" s="8">
        <v>1983</v>
      </c>
      <c r="EB17" s="8">
        <v>17.600000000000001</v>
      </c>
      <c r="ED17" s="8">
        <v>1970</v>
      </c>
      <c r="EE17" s="8">
        <v>14.56</v>
      </c>
      <c r="EG17" s="8">
        <v>1950</v>
      </c>
      <c r="EH17" s="8">
        <v>12.11</v>
      </c>
      <c r="EJ17" s="8">
        <v>1993</v>
      </c>
      <c r="EK17" s="8">
        <v>9.6</v>
      </c>
      <c r="EM17" s="8">
        <v>1970</v>
      </c>
      <c r="EN17" s="8">
        <v>8.7200000000000006</v>
      </c>
      <c r="EP17" s="8">
        <v>2018</v>
      </c>
      <c r="EQ17" s="27">
        <v>10.039999999999999</v>
      </c>
      <c r="ER17" s="30"/>
      <c r="ES17" s="44">
        <v>2020</v>
      </c>
      <c r="ET17" s="44">
        <v>11.95</v>
      </c>
      <c r="EU17" s="30"/>
      <c r="EV17" s="8">
        <v>1998</v>
      </c>
      <c r="EW17" s="8">
        <v>14.1</v>
      </c>
      <c r="EX17" s="30"/>
      <c r="EY17" s="8">
        <v>2013</v>
      </c>
      <c r="EZ17" s="8">
        <v>15.9</v>
      </c>
      <c r="FA17" s="30"/>
      <c r="FB17" s="30">
        <v>1937</v>
      </c>
      <c r="FC17" s="28">
        <v>18.329999999999998</v>
      </c>
      <c r="FH17" s="27"/>
      <c r="FI17" s="19"/>
      <c r="FK17" s="27"/>
    </row>
    <row r="18" spans="1:167">
      <c r="A18" s="1" t="s">
        <v>12</v>
      </c>
      <c r="B18" s="26">
        <v>15.28</v>
      </c>
      <c r="C18" s="26">
        <v>14.44</v>
      </c>
      <c r="D18" s="26">
        <v>15.28</v>
      </c>
      <c r="E18" s="26">
        <v>12.28</v>
      </c>
      <c r="F18" s="26">
        <v>14.61</v>
      </c>
      <c r="G18" s="26">
        <v>15.5</v>
      </c>
      <c r="H18" s="26">
        <v>15.39</v>
      </c>
      <c r="I18" s="26">
        <v>14.5</v>
      </c>
      <c r="J18" s="26">
        <v>13.11</v>
      </c>
      <c r="K18" s="26">
        <v>14.83</v>
      </c>
      <c r="L18" s="26">
        <v>14.67</v>
      </c>
      <c r="M18" s="26">
        <v>14.33</v>
      </c>
      <c r="N18" s="26">
        <v>13.89</v>
      </c>
      <c r="O18" s="26">
        <v>15.11</v>
      </c>
      <c r="P18" s="26">
        <v>10.89</v>
      </c>
      <c r="Q18" s="26">
        <v>13.83</v>
      </c>
      <c r="R18" s="26">
        <v>13.5</v>
      </c>
      <c r="S18" s="26">
        <v>13.67</v>
      </c>
      <c r="T18" s="26">
        <v>15.11</v>
      </c>
      <c r="U18" s="26">
        <v>14.28</v>
      </c>
      <c r="V18" s="26">
        <v>13.89</v>
      </c>
      <c r="W18" s="26">
        <v>15.56</v>
      </c>
      <c r="X18" s="26">
        <v>16.329999999999998</v>
      </c>
      <c r="Y18" s="26">
        <v>14.5</v>
      </c>
      <c r="Z18" s="26">
        <v>14.83</v>
      </c>
      <c r="AA18" s="26">
        <v>14.67</v>
      </c>
      <c r="AB18" s="26">
        <v>14.89</v>
      </c>
      <c r="AC18" s="26">
        <v>15.44</v>
      </c>
      <c r="AD18" s="26">
        <v>14.33</v>
      </c>
      <c r="AE18" s="26">
        <v>15.78</v>
      </c>
      <c r="AF18" s="26">
        <v>14.89</v>
      </c>
      <c r="AG18" s="26">
        <v>14</v>
      </c>
      <c r="AH18" s="26">
        <v>14.67</v>
      </c>
      <c r="AI18" s="26">
        <v>14.11</v>
      </c>
      <c r="AJ18" s="26">
        <v>13.89</v>
      </c>
      <c r="AK18" s="26">
        <v>14.78</v>
      </c>
      <c r="AL18" s="26">
        <v>14.33</v>
      </c>
      <c r="AM18" s="26">
        <v>15</v>
      </c>
      <c r="AN18" s="26">
        <v>15.39</v>
      </c>
      <c r="AO18" s="26">
        <v>14.2</v>
      </c>
      <c r="AP18" s="26">
        <v>16.600000000000001</v>
      </c>
      <c r="AQ18" s="26">
        <v>15.9</v>
      </c>
      <c r="AR18" s="26">
        <v>15.7</v>
      </c>
      <c r="AS18" s="26">
        <v>13.7</v>
      </c>
      <c r="AT18" s="26">
        <v>12.6</v>
      </c>
      <c r="AU18" s="26">
        <v>14</v>
      </c>
      <c r="AV18" s="26">
        <v>14.9</v>
      </c>
      <c r="AW18" s="26">
        <v>15.9</v>
      </c>
      <c r="AX18" s="26">
        <v>13.8</v>
      </c>
      <c r="AY18" s="26">
        <v>14.3</v>
      </c>
      <c r="AZ18" s="26">
        <v>16.899999999999999</v>
      </c>
      <c r="BA18" s="26">
        <v>14.2</v>
      </c>
      <c r="BB18" s="26">
        <v>16.3</v>
      </c>
      <c r="BC18" s="26">
        <v>14.2</v>
      </c>
      <c r="BD18" s="1">
        <v>14.4</v>
      </c>
      <c r="BE18" s="1">
        <v>14.4</v>
      </c>
      <c r="BF18" s="1">
        <v>15.8</v>
      </c>
      <c r="BG18" s="1">
        <v>15.8</v>
      </c>
      <c r="BH18" s="1">
        <v>14.3</v>
      </c>
      <c r="BI18" s="95">
        <v>13.5</v>
      </c>
      <c r="BJ18" s="1">
        <v>14.8</v>
      </c>
      <c r="BK18" s="95">
        <v>12.5</v>
      </c>
      <c r="BL18" s="1">
        <v>14.6</v>
      </c>
      <c r="BM18" s="1">
        <v>13.8</v>
      </c>
      <c r="BN18" s="4">
        <v>13.5</v>
      </c>
      <c r="BO18" s="1">
        <v>15.6</v>
      </c>
      <c r="BP18" s="4">
        <v>14.1</v>
      </c>
      <c r="BQ18" s="4">
        <v>15.3</v>
      </c>
      <c r="BR18" s="4">
        <v>12.6</v>
      </c>
      <c r="BS18" s="4">
        <v>15</v>
      </c>
      <c r="BT18" s="4">
        <v>14.5</v>
      </c>
      <c r="BU18" s="4">
        <v>14</v>
      </c>
      <c r="BV18" s="1">
        <v>15.5</v>
      </c>
      <c r="BW18" s="1">
        <v>15.1</v>
      </c>
      <c r="BX18" s="1">
        <v>15.6</v>
      </c>
      <c r="BY18" s="1">
        <v>14.7</v>
      </c>
      <c r="BZ18" s="1">
        <v>14.9</v>
      </c>
      <c r="CA18" s="1">
        <v>14.9</v>
      </c>
      <c r="CB18" s="1">
        <v>15.5</v>
      </c>
      <c r="CC18" s="1">
        <v>14.8</v>
      </c>
      <c r="CD18" s="1">
        <v>13.8</v>
      </c>
      <c r="CE18" s="1">
        <v>15.9</v>
      </c>
      <c r="CF18" s="1">
        <v>15.1</v>
      </c>
      <c r="CG18" s="1">
        <v>14.9</v>
      </c>
      <c r="CH18" s="1">
        <v>15.6</v>
      </c>
      <c r="CI18" s="1">
        <v>15.1</v>
      </c>
      <c r="CJ18" s="1">
        <v>15.1</v>
      </c>
      <c r="CK18" s="4">
        <v>16.728000000000002</v>
      </c>
      <c r="CL18" s="4">
        <v>15.222</v>
      </c>
      <c r="CM18" s="4">
        <v>16.3</v>
      </c>
      <c r="CN18" s="4">
        <v>16.472000000000001</v>
      </c>
      <c r="CO18" s="4">
        <v>15.222</v>
      </c>
      <c r="CP18" s="4"/>
      <c r="CQ18" s="4">
        <f t="shared" si="5"/>
        <v>14.866947368421052</v>
      </c>
      <c r="CR18" s="4">
        <f t="shared" si="0"/>
        <v>14.610740740740741</v>
      </c>
      <c r="CS18" s="4">
        <f t="shared" si="1"/>
        <v>14.716565217391299</v>
      </c>
      <c r="CT18" s="19">
        <f t="shared" si="2"/>
        <v>14.839529411764705</v>
      </c>
      <c r="CU18" s="19">
        <f t="shared" si="3"/>
        <v>15.214956521739129</v>
      </c>
      <c r="CV18" s="19">
        <f t="shared" si="4"/>
        <v>15.403384615384617</v>
      </c>
      <c r="CW18" s="32">
        <v>1989</v>
      </c>
      <c r="CX18" s="42">
        <v>13.68333333333333</v>
      </c>
      <c r="CY18" s="32"/>
      <c r="CZ18" s="44">
        <v>2020</v>
      </c>
      <c r="DA18" s="44">
        <v>13.643000000000001</v>
      </c>
      <c r="DB18" s="32"/>
      <c r="DC18" s="32">
        <v>1957</v>
      </c>
      <c r="DD18" s="42">
        <v>14.788333333333334</v>
      </c>
      <c r="DE18" s="32"/>
      <c r="DF18" s="32">
        <v>1999</v>
      </c>
      <c r="DG18" s="42">
        <v>15.6875</v>
      </c>
      <c r="DI18" s="44">
        <v>2022</v>
      </c>
      <c r="DJ18" s="44">
        <v>13.66</v>
      </c>
      <c r="DL18" s="31">
        <v>2011</v>
      </c>
      <c r="DM18" s="19">
        <v>18.3</v>
      </c>
      <c r="DO18" s="31">
        <v>2016</v>
      </c>
      <c r="DP18" s="27">
        <v>14.5</v>
      </c>
      <c r="DR18" s="31">
        <v>1971</v>
      </c>
      <c r="DS18" s="27">
        <v>8.9666666666666668</v>
      </c>
      <c r="DU18" s="8">
        <v>1985</v>
      </c>
      <c r="DV18" s="8">
        <v>19.399999999999999</v>
      </c>
      <c r="DX18" s="8">
        <v>1978</v>
      </c>
      <c r="DY18" s="8">
        <v>19.2</v>
      </c>
      <c r="EA18" s="8">
        <v>2019</v>
      </c>
      <c r="EB18" s="8">
        <v>17.600000000000001</v>
      </c>
      <c r="ED18" s="44">
        <v>2021</v>
      </c>
      <c r="EE18" s="44">
        <v>14.5</v>
      </c>
      <c r="EG18" s="8">
        <v>1968</v>
      </c>
      <c r="EH18" s="8">
        <v>12.11</v>
      </c>
      <c r="EJ18" s="8">
        <v>2011</v>
      </c>
      <c r="EK18" s="8">
        <v>9.5</v>
      </c>
      <c r="EM18" s="8">
        <v>1990</v>
      </c>
      <c r="EN18" s="8">
        <v>8.6999999999999993</v>
      </c>
      <c r="EP18" s="8">
        <v>1991</v>
      </c>
      <c r="EQ18" s="8">
        <v>9.8000000000000007</v>
      </c>
      <c r="ER18" s="30"/>
      <c r="ES18" s="8">
        <v>2017</v>
      </c>
      <c r="ET18" s="8">
        <v>11.94</v>
      </c>
      <c r="EU18" s="30"/>
      <c r="EV18" s="8">
        <v>1973</v>
      </c>
      <c r="EW18" s="8">
        <v>14</v>
      </c>
      <c r="EX18" s="30"/>
      <c r="EY18" s="8">
        <v>1988</v>
      </c>
      <c r="EZ18" s="8">
        <v>15.8</v>
      </c>
      <c r="FA18" s="30"/>
      <c r="FB18" s="8">
        <v>1995</v>
      </c>
      <c r="FC18" s="19">
        <v>18.2</v>
      </c>
      <c r="FH18" s="27"/>
      <c r="FI18" s="19"/>
      <c r="FK18" s="27"/>
    </row>
    <row r="19" spans="1:167">
      <c r="A19" s="1" t="s">
        <v>13</v>
      </c>
      <c r="B19" s="26">
        <v>16.39</v>
      </c>
      <c r="C19" s="26">
        <v>18.11</v>
      </c>
      <c r="D19" s="26">
        <v>20.11</v>
      </c>
      <c r="E19" s="26">
        <v>18.5</v>
      </c>
      <c r="F19" s="26">
        <v>15.89</v>
      </c>
      <c r="G19" s="26">
        <v>18.329999999999998</v>
      </c>
      <c r="H19" s="26">
        <v>15.78</v>
      </c>
      <c r="I19" s="26">
        <v>17.39</v>
      </c>
      <c r="J19" s="26">
        <v>17.78</v>
      </c>
      <c r="K19" s="26">
        <v>16.440000000000001</v>
      </c>
      <c r="L19" s="26">
        <v>15.61</v>
      </c>
      <c r="M19" s="26">
        <v>17.61</v>
      </c>
      <c r="N19" s="26">
        <v>14.78</v>
      </c>
      <c r="O19" s="26">
        <v>14.44</v>
      </c>
      <c r="P19" s="26">
        <v>14.67</v>
      </c>
      <c r="Q19" s="26">
        <v>16.670000000000002</v>
      </c>
      <c r="R19" s="26">
        <v>16.22</v>
      </c>
      <c r="S19" s="26">
        <v>15.78</v>
      </c>
      <c r="T19" s="26">
        <v>16.78</v>
      </c>
      <c r="U19" s="26">
        <v>14.61</v>
      </c>
      <c r="V19" s="26">
        <v>16.329999999999998</v>
      </c>
      <c r="W19" s="26">
        <v>16.670000000000002</v>
      </c>
      <c r="X19" s="26">
        <v>16.440000000000001</v>
      </c>
      <c r="Y19" s="26">
        <v>16.329999999999998</v>
      </c>
      <c r="Z19" s="26">
        <v>16.78</v>
      </c>
      <c r="AA19" s="26">
        <v>15.11</v>
      </c>
      <c r="AB19" s="26">
        <v>18</v>
      </c>
      <c r="AC19" s="26">
        <v>16.940000000000001</v>
      </c>
      <c r="AD19" s="26">
        <v>15.56</v>
      </c>
      <c r="AE19" s="26">
        <v>17.89</v>
      </c>
      <c r="AF19" s="26">
        <v>16.61</v>
      </c>
      <c r="AG19" s="26">
        <v>16.22</v>
      </c>
      <c r="AH19" s="26">
        <v>17.329999999999998</v>
      </c>
      <c r="AI19" s="26">
        <v>16.39</v>
      </c>
      <c r="AJ19" s="26">
        <v>16.559999999999999</v>
      </c>
      <c r="AK19" s="26">
        <v>16.89</v>
      </c>
      <c r="AL19" s="26">
        <v>15.06</v>
      </c>
      <c r="AM19" s="26">
        <v>18.78</v>
      </c>
      <c r="AN19" s="26">
        <v>17.22</v>
      </c>
      <c r="AO19" s="26">
        <v>17.100000000000001</v>
      </c>
      <c r="AP19" s="26">
        <v>15.7</v>
      </c>
      <c r="AQ19" s="26">
        <v>17</v>
      </c>
      <c r="AR19" s="26">
        <v>18.399999999999999</v>
      </c>
      <c r="AS19" s="26">
        <v>16.2</v>
      </c>
      <c r="AT19" s="26">
        <v>16.7</v>
      </c>
      <c r="AU19" s="26">
        <v>16.2</v>
      </c>
      <c r="AV19" s="26">
        <v>16.600000000000001</v>
      </c>
      <c r="AW19" s="26">
        <v>16.899999999999999</v>
      </c>
      <c r="AX19" s="26">
        <v>16.100000000000001</v>
      </c>
      <c r="AY19" s="26">
        <v>18.5</v>
      </c>
      <c r="AZ19" s="26">
        <v>15.8</v>
      </c>
      <c r="BA19" s="26">
        <v>15.6</v>
      </c>
      <c r="BB19" s="26">
        <v>17.2</v>
      </c>
      <c r="BC19" s="26">
        <v>17.5</v>
      </c>
      <c r="BD19" s="1">
        <v>16.399999999999999</v>
      </c>
      <c r="BE19" s="1">
        <v>16.600000000000001</v>
      </c>
      <c r="BF19" s="1">
        <v>17.899999999999999</v>
      </c>
      <c r="BG19" s="1">
        <v>16.3</v>
      </c>
      <c r="BH19" s="1">
        <v>17.2</v>
      </c>
      <c r="BI19" s="95">
        <v>15.8</v>
      </c>
      <c r="BJ19" s="95">
        <v>14.7</v>
      </c>
      <c r="BK19" s="95">
        <v>15.3</v>
      </c>
      <c r="BL19" s="1">
        <v>16.8</v>
      </c>
      <c r="BM19" s="1">
        <v>18.2</v>
      </c>
      <c r="BN19" s="4">
        <v>16</v>
      </c>
      <c r="BO19" s="1">
        <v>17.2</v>
      </c>
      <c r="BP19" s="4">
        <v>16.899999999999999</v>
      </c>
      <c r="BQ19" s="4">
        <v>14.8</v>
      </c>
      <c r="BR19" s="4">
        <v>18.600000000000001</v>
      </c>
      <c r="BS19" s="4">
        <v>17.899999999999999</v>
      </c>
      <c r="BT19" s="4">
        <v>16.600000000000001</v>
      </c>
      <c r="BU19" s="4">
        <v>17.75</v>
      </c>
      <c r="BV19" s="1">
        <v>14.7</v>
      </c>
      <c r="BW19" s="4">
        <v>18.600000000000001</v>
      </c>
      <c r="BX19" s="1">
        <v>14.6</v>
      </c>
      <c r="BY19" s="1">
        <v>17.100000000000001</v>
      </c>
      <c r="BZ19" s="1">
        <v>16.7</v>
      </c>
      <c r="CA19" s="1">
        <v>17.2</v>
      </c>
      <c r="CB19" s="1">
        <v>18.2</v>
      </c>
      <c r="CC19" s="1">
        <v>16</v>
      </c>
      <c r="CD19" s="4">
        <v>17.95</v>
      </c>
      <c r="CE19" s="4">
        <v>18.100000000000001</v>
      </c>
      <c r="CF19" s="4">
        <v>17.3</v>
      </c>
      <c r="CG19" s="4">
        <v>15.9</v>
      </c>
      <c r="CH19" s="4">
        <v>16.68</v>
      </c>
      <c r="CI19" s="4">
        <v>18.7</v>
      </c>
      <c r="CJ19" s="4">
        <v>17.399999999999999</v>
      </c>
      <c r="CK19" s="4">
        <v>16.715</v>
      </c>
      <c r="CL19" s="4">
        <v>16.7</v>
      </c>
      <c r="CM19" s="4">
        <v>18.565000000000001</v>
      </c>
      <c r="CN19" s="4">
        <v>16.821000000000002</v>
      </c>
      <c r="CO19" s="4">
        <v>18.068000000000001</v>
      </c>
      <c r="CP19" s="4"/>
      <c r="CQ19" s="4">
        <f t="shared" si="5"/>
        <v>16.919710526315793</v>
      </c>
      <c r="CR19" s="4">
        <f t="shared" si="0"/>
        <v>16.675925925925927</v>
      </c>
      <c r="CS19" s="4">
        <f t="shared" si="1"/>
        <v>16.776619565217391</v>
      </c>
      <c r="CT19" s="19">
        <f t="shared" si="2"/>
        <v>16.933794117647061</v>
      </c>
      <c r="CU19" s="19">
        <f t="shared" si="3"/>
        <v>17.141260869565212</v>
      </c>
      <c r="CV19" s="19">
        <f t="shared" si="4"/>
        <v>17.299923076923076</v>
      </c>
      <c r="CW19" s="32">
        <v>2011</v>
      </c>
      <c r="CX19" s="42">
        <v>13.666666666666664</v>
      </c>
      <c r="CY19" s="32"/>
      <c r="CZ19" s="32">
        <v>2005</v>
      </c>
      <c r="DA19" s="42">
        <v>13.616666666666667</v>
      </c>
      <c r="DB19" s="32"/>
      <c r="DC19" s="32">
        <v>1968</v>
      </c>
      <c r="DD19" s="42">
        <v>14.778333333333334</v>
      </c>
      <c r="DE19" s="32"/>
      <c r="DF19" s="44">
        <v>2023</v>
      </c>
      <c r="DG19" s="44">
        <v>15.68</v>
      </c>
      <c r="DI19" s="31">
        <v>2017</v>
      </c>
      <c r="DJ19" s="27">
        <v>13.646666666666667</v>
      </c>
      <c r="DL19" s="31">
        <v>1941</v>
      </c>
      <c r="DM19" s="19">
        <v>18.28</v>
      </c>
      <c r="DO19" s="31">
        <v>1957</v>
      </c>
      <c r="DP19" s="27">
        <v>14.39</v>
      </c>
      <c r="DR19" s="31">
        <v>1990</v>
      </c>
      <c r="DS19" s="27">
        <v>8.9666666666666668</v>
      </c>
      <c r="DU19" s="8">
        <v>1938</v>
      </c>
      <c r="DV19" s="8">
        <v>19.329999999999998</v>
      </c>
      <c r="DX19" s="8">
        <v>1982</v>
      </c>
      <c r="DY19" s="8">
        <v>19.2</v>
      </c>
      <c r="EA19" s="8">
        <v>1957</v>
      </c>
      <c r="EB19" s="8">
        <v>17.559999999999999</v>
      </c>
      <c r="ED19" s="8">
        <v>1957</v>
      </c>
      <c r="EE19" s="8">
        <v>14.5</v>
      </c>
      <c r="EG19" s="8">
        <v>1997</v>
      </c>
      <c r="EH19" s="8">
        <v>12.1</v>
      </c>
      <c r="EJ19" s="44">
        <v>2022</v>
      </c>
      <c r="EK19" s="44">
        <v>9.4870000000000001</v>
      </c>
      <c r="EM19" s="8">
        <v>2016</v>
      </c>
      <c r="EN19" s="8">
        <v>8.6999999999999993</v>
      </c>
      <c r="EP19" s="8">
        <v>2001</v>
      </c>
      <c r="EQ19" s="8">
        <v>9.8000000000000007</v>
      </c>
      <c r="ER19" s="30"/>
      <c r="ES19" s="8">
        <v>1998</v>
      </c>
      <c r="ET19" s="8">
        <v>11.9</v>
      </c>
      <c r="EU19" s="30"/>
      <c r="EV19" s="30">
        <v>1949</v>
      </c>
      <c r="EW19" s="30">
        <v>14</v>
      </c>
      <c r="EX19" s="30"/>
      <c r="EY19" s="8">
        <v>1989</v>
      </c>
      <c r="EZ19" s="8">
        <v>15.8</v>
      </c>
      <c r="FA19" s="30"/>
      <c r="FB19" s="8">
        <v>2010</v>
      </c>
      <c r="FC19" s="19">
        <v>18.2</v>
      </c>
      <c r="FH19" s="27"/>
      <c r="FI19" s="19"/>
      <c r="FK19" s="27"/>
    </row>
    <row r="20" spans="1:167">
      <c r="A20" s="1" t="s">
        <v>15</v>
      </c>
      <c r="B20" s="4"/>
      <c r="C20" s="35">
        <f t="shared" ref="C20:BD20" si="6">AVERAGE(C8:C19)</f>
        <v>12.9625</v>
      </c>
      <c r="D20" s="35">
        <f t="shared" si="6"/>
        <v>13.042499999999999</v>
      </c>
      <c r="E20" s="35">
        <f t="shared" si="6"/>
        <v>12.86</v>
      </c>
      <c r="F20" s="35">
        <f t="shared" si="6"/>
        <v>12.434166666666664</v>
      </c>
      <c r="G20" s="35">
        <f t="shared" si="6"/>
        <v>12.2125</v>
      </c>
      <c r="H20" s="35">
        <f t="shared" si="6"/>
        <v>13.352499999999999</v>
      </c>
      <c r="I20" s="35">
        <f t="shared" si="6"/>
        <v>12.564166666666665</v>
      </c>
      <c r="J20" s="35">
        <f t="shared" si="6"/>
        <v>12.366666666666667</v>
      </c>
      <c r="K20" s="35">
        <f t="shared" si="6"/>
        <v>12.325000000000001</v>
      </c>
      <c r="L20" s="35">
        <f t="shared" si="6"/>
        <v>12.480833333333331</v>
      </c>
      <c r="M20" s="35">
        <f t="shared" si="6"/>
        <v>11.800833333333335</v>
      </c>
      <c r="N20" s="35">
        <f t="shared" si="6"/>
        <v>11.815833333333332</v>
      </c>
      <c r="O20" s="35">
        <f t="shared" si="6"/>
        <v>11.665833333333333</v>
      </c>
      <c r="P20" s="35">
        <f t="shared" si="6"/>
        <v>11.899999999999999</v>
      </c>
      <c r="Q20" s="35">
        <f t="shared" si="6"/>
        <v>12.259166666666667</v>
      </c>
      <c r="R20" s="35">
        <f t="shared" si="6"/>
        <v>12.577499999999999</v>
      </c>
      <c r="S20" s="35">
        <f t="shared" si="6"/>
        <v>12.4275</v>
      </c>
      <c r="T20" s="35">
        <f t="shared" si="6"/>
        <v>12.550833333333332</v>
      </c>
      <c r="U20" s="35">
        <f t="shared" si="6"/>
        <v>11.934166666666664</v>
      </c>
      <c r="V20" s="35">
        <f t="shared" si="6"/>
        <v>12.425833333333335</v>
      </c>
      <c r="W20" s="35">
        <f t="shared" si="6"/>
        <v>12.324999999999998</v>
      </c>
      <c r="X20" s="35">
        <f t="shared" si="6"/>
        <v>12.744999999999999</v>
      </c>
      <c r="Y20" s="35">
        <f t="shared" si="6"/>
        <v>13.092500000000001</v>
      </c>
      <c r="Z20" s="35">
        <f t="shared" si="6"/>
        <v>13.147500000000001</v>
      </c>
      <c r="AA20" s="35">
        <f t="shared" si="6"/>
        <v>13.029166666666669</v>
      </c>
      <c r="AB20" s="35">
        <f t="shared" si="6"/>
        <v>12.949166666666665</v>
      </c>
      <c r="AC20" s="35">
        <f t="shared" si="6"/>
        <v>12.674999999999999</v>
      </c>
      <c r="AD20" s="35">
        <f t="shared" si="6"/>
        <v>12.611666666666666</v>
      </c>
      <c r="AE20" s="35">
        <f t="shared" si="6"/>
        <v>12.902499999999998</v>
      </c>
      <c r="AF20" s="35">
        <f t="shared" si="6"/>
        <v>13.4625</v>
      </c>
      <c r="AG20" s="35">
        <f t="shared" si="6"/>
        <v>12.528333333333334</v>
      </c>
      <c r="AH20" s="35">
        <f t="shared" si="6"/>
        <v>12.643333333333331</v>
      </c>
      <c r="AI20" s="35">
        <f t="shared" si="6"/>
        <v>12.595833333333331</v>
      </c>
      <c r="AJ20" s="35">
        <f t="shared" si="6"/>
        <v>12.594166666666666</v>
      </c>
      <c r="AK20" s="35">
        <f t="shared" si="6"/>
        <v>12.987500000000002</v>
      </c>
      <c r="AL20" s="35">
        <f t="shared" si="6"/>
        <v>13.024166666666668</v>
      </c>
      <c r="AM20" s="35">
        <f t="shared" si="6"/>
        <v>12.709166666666668</v>
      </c>
      <c r="AN20" s="35">
        <f t="shared" si="6"/>
        <v>13.494999999999997</v>
      </c>
      <c r="AO20" s="35">
        <f t="shared" si="6"/>
        <v>13.391666666666666</v>
      </c>
      <c r="AP20" s="35">
        <f t="shared" si="6"/>
        <v>12.874999999999998</v>
      </c>
      <c r="AQ20" s="35">
        <f t="shared" si="6"/>
        <v>13.308333333333332</v>
      </c>
      <c r="AR20" s="35">
        <f t="shared" si="6"/>
        <v>13.066666666666668</v>
      </c>
      <c r="AS20" s="35">
        <f t="shared" si="6"/>
        <v>13.366666666666665</v>
      </c>
      <c r="AT20" s="35">
        <f t="shared" si="6"/>
        <v>12.116666666666667</v>
      </c>
      <c r="AU20" s="35">
        <f t="shared" si="6"/>
        <v>12.341666666666663</v>
      </c>
      <c r="AV20" s="35">
        <f t="shared" si="6"/>
        <v>13.4</v>
      </c>
      <c r="AW20" s="35">
        <f t="shared" si="6"/>
        <v>13.208333333333334</v>
      </c>
      <c r="AX20" s="35">
        <f t="shared" si="6"/>
        <v>12.916666666666666</v>
      </c>
      <c r="AY20" s="35">
        <f t="shared" si="6"/>
        <v>13.450000000000003</v>
      </c>
      <c r="AZ20" s="35">
        <f t="shared" si="6"/>
        <v>12.816666666666668</v>
      </c>
      <c r="BA20" s="35">
        <f t="shared" si="6"/>
        <v>12.733333333333333</v>
      </c>
      <c r="BB20" s="35">
        <f t="shared" si="6"/>
        <v>13.058333333333332</v>
      </c>
      <c r="BC20" s="35">
        <f t="shared" si="6"/>
        <v>13.033333333333331</v>
      </c>
      <c r="BD20" s="35">
        <f t="shared" si="6"/>
        <v>12.808333333333335</v>
      </c>
      <c r="BE20" s="35">
        <f t="shared" ref="BE20:BZ20" si="7">AVERAGE(BE8:BE19)</f>
        <v>12.999999999999998</v>
      </c>
      <c r="BF20" s="35">
        <f t="shared" si="7"/>
        <v>13.333333333333334</v>
      </c>
      <c r="BG20" s="35">
        <f t="shared" si="7"/>
        <v>13.308333333333337</v>
      </c>
      <c r="BH20" s="35">
        <f t="shared" si="7"/>
        <v>13.658333333333333</v>
      </c>
      <c r="BI20" s="35">
        <f t="shared" si="7"/>
        <v>12.516666666666666</v>
      </c>
      <c r="BJ20" s="35">
        <f t="shared" si="7"/>
        <v>11.700000000000001</v>
      </c>
      <c r="BK20" s="35">
        <f t="shared" si="7"/>
        <v>12.116666666666669</v>
      </c>
      <c r="BL20" s="35">
        <f t="shared" si="7"/>
        <v>12.825000000000003</v>
      </c>
      <c r="BM20" s="35">
        <f t="shared" si="7"/>
        <v>12.741666666666667</v>
      </c>
      <c r="BN20" s="35">
        <f t="shared" si="7"/>
        <v>12.708333333333334</v>
      </c>
      <c r="BO20" s="35">
        <f t="shared" si="7"/>
        <v>12.758333333333333</v>
      </c>
      <c r="BP20" s="75">
        <f t="shared" si="7"/>
        <v>13.950416666666667</v>
      </c>
      <c r="BQ20" s="35">
        <f t="shared" si="7"/>
        <v>13.600000000000001</v>
      </c>
      <c r="BR20" s="35">
        <f t="shared" si="7"/>
        <v>13.129166666666668</v>
      </c>
      <c r="BS20" s="35">
        <f t="shared" si="7"/>
        <v>13.591666666666669</v>
      </c>
      <c r="BT20" s="35">
        <f t="shared" si="7"/>
        <v>13.362499999999999</v>
      </c>
      <c r="BU20" s="35">
        <f t="shared" si="7"/>
        <v>13.137500000000001</v>
      </c>
      <c r="BV20" s="35">
        <f t="shared" si="7"/>
        <v>12.845833333333333</v>
      </c>
      <c r="BW20" s="35">
        <f t="shared" si="7"/>
        <v>13.618166666666667</v>
      </c>
      <c r="BX20" s="35">
        <f>AVERAGE(BX8:BX19)</f>
        <v>13.141666666666666</v>
      </c>
      <c r="BY20" s="35">
        <f t="shared" si="7"/>
        <v>13.408333333333333</v>
      </c>
      <c r="BZ20" s="35">
        <f t="shared" si="7"/>
        <v>13.283333333333331</v>
      </c>
      <c r="CA20" s="35">
        <f t="shared" ref="CA20:CN20" si="8">AVERAGE(CA8:CA19)</f>
        <v>12.733333333333333</v>
      </c>
      <c r="CB20" s="35">
        <f t="shared" si="8"/>
        <v>13.699999999999998</v>
      </c>
      <c r="CC20" s="35">
        <f t="shared" si="8"/>
        <v>13.169166666666669</v>
      </c>
      <c r="CD20" s="35">
        <f t="shared" si="8"/>
        <v>12.941916666666666</v>
      </c>
      <c r="CE20" s="35">
        <f t="shared" si="8"/>
        <v>13.859916666666669</v>
      </c>
      <c r="CF20" s="35">
        <f t="shared" si="8"/>
        <v>13.383333333333333</v>
      </c>
      <c r="CG20" s="35">
        <f t="shared" si="8"/>
        <v>13.207916666666669</v>
      </c>
      <c r="CH20" s="35">
        <f t="shared" si="8"/>
        <v>13.931666666666665</v>
      </c>
      <c r="CI20" s="35">
        <f t="shared" si="8"/>
        <v>13.672499999999999</v>
      </c>
      <c r="CJ20" s="35">
        <f t="shared" si="8"/>
        <v>13.883083333333332</v>
      </c>
      <c r="CK20" s="75">
        <f t="shared" si="8"/>
        <v>13.953749999999999</v>
      </c>
      <c r="CL20" s="75">
        <f t="shared" si="8"/>
        <v>13.642666666666669</v>
      </c>
      <c r="CM20" s="75">
        <f t="shared" si="8"/>
        <v>13.847416666666666</v>
      </c>
      <c r="CN20" s="75">
        <f t="shared" si="8"/>
        <v>13.807250000000002</v>
      </c>
      <c r="CO20" s="75">
        <f>AVERAGE(CO8:CO19)</f>
        <v>13.73035277777778</v>
      </c>
      <c r="CP20" s="75"/>
      <c r="CQ20" s="75">
        <f t="shared" ref="CQ20:CV20" si="9">AVERAGE(CQ8:CQ19)</f>
        <v>13.263364546783626</v>
      </c>
      <c r="CR20" s="35">
        <f t="shared" si="9"/>
        <v>12.719795015140926</v>
      </c>
      <c r="CS20" s="75">
        <f t="shared" si="9"/>
        <v>12.944423566982534</v>
      </c>
      <c r="CT20" s="75">
        <f t="shared" si="9"/>
        <v>13.281113316993464</v>
      </c>
      <c r="CU20" s="75">
        <f t="shared" si="9"/>
        <v>13.471881280193237</v>
      </c>
      <c r="CV20" s="75">
        <f t="shared" si="9"/>
        <v>13.617764316239318</v>
      </c>
      <c r="CW20" s="47">
        <v>2016</v>
      </c>
      <c r="CX20" s="54">
        <v>13.608333333333333</v>
      </c>
      <c r="CY20" s="32"/>
      <c r="CZ20" s="32">
        <v>1999</v>
      </c>
      <c r="DA20" s="42">
        <v>13.600000000000001</v>
      </c>
      <c r="DB20" s="32"/>
      <c r="DC20" s="44">
        <v>2022</v>
      </c>
      <c r="DD20" s="44">
        <v>14.77</v>
      </c>
      <c r="DE20" s="32"/>
      <c r="DF20" s="32">
        <v>1973</v>
      </c>
      <c r="DG20" s="42">
        <v>15.612500000000001</v>
      </c>
      <c r="DI20" s="31">
        <v>1970</v>
      </c>
      <c r="DJ20" s="27">
        <v>13.520000000000001</v>
      </c>
      <c r="DL20" s="31">
        <v>1978</v>
      </c>
      <c r="DM20" s="19">
        <v>18.266666666666666</v>
      </c>
      <c r="DO20" s="31">
        <v>1981</v>
      </c>
      <c r="DP20" s="27">
        <v>14.366666666666667</v>
      </c>
      <c r="DR20" s="31">
        <v>1998</v>
      </c>
      <c r="DS20" s="27">
        <v>8.9666666666666668</v>
      </c>
      <c r="DU20" s="8">
        <v>1979</v>
      </c>
      <c r="DV20" s="8">
        <v>19.2</v>
      </c>
      <c r="DX20" s="8">
        <v>1955</v>
      </c>
      <c r="DY20" s="8">
        <v>19.11</v>
      </c>
      <c r="EA20" s="8">
        <v>1990</v>
      </c>
      <c r="EB20" s="8">
        <v>17.5</v>
      </c>
      <c r="ED20" s="8">
        <v>1975</v>
      </c>
      <c r="EE20" s="8">
        <v>14.5</v>
      </c>
      <c r="EG20" s="8">
        <v>2001</v>
      </c>
      <c r="EH20" s="8">
        <v>12.1</v>
      </c>
      <c r="EJ20" s="8">
        <v>2001</v>
      </c>
      <c r="EK20" s="8">
        <v>9.3000000000000007</v>
      </c>
      <c r="EM20" s="8">
        <v>1988</v>
      </c>
      <c r="EN20" s="8">
        <v>8.6</v>
      </c>
      <c r="EP20" s="8">
        <v>1987</v>
      </c>
      <c r="EQ20" s="8">
        <v>9.6999999999999993</v>
      </c>
      <c r="ER20" s="30"/>
      <c r="ES20" s="8">
        <v>2001</v>
      </c>
      <c r="ET20" s="8">
        <v>11.9</v>
      </c>
      <c r="EU20" s="30"/>
      <c r="EV20" s="8">
        <v>2017</v>
      </c>
      <c r="EW20" s="8">
        <v>13.9</v>
      </c>
      <c r="EX20" s="30"/>
      <c r="EY20" s="8">
        <v>1961</v>
      </c>
      <c r="EZ20" s="8">
        <v>15.78</v>
      </c>
      <c r="FA20" s="30"/>
      <c r="FB20" s="8">
        <v>1933</v>
      </c>
      <c r="FC20" s="19">
        <v>18.11</v>
      </c>
      <c r="FH20" s="27"/>
      <c r="FI20" s="19"/>
      <c r="FK20" s="27"/>
    </row>
    <row r="21" spans="1:167" ht="15">
      <c r="A21" s="8" t="s">
        <v>88</v>
      </c>
      <c r="B21" s="8" t="s">
        <v>291</v>
      </c>
      <c r="C21" s="89">
        <f>TREND($C$20:$CN$20,$C$7:$CN$7,C7,TRUE)</f>
        <v>12.354056857956859</v>
      </c>
      <c r="D21" s="89">
        <f t="shared" ref="D21:BO21" si="10">TREND($C$20:$CN$20,$C$7:$CN$7,D7,TRUE)</f>
        <v>12.367283212376471</v>
      </c>
      <c r="E21" s="89">
        <f t="shared" si="10"/>
        <v>12.380509566796086</v>
      </c>
      <c r="F21" s="89">
        <f t="shared" si="10"/>
        <v>12.393735921215697</v>
      </c>
      <c r="G21" s="89">
        <f t="shared" si="10"/>
        <v>12.406962275635308</v>
      </c>
      <c r="H21" s="89">
        <f t="shared" si="10"/>
        <v>12.420188630054923</v>
      </c>
      <c r="I21" s="89">
        <f t="shared" si="10"/>
        <v>12.433414984474535</v>
      </c>
      <c r="J21" s="89">
        <f t="shared" si="10"/>
        <v>12.44664133889415</v>
      </c>
      <c r="K21" s="89">
        <f t="shared" si="10"/>
        <v>12.459867693313761</v>
      </c>
      <c r="L21" s="89">
        <f t="shared" si="10"/>
        <v>12.473094047733372</v>
      </c>
      <c r="M21" s="89">
        <f t="shared" si="10"/>
        <v>12.486320402152987</v>
      </c>
      <c r="N21" s="89">
        <f t="shared" si="10"/>
        <v>12.499546756572599</v>
      </c>
      <c r="O21" s="89">
        <f t="shared" si="10"/>
        <v>12.512773110992214</v>
      </c>
      <c r="P21" s="89">
        <f t="shared" si="10"/>
        <v>12.525999465411825</v>
      </c>
      <c r="Q21" s="89">
        <f t="shared" si="10"/>
        <v>12.53922581983144</v>
      </c>
      <c r="R21" s="89">
        <f t="shared" si="10"/>
        <v>12.552452174251052</v>
      </c>
      <c r="S21" s="89">
        <f t="shared" si="10"/>
        <v>12.565678528670663</v>
      </c>
      <c r="T21" s="89">
        <f t="shared" si="10"/>
        <v>12.578904883090278</v>
      </c>
      <c r="U21" s="89">
        <f t="shared" si="10"/>
        <v>12.592131237509889</v>
      </c>
      <c r="V21" s="89">
        <f t="shared" si="10"/>
        <v>12.605357591929504</v>
      </c>
      <c r="W21" s="89">
        <f t="shared" si="10"/>
        <v>12.618583946349116</v>
      </c>
      <c r="X21" s="89">
        <f t="shared" si="10"/>
        <v>12.631810300768727</v>
      </c>
      <c r="Y21" s="89">
        <f t="shared" si="10"/>
        <v>12.645036655188342</v>
      </c>
      <c r="Z21" s="89">
        <f t="shared" si="10"/>
        <v>12.658263009607953</v>
      </c>
      <c r="AA21" s="89">
        <f t="shared" si="10"/>
        <v>12.671489364027568</v>
      </c>
      <c r="AB21" s="89">
        <f t="shared" si="10"/>
        <v>12.68471571844718</v>
      </c>
      <c r="AC21" s="89">
        <f t="shared" si="10"/>
        <v>12.697942072866791</v>
      </c>
      <c r="AD21" s="89">
        <f t="shared" si="10"/>
        <v>12.711168427286406</v>
      </c>
      <c r="AE21" s="89">
        <f t="shared" si="10"/>
        <v>12.724394781706017</v>
      </c>
      <c r="AF21" s="89">
        <f t="shared" si="10"/>
        <v>12.737621136125632</v>
      </c>
      <c r="AG21" s="89">
        <f t="shared" si="10"/>
        <v>12.750847490545244</v>
      </c>
      <c r="AH21" s="89">
        <f t="shared" si="10"/>
        <v>12.764073844964859</v>
      </c>
      <c r="AI21" s="89">
        <f t="shared" si="10"/>
        <v>12.77730019938447</v>
      </c>
      <c r="AJ21" s="89">
        <f t="shared" si="10"/>
        <v>12.790526553804082</v>
      </c>
      <c r="AK21" s="89">
        <f t="shared" si="10"/>
        <v>12.803752908223696</v>
      </c>
      <c r="AL21" s="89">
        <f t="shared" si="10"/>
        <v>12.816979262643308</v>
      </c>
      <c r="AM21" s="89">
        <f t="shared" si="10"/>
        <v>12.830205617062923</v>
      </c>
      <c r="AN21" s="89">
        <f t="shared" si="10"/>
        <v>12.843431971482534</v>
      </c>
      <c r="AO21" s="89">
        <f t="shared" si="10"/>
        <v>12.856658325902146</v>
      </c>
      <c r="AP21" s="89">
        <f t="shared" si="10"/>
        <v>12.869884680321761</v>
      </c>
      <c r="AQ21" s="89">
        <f t="shared" si="10"/>
        <v>12.883111034741372</v>
      </c>
      <c r="AR21" s="89">
        <f t="shared" si="10"/>
        <v>12.896337389160987</v>
      </c>
      <c r="AS21" s="89">
        <f t="shared" si="10"/>
        <v>12.909563743580598</v>
      </c>
      <c r="AT21" s="89">
        <f t="shared" si="10"/>
        <v>12.92279009800021</v>
      </c>
      <c r="AU21" s="89">
        <f t="shared" si="10"/>
        <v>12.936016452419825</v>
      </c>
      <c r="AV21" s="89">
        <f t="shared" si="10"/>
        <v>12.949242806839436</v>
      </c>
      <c r="AW21" s="89">
        <f t="shared" si="10"/>
        <v>12.962469161259051</v>
      </c>
      <c r="AX21" s="89">
        <f t="shared" si="10"/>
        <v>12.975695515678662</v>
      </c>
      <c r="AY21" s="89">
        <f t="shared" si="10"/>
        <v>12.988921870098274</v>
      </c>
      <c r="AZ21" s="89">
        <f t="shared" si="10"/>
        <v>13.002148224517889</v>
      </c>
      <c r="BA21" s="89">
        <f t="shared" si="10"/>
        <v>13.0153745789375</v>
      </c>
      <c r="BB21" s="89">
        <f t="shared" si="10"/>
        <v>13.028600933357115</v>
      </c>
      <c r="BC21" s="89">
        <f t="shared" si="10"/>
        <v>13.041827287776727</v>
      </c>
      <c r="BD21" s="89">
        <f t="shared" si="10"/>
        <v>13.055053642196341</v>
      </c>
      <c r="BE21" s="89">
        <f t="shared" si="10"/>
        <v>13.068279996615953</v>
      </c>
      <c r="BF21" s="89">
        <f t="shared" si="10"/>
        <v>13.081506351035564</v>
      </c>
      <c r="BG21" s="89">
        <f t="shared" si="10"/>
        <v>13.094732705455179</v>
      </c>
      <c r="BH21" s="89">
        <f t="shared" si="10"/>
        <v>13.107959059874791</v>
      </c>
      <c r="BI21" s="89">
        <f t="shared" si="10"/>
        <v>13.121185414294406</v>
      </c>
      <c r="BJ21" s="89">
        <f t="shared" si="10"/>
        <v>13.134411768714017</v>
      </c>
      <c r="BK21" s="89">
        <f t="shared" si="10"/>
        <v>13.147638123133628</v>
      </c>
      <c r="BL21" s="89">
        <f t="shared" si="10"/>
        <v>13.160864477553243</v>
      </c>
      <c r="BM21" s="89">
        <f t="shared" si="10"/>
        <v>13.174090831972855</v>
      </c>
      <c r="BN21" s="89">
        <f t="shared" si="10"/>
        <v>13.18731718639247</v>
      </c>
      <c r="BO21" s="89">
        <f t="shared" si="10"/>
        <v>13.200543540812081</v>
      </c>
      <c r="BP21" s="89">
        <f t="shared" ref="BP21:CM21" si="11">TREND($C$20:$CN$20,$C$7:$CN$7,BP7,TRUE)</f>
        <v>13.213769895231692</v>
      </c>
      <c r="BQ21" s="89">
        <f t="shared" si="11"/>
        <v>13.226996249651307</v>
      </c>
      <c r="BR21" s="89">
        <f t="shared" si="11"/>
        <v>13.240222604070919</v>
      </c>
      <c r="BS21" s="89">
        <f t="shared" si="11"/>
        <v>13.253448958490534</v>
      </c>
      <c r="BT21" s="89">
        <f t="shared" si="11"/>
        <v>13.266675312910145</v>
      </c>
      <c r="BU21" s="89">
        <f t="shared" si="11"/>
        <v>13.27990166732976</v>
      </c>
      <c r="BV21" s="89">
        <f t="shared" si="11"/>
        <v>13.293128021749371</v>
      </c>
      <c r="BW21" s="89">
        <f t="shared" si="11"/>
        <v>13.306354376168983</v>
      </c>
      <c r="BX21" s="89">
        <f t="shared" si="11"/>
        <v>13.319580730588598</v>
      </c>
      <c r="BY21" s="89">
        <f t="shared" si="11"/>
        <v>13.332807085008209</v>
      </c>
      <c r="BZ21" s="89">
        <f t="shared" si="11"/>
        <v>13.346033439427824</v>
      </c>
      <c r="CA21" s="89">
        <f t="shared" si="11"/>
        <v>13.359259793847436</v>
      </c>
      <c r="CB21" s="89">
        <f t="shared" si="11"/>
        <v>13.372486148267047</v>
      </c>
      <c r="CC21" s="89">
        <f t="shared" si="11"/>
        <v>13.385712502686662</v>
      </c>
      <c r="CD21" s="89">
        <f t="shared" si="11"/>
        <v>13.398938857106273</v>
      </c>
      <c r="CE21" s="89">
        <f t="shared" si="11"/>
        <v>13.412165211525888</v>
      </c>
      <c r="CF21" s="89">
        <f t="shared" si="11"/>
        <v>13.4253915659455</v>
      </c>
      <c r="CG21" s="89">
        <f t="shared" si="11"/>
        <v>13.438617920365111</v>
      </c>
      <c r="CH21" s="89">
        <f t="shared" si="11"/>
        <v>13.451844274784726</v>
      </c>
      <c r="CI21" s="89">
        <f t="shared" si="11"/>
        <v>13.465070629204337</v>
      </c>
      <c r="CJ21" s="89">
        <f t="shared" si="11"/>
        <v>13.478296983623952</v>
      </c>
      <c r="CK21" s="89">
        <f t="shared" si="11"/>
        <v>13.491523338043564</v>
      </c>
      <c r="CL21" s="89">
        <f t="shared" si="11"/>
        <v>13.504749692463179</v>
      </c>
      <c r="CM21" s="89">
        <f t="shared" si="11"/>
        <v>13.51797604688279</v>
      </c>
      <c r="CN21" s="89">
        <f>TREND($C$20:$CN$20,$C$7:$CN$7,CN7,TRUE)</f>
        <v>13.531202401302401</v>
      </c>
      <c r="CO21" s="89"/>
      <c r="CP21" s="89"/>
      <c r="CW21" s="32">
        <v>2006</v>
      </c>
      <c r="CX21" s="42">
        <v>13.566666666666668</v>
      </c>
      <c r="CY21" s="32"/>
      <c r="CZ21" s="32">
        <v>2001</v>
      </c>
      <c r="DA21" s="42">
        <v>13.591666666666669</v>
      </c>
      <c r="DB21" s="32"/>
      <c r="DC21" s="32">
        <v>2010</v>
      </c>
      <c r="DD21" s="42">
        <v>14.725</v>
      </c>
      <c r="DE21" s="32"/>
      <c r="DF21" s="32">
        <v>1971</v>
      </c>
      <c r="DG21" s="42">
        <v>15.61</v>
      </c>
      <c r="DI21" s="44">
        <v>2019</v>
      </c>
      <c r="DJ21" s="44">
        <v>13.51</v>
      </c>
      <c r="DL21" s="31">
        <v>2001</v>
      </c>
      <c r="DM21" s="19">
        <v>18.266666666666666</v>
      </c>
      <c r="DO21" s="31">
        <v>2010</v>
      </c>
      <c r="DP21" s="27">
        <v>14.366666666666665</v>
      </c>
      <c r="DR21" s="31">
        <v>2014</v>
      </c>
      <c r="DS21" s="27">
        <v>8.9666666666666668</v>
      </c>
      <c r="DU21" s="8">
        <v>2008</v>
      </c>
      <c r="DV21" s="8">
        <v>19.2</v>
      </c>
      <c r="DX21" s="8">
        <v>1971</v>
      </c>
      <c r="DY21" s="8">
        <v>19</v>
      </c>
      <c r="EA21" s="8">
        <v>1933</v>
      </c>
      <c r="EB21" s="8">
        <v>17.329999999999998</v>
      </c>
      <c r="ED21" s="8">
        <v>2014</v>
      </c>
      <c r="EE21" s="8">
        <v>14.45</v>
      </c>
      <c r="EG21" s="8">
        <v>1975</v>
      </c>
      <c r="EH21" s="8">
        <v>12</v>
      </c>
      <c r="EJ21" s="8">
        <v>1939</v>
      </c>
      <c r="EK21" s="8">
        <v>9.11</v>
      </c>
      <c r="EM21" s="44">
        <v>2023</v>
      </c>
      <c r="EN21" s="44">
        <v>8.5030000000000001</v>
      </c>
      <c r="EP21" s="30">
        <v>1955</v>
      </c>
      <c r="EQ21" s="30">
        <v>9.56</v>
      </c>
      <c r="ER21" s="30"/>
      <c r="ES21" s="8">
        <v>2005</v>
      </c>
      <c r="ET21" s="8">
        <v>11.9</v>
      </c>
      <c r="EU21" s="30"/>
      <c r="EV21" s="8">
        <v>2016</v>
      </c>
      <c r="EW21" s="8">
        <v>13.9</v>
      </c>
      <c r="EX21" s="30"/>
      <c r="EY21" s="8">
        <v>1974</v>
      </c>
      <c r="EZ21" s="8">
        <v>15.7</v>
      </c>
      <c r="FA21" s="30"/>
      <c r="FB21" s="8">
        <v>2013</v>
      </c>
      <c r="FC21" s="19">
        <v>18.100000000000001</v>
      </c>
      <c r="FH21" s="27"/>
      <c r="FI21" s="19"/>
      <c r="FK21" s="27"/>
    </row>
    <row r="22" spans="1:167" ht="13.5">
      <c r="A22" s="2" t="s">
        <v>283</v>
      </c>
      <c r="B22" s="4"/>
      <c r="C22" s="4">
        <f t="shared" ref="C22:AH22" si="12">AVERAGE(B16:B19,C8:C11)</f>
        <v>15.465</v>
      </c>
      <c r="D22" s="4">
        <f t="shared" si="12"/>
        <v>15.2475</v>
      </c>
      <c r="E22" s="4">
        <f t="shared" si="12"/>
        <v>16.278749999999999</v>
      </c>
      <c r="F22" s="4">
        <f t="shared" si="12"/>
        <v>14.375</v>
      </c>
      <c r="G22" s="4">
        <f t="shared" si="12"/>
        <v>14.47875</v>
      </c>
      <c r="H22" s="4">
        <f t="shared" si="12"/>
        <v>15.93</v>
      </c>
      <c r="I22" s="4">
        <f t="shared" si="12"/>
        <v>14.95125</v>
      </c>
      <c r="J22" s="4">
        <f t="shared" si="12"/>
        <v>14.52125</v>
      </c>
      <c r="K22" s="4">
        <f t="shared" si="12"/>
        <v>14.96625</v>
      </c>
      <c r="L22" s="4">
        <f t="shared" si="12"/>
        <v>14.526249999999999</v>
      </c>
      <c r="M22" s="4">
        <f t="shared" si="12"/>
        <v>14.5425</v>
      </c>
      <c r="N22" s="4">
        <f t="shared" si="12"/>
        <v>14.47125</v>
      </c>
      <c r="O22" s="4">
        <f t="shared" si="12"/>
        <v>14.126250000000001</v>
      </c>
      <c r="P22" s="4">
        <f t="shared" si="12"/>
        <v>14.05625</v>
      </c>
      <c r="Q22" s="4">
        <f t="shared" si="12"/>
        <v>13.445</v>
      </c>
      <c r="R22" s="4">
        <f t="shared" si="12"/>
        <v>14.735000000000001</v>
      </c>
      <c r="S22" s="4">
        <f t="shared" si="12"/>
        <v>14.04125</v>
      </c>
      <c r="T22" s="4">
        <f t="shared" si="12"/>
        <v>14.376250000000001</v>
      </c>
      <c r="U22" s="4">
        <f t="shared" si="12"/>
        <v>14.512499999999999</v>
      </c>
      <c r="V22" s="4">
        <f t="shared" si="12"/>
        <v>14.26375</v>
      </c>
      <c r="W22" s="4">
        <f t="shared" si="12"/>
        <v>14.22125</v>
      </c>
      <c r="X22" s="4">
        <f t="shared" si="12"/>
        <v>14.89</v>
      </c>
      <c r="Y22" s="4">
        <f t="shared" si="12"/>
        <v>15.2425</v>
      </c>
      <c r="Z22" s="4">
        <f t="shared" si="12"/>
        <v>15.38875</v>
      </c>
      <c r="AA22" s="4">
        <f t="shared" si="12"/>
        <v>15.5075</v>
      </c>
      <c r="AB22" s="4">
        <f t="shared" si="12"/>
        <v>14.585000000000001</v>
      </c>
      <c r="AC22" s="4">
        <f t="shared" si="12"/>
        <v>15.29875</v>
      </c>
      <c r="AD22" s="4">
        <f t="shared" si="12"/>
        <v>14.8125</v>
      </c>
      <c r="AE22" s="4">
        <f t="shared" si="12"/>
        <v>14.797499999999999</v>
      </c>
      <c r="AF22" s="4">
        <f t="shared" si="12"/>
        <v>15.57625</v>
      </c>
      <c r="AG22" s="4">
        <f t="shared" si="12"/>
        <v>15.08375</v>
      </c>
      <c r="AH22" s="4">
        <f t="shared" si="12"/>
        <v>14.61125</v>
      </c>
      <c r="AI22" s="4">
        <f t="shared" ref="AI22:BN22" si="13">AVERAGE(AH16:AH19,AI8:AI11)</f>
        <v>15.02</v>
      </c>
      <c r="AJ22" s="4">
        <f t="shared" si="13"/>
        <v>15.035</v>
      </c>
      <c r="AK22" s="4">
        <f t="shared" si="13"/>
        <v>14.905000000000001</v>
      </c>
      <c r="AL22" s="4">
        <f t="shared" si="13"/>
        <v>15.397500000000001</v>
      </c>
      <c r="AM22" s="4">
        <f t="shared" si="13"/>
        <v>14.52875</v>
      </c>
      <c r="AN22" s="4">
        <f t="shared" si="13"/>
        <v>15.855</v>
      </c>
      <c r="AO22" s="4">
        <f t="shared" si="13"/>
        <v>15.61</v>
      </c>
      <c r="AP22" s="4">
        <f t="shared" si="13"/>
        <v>15.05</v>
      </c>
      <c r="AQ22" s="4">
        <f t="shared" si="13"/>
        <v>15.612500000000001</v>
      </c>
      <c r="AR22" s="4">
        <f t="shared" si="13"/>
        <v>15.45</v>
      </c>
      <c r="AS22" s="35">
        <f t="shared" si="13"/>
        <v>16.162500000000001</v>
      </c>
      <c r="AT22" s="4">
        <f t="shared" si="13"/>
        <v>14.5375</v>
      </c>
      <c r="AU22" s="4">
        <f t="shared" si="13"/>
        <v>14.375</v>
      </c>
      <c r="AV22" s="4">
        <f t="shared" si="13"/>
        <v>15.3375</v>
      </c>
      <c r="AW22" s="4">
        <f t="shared" si="13"/>
        <v>15.1875</v>
      </c>
      <c r="AX22" s="4">
        <f t="shared" si="13"/>
        <v>15.087499999999999</v>
      </c>
      <c r="AY22" s="4">
        <f t="shared" si="13"/>
        <v>16</v>
      </c>
      <c r="AZ22" s="4">
        <f t="shared" si="13"/>
        <v>15.262500000000001</v>
      </c>
      <c r="BA22" s="4">
        <f t="shared" si="13"/>
        <v>14.862499999999997</v>
      </c>
      <c r="BB22" s="4">
        <f t="shared" si="13"/>
        <v>14.662499999999998</v>
      </c>
      <c r="BC22" s="4">
        <f t="shared" si="13"/>
        <v>15.424999999999997</v>
      </c>
      <c r="BD22" s="4">
        <f t="shared" si="13"/>
        <v>15.125</v>
      </c>
      <c r="BE22" s="4">
        <f t="shared" si="13"/>
        <v>14.725</v>
      </c>
      <c r="BF22" s="4">
        <f t="shared" si="13"/>
        <v>14.612500000000002</v>
      </c>
      <c r="BG22" s="35">
        <f t="shared" si="13"/>
        <v>15.9125</v>
      </c>
      <c r="BH22" s="35">
        <f t="shared" si="13"/>
        <v>16.112499999999997</v>
      </c>
      <c r="BI22" s="4">
        <f t="shared" si="13"/>
        <v>14.712500000000002</v>
      </c>
      <c r="BJ22" s="4">
        <f t="shared" si="13"/>
        <v>14.025</v>
      </c>
      <c r="BK22" s="35">
        <f t="shared" si="13"/>
        <v>13.562500000000004</v>
      </c>
      <c r="BL22" s="4">
        <f t="shared" si="13"/>
        <v>14.525</v>
      </c>
      <c r="BM22" s="4">
        <f t="shared" si="13"/>
        <v>14.6625</v>
      </c>
      <c r="BN22" s="4">
        <f t="shared" si="13"/>
        <v>14.887499999999999</v>
      </c>
      <c r="BO22" s="4">
        <f t="shared" ref="BO22:CN22" si="14">AVERAGE(BN16:BN19,BO8:BO11)</f>
        <v>14.5</v>
      </c>
      <c r="BP22" s="35">
        <f t="shared" si="14"/>
        <v>15.988125</v>
      </c>
      <c r="BQ22" s="4">
        <f t="shared" si="14"/>
        <v>15.687500000000002</v>
      </c>
      <c r="BR22" s="4">
        <f t="shared" si="14"/>
        <v>14.95</v>
      </c>
      <c r="BS22" s="4">
        <f t="shared" si="14"/>
        <v>15.200000000000001</v>
      </c>
      <c r="BT22" s="4">
        <f t="shared" si="14"/>
        <v>15.512499999999999</v>
      </c>
      <c r="BU22" s="4">
        <f t="shared" si="14"/>
        <v>14.981250000000001</v>
      </c>
      <c r="BV22" s="4">
        <f t="shared" si="14"/>
        <v>14.868750000000002</v>
      </c>
      <c r="BW22" s="4">
        <f t="shared" si="14"/>
        <v>14.84375</v>
      </c>
      <c r="BX22" s="4">
        <f t="shared" si="14"/>
        <v>15.5375</v>
      </c>
      <c r="BY22" s="4">
        <f t="shared" si="14"/>
        <v>15.250000000000002</v>
      </c>
      <c r="BZ22" s="4">
        <f t="shared" si="14"/>
        <v>15.524999999999999</v>
      </c>
      <c r="CA22" s="4">
        <f t="shared" si="14"/>
        <v>15.125</v>
      </c>
      <c r="CB22" s="4">
        <f t="shared" si="14"/>
        <v>15.3125</v>
      </c>
      <c r="CC22" s="4">
        <f t="shared" si="14"/>
        <v>15.487500000000001</v>
      </c>
      <c r="CD22" s="35">
        <f t="shared" si="14"/>
        <v>14.61875</v>
      </c>
      <c r="CE22" s="4">
        <f t="shared" si="14"/>
        <v>15.343750000000002</v>
      </c>
      <c r="CF22" s="4">
        <f t="shared" si="14"/>
        <v>15.59375</v>
      </c>
      <c r="CG22" s="4">
        <f t="shared" si="14"/>
        <v>15.549375</v>
      </c>
      <c r="CH22" s="4">
        <f t="shared" si="14"/>
        <v>15.487500000000001</v>
      </c>
      <c r="CI22" s="4">
        <f t="shared" si="14"/>
        <v>15.58375</v>
      </c>
      <c r="CJ22" s="35">
        <f t="shared" si="14"/>
        <v>16.230374999999999</v>
      </c>
      <c r="CK22" s="35">
        <f t="shared" si="14"/>
        <v>15.95875</v>
      </c>
      <c r="CL22" s="35">
        <f t="shared" si="14"/>
        <v>15.414999999999999</v>
      </c>
      <c r="CM22" s="35">
        <f t="shared" si="14"/>
        <v>15.596625000000001</v>
      </c>
      <c r="CN22" s="35">
        <f t="shared" si="14"/>
        <v>15.805999999999997</v>
      </c>
      <c r="CO22" s="35">
        <f>AVERAGE(CN16:CN19,CO8:CO11)</f>
        <v>15.678374999999999</v>
      </c>
      <c r="CP22" s="35"/>
      <c r="CQ22" s="46">
        <f>AVERAGE(CQ8:CQ11,CQ16:CQ19)</f>
        <v>15.238532565789475</v>
      </c>
      <c r="CR22" s="46">
        <f>AVERAGE(CR8:CR11,CR16:CR19)</f>
        <v>14.955410115303982</v>
      </c>
      <c r="CS22" s="46">
        <f>AVERAGE(CS8:CS11,CS16:CS19)</f>
        <v>15.072518049749162</v>
      </c>
      <c r="CT22" s="26">
        <f>AVERAGE(CT8:CT11,CT16:CT19)</f>
        <v>15.238654044117645</v>
      </c>
      <c r="CU22" s="26" t="s">
        <v>135</v>
      </c>
      <c r="CV22" s="26"/>
      <c r="CW22" s="32">
        <v>1981</v>
      </c>
      <c r="CX22" s="42">
        <v>13.566666666666665</v>
      </c>
      <c r="CY22" s="32"/>
      <c r="CZ22" s="32">
        <v>1970</v>
      </c>
      <c r="DA22" s="42">
        <v>13.494999999999997</v>
      </c>
      <c r="DB22" s="32"/>
      <c r="DC22" s="44">
        <v>2021</v>
      </c>
      <c r="DD22" s="44">
        <v>14.68</v>
      </c>
      <c r="DE22" s="32"/>
      <c r="DF22" s="44">
        <v>2021</v>
      </c>
      <c r="DG22" s="49">
        <v>15.596625000000001</v>
      </c>
      <c r="DI22" s="31">
        <v>1961</v>
      </c>
      <c r="DJ22" s="27">
        <v>13.5</v>
      </c>
      <c r="DL22" s="31">
        <v>1981</v>
      </c>
      <c r="DM22" s="19">
        <v>18.233333333333334</v>
      </c>
      <c r="DO22" s="31">
        <v>1955</v>
      </c>
      <c r="DP22" s="27">
        <v>14.280000000000001</v>
      </c>
      <c r="DR22" s="31">
        <v>2003</v>
      </c>
      <c r="DS22" s="27">
        <v>8.9</v>
      </c>
      <c r="DU22" s="44">
        <v>2024</v>
      </c>
      <c r="DV22" s="44">
        <v>19.155999999999999</v>
      </c>
      <c r="DX22" s="8">
        <v>1949</v>
      </c>
      <c r="DY22" s="8">
        <v>18.89</v>
      </c>
      <c r="EA22" s="8">
        <v>1984</v>
      </c>
      <c r="EB22" s="8">
        <v>17.3</v>
      </c>
      <c r="ED22" s="8">
        <v>1967</v>
      </c>
      <c r="EE22" s="8">
        <v>14.39</v>
      </c>
      <c r="EG22" s="8">
        <v>2005</v>
      </c>
      <c r="EH22" s="8">
        <v>11.8</v>
      </c>
      <c r="EJ22" s="8">
        <v>1985</v>
      </c>
      <c r="EK22" s="8">
        <v>9.1</v>
      </c>
      <c r="EM22" s="8">
        <v>1962</v>
      </c>
      <c r="EN22" s="8">
        <v>8.5</v>
      </c>
      <c r="EP22" s="8">
        <v>1994</v>
      </c>
      <c r="EQ22" s="8">
        <v>9.5</v>
      </c>
      <c r="ER22" s="30"/>
      <c r="ES22" s="8">
        <v>2013</v>
      </c>
      <c r="ET22" s="8">
        <v>11.9</v>
      </c>
      <c r="EU22" s="30"/>
      <c r="EV22" s="44">
        <v>2021</v>
      </c>
      <c r="EW22" s="43">
        <v>13.853</v>
      </c>
      <c r="EX22" s="30"/>
      <c r="EY22" s="8">
        <v>1997</v>
      </c>
      <c r="EZ22" s="8">
        <v>15.6</v>
      </c>
      <c r="FA22" s="30"/>
      <c r="FB22" s="44">
        <v>2023</v>
      </c>
      <c r="FC22" s="44">
        <v>18.068000000000001</v>
      </c>
      <c r="FH22" s="27"/>
      <c r="FI22" s="19"/>
      <c r="FK22" s="27"/>
    </row>
    <row r="23" spans="1:167" ht="15">
      <c r="A23" s="2" t="s">
        <v>284</v>
      </c>
      <c r="B23" s="8" t="s">
        <v>315</v>
      </c>
      <c r="AQ23" s="89">
        <f>TREND($AQ$22:$CO$22,$AQ$7:$CO$7,AQ7,TRUE)</f>
        <v>14.970004996229257</v>
      </c>
      <c r="AR23" s="89">
        <f t="shared" ref="AR23:CN23" si="15">TREND($AQ$22:$CO$22,$AQ$7:$CO$7,AR7,TRUE)</f>
        <v>14.980190188536948</v>
      </c>
      <c r="AS23" s="89">
        <f t="shared" si="15"/>
        <v>14.99037538084464</v>
      </c>
      <c r="AT23" s="89">
        <f t="shared" si="15"/>
        <v>15.000560573152331</v>
      </c>
      <c r="AU23" s="89">
        <f t="shared" si="15"/>
        <v>15.010745765460026</v>
      </c>
      <c r="AV23" s="89">
        <f t="shared" si="15"/>
        <v>15.020930957767717</v>
      </c>
      <c r="AW23" s="89">
        <f t="shared" si="15"/>
        <v>15.031116150075409</v>
      </c>
      <c r="AX23" s="89">
        <f t="shared" si="15"/>
        <v>15.0413013423831</v>
      </c>
      <c r="AY23" s="89">
        <f t="shared" si="15"/>
        <v>15.051486534690795</v>
      </c>
      <c r="AZ23" s="89">
        <f t="shared" si="15"/>
        <v>15.061671726998487</v>
      </c>
      <c r="BA23" s="89">
        <f t="shared" si="15"/>
        <v>15.071856919306178</v>
      </c>
      <c r="BB23" s="89">
        <f t="shared" si="15"/>
        <v>15.08204211161387</v>
      </c>
      <c r="BC23" s="89">
        <f t="shared" si="15"/>
        <v>15.092227303921565</v>
      </c>
      <c r="BD23" s="89">
        <f t="shared" si="15"/>
        <v>15.102412496229256</v>
      </c>
      <c r="BE23" s="89">
        <f t="shared" si="15"/>
        <v>15.112597688536948</v>
      </c>
      <c r="BF23" s="89">
        <f t="shared" si="15"/>
        <v>15.122782880844639</v>
      </c>
      <c r="BG23" s="89">
        <f t="shared" si="15"/>
        <v>15.132968073152334</v>
      </c>
      <c r="BH23" s="89">
        <f t="shared" si="15"/>
        <v>15.143153265460025</v>
      </c>
      <c r="BI23" s="89">
        <f t="shared" si="15"/>
        <v>15.153338457767717</v>
      </c>
      <c r="BJ23" s="89">
        <f t="shared" si="15"/>
        <v>15.163523650075408</v>
      </c>
      <c r="BK23" s="89">
        <f t="shared" si="15"/>
        <v>15.173708842383103</v>
      </c>
      <c r="BL23" s="89">
        <f t="shared" si="15"/>
        <v>15.183894034690795</v>
      </c>
      <c r="BM23" s="89">
        <f t="shared" si="15"/>
        <v>15.194079226998486</v>
      </c>
      <c r="BN23" s="89">
        <f t="shared" si="15"/>
        <v>15.204264419306178</v>
      </c>
      <c r="BO23" s="89">
        <f t="shared" si="15"/>
        <v>15.214449611613869</v>
      </c>
      <c r="BP23" s="89">
        <f t="shared" si="15"/>
        <v>15.224634803921564</v>
      </c>
      <c r="BQ23" s="89">
        <f t="shared" si="15"/>
        <v>15.234819996229255</v>
      </c>
      <c r="BR23" s="89">
        <f t="shared" si="15"/>
        <v>15.245005188536947</v>
      </c>
      <c r="BS23" s="89">
        <f t="shared" si="15"/>
        <v>15.255190380844638</v>
      </c>
      <c r="BT23" s="89">
        <f t="shared" si="15"/>
        <v>15.265375573152333</v>
      </c>
      <c r="BU23" s="89">
        <f t="shared" si="15"/>
        <v>15.275560765460025</v>
      </c>
      <c r="BV23" s="89">
        <f t="shared" si="15"/>
        <v>15.285745957767716</v>
      </c>
      <c r="BW23" s="89">
        <f t="shared" si="15"/>
        <v>15.295931150075408</v>
      </c>
      <c r="BX23" s="89">
        <f t="shared" si="15"/>
        <v>15.306116342383103</v>
      </c>
      <c r="BY23" s="89">
        <f t="shared" si="15"/>
        <v>15.316301534690794</v>
      </c>
      <c r="BZ23" s="89">
        <f t="shared" si="15"/>
        <v>15.326486726998485</v>
      </c>
      <c r="CA23" s="89">
        <f t="shared" si="15"/>
        <v>15.336671919306177</v>
      </c>
      <c r="CB23" s="89">
        <f t="shared" si="15"/>
        <v>15.346857111613872</v>
      </c>
      <c r="CC23" s="89">
        <f t="shared" si="15"/>
        <v>15.357042303921563</v>
      </c>
      <c r="CD23" s="89">
        <f t="shared" si="15"/>
        <v>15.367227496229255</v>
      </c>
      <c r="CE23" s="89">
        <f t="shared" si="15"/>
        <v>15.377412688536946</v>
      </c>
      <c r="CF23" s="89">
        <f t="shared" si="15"/>
        <v>15.387597880844641</v>
      </c>
      <c r="CG23" s="89">
        <f t="shared" si="15"/>
        <v>15.397783073152333</v>
      </c>
      <c r="CH23" s="89">
        <f t="shared" si="15"/>
        <v>15.407968265460024</v>
      </c>
      <c r="CI23" s="89">
        <f t="shared" si="15"/>
        <v>15.418153457767716</v>
      </c>
      <c r="CJ23" s="89">
        <f t="shared" si="15"/>
        <v>15.42833865007541</v>
      </c>
      <c r="CK23" s="89">
        <f t="shared" si="15"/>
        <v>15.438523842383102</v>
      </c>
      <c r="CL23" s="89">
        <f t="shared" si="15"/>
        <v>15.448709034690793</v>
      </c>
      <c r="CM23" s="89">
        <f t="shared" si="15"/>
        <v>15.458894226998485</v>
      </c>
      <c r="CN23" s="89">
        <f t="shared" si="15"/>
        <v>15.46907941930618</v>
      </c>
      <c r="CO23" s="89">
        <f>TREND($AQ$22:$CO$22,$AQ$7:$CO$7,CO7,TRUE)</f>
        <v>15.479264611613871</v>
      </c>
      <c r="CP23" s="89"/>
      <c r="CQ23" s="19"/>
      <c r="CW23" s="32">
        <v>2002</v>
      </c>
      <c r="CX23" s="42">
        <v>13.554166666666667</v>
      </c>
      <c r="CY23" s="32"/>
      <c r="CZ23" s="32">
        <v>1962</v>
      </c>
      <c r="DA23" s="42">
        <v>13.4625</v>
      </c>
      <c r="DB23" s="32"/>
      <c r="DC23" s="32">
        <v>2011</v>
      </c>
      <c r="DD23" s="42">
        <v>14.655000000000001</v>
      </c>
      <c r="DE23" s="32"/>
      <c r="DF23" s="32">
        <v>2014</v>
      </c>
      <c r="DG23" s="42">
        <v>15.59375</v>
      </c>
      <c r="DI23" s="44">
        <v>2023</v>
      </c>
      <c r="DJ23" s="44">
        <v>13.46</v>
      </c>
      <c r="DL23" s="31">
        <v>2016</v>
      </c>
      <c r="DM23" s="19">
        <v>18.233333333333334</v>
      </c>
      <c r="DO23" s="31">
        <v>2015</v>
      </c>
      <c r="DP23" s="27">
        <v>14.116666666666667</v>
      </c>
      <c r="DR23" s="31">
        <v>1984</v>
      </c>
      <c r="DS23" s="27">
        <v>8.8666666666666671</v>
      </c>
      <c r="DU23" s="8">
        <v>1962</v>
      </c>
      <c r="DV23" s="8">
        <v>19.11</v>
      </c>
      <c r="DX23" s="8">
        <v>1957</v>
      </c>
      <c r="DY23" s="8">
        <v>18.89</v>
      </c>
      <c r="EA23" s="8">
        <v>2002</v>
      </c>
      <c r="EB23" s="8">
        <v>17.3</v>
      </c>
      <c r="ED23" s="8">
        <v>1934</v>
      </c>
      <c r="EE23" s="8">
        <v>14.33</v>
      </c>
      <c r="EG23" s="8">
        <v>1955</v>
      </c>
      <c r="EH23" s="8">
        <v>11.78</v>
      </c>
      <c r="EJ23" s="8">
        <v>2008</v>
      </c>
      <c r="EK23" s="8">
        <v>9.1</v>
      </c>
      <c r="EM23" s="8">
        <v>2006</v>
      </c>
      <c r="EN23" s="8">
        <v>8.5</v>
      </c>
      <c r="EP23" s="8">
        <v>2007</v>
      </c>
      <c r="EQ23" s="8">
        <v>9.5</v>
      </c>
      <c r="ER23" s="30"/>
      <c r="ES23" s="8">
        <v>1999</v>
      </c>
      <c r="ET23" s="8">
        <v>11.8</v>
      </c>
      <c r="EU23" s="30"/>
      <c r="EV23" s="8">
        <v>1996</v>
      </c>
      <c r="EW23" s="8">
        <v>13.8</v>
      </c>
      <c r="EX23" s="30"/>
      <c r="EY23" s="8">
        <v>2006</v>
      </c>
      <c r="EZ23" s="8">
        <v>15.6</v>
      </c>
      <c r="FA23" s="30"/>
      <c r="FB23" s="30">
        <v>1958</v>
      </c>
      <c r="FC23" s="28">
        <v>18</v>
      </c>
      <c r="FH23" s="27"/>
      <c r="FI23" s="19"/>
      <c r="FK23" s="27"/>
    </row>
    <row r="24" spans="1:167" ht="15">
      <c r="BI24" s="89">
        <f>TREND($BI$22:$CN$22,$BI$7:$CN$7,BI7,TRUE)</f>
        <v>14.544985795454551</v>
      </c>
      <c r="BJ24" s="89">
        <f t="shared" ref="BJ24:CN24" si="16">TREND($BI$22:$CN$22,$BI$7:$CN$7,BJ7,TRUE)</f>
        <v>14.587099615102645</v>
      </c>
      <c r="BK24" s="89">
        <f t="shared" si="16"/>
        <v>14.629213434750739</v>
      </c>
      <c r="BL24" s="89">
        <f t="shared" si="16"/>
        <v>14.671327254398832</v>
      </c>
      <c r="BM24" s="89">
        <f t="shared" si="16"/>
        <v>14.713441074046912</v>
      </c>
      <c r="BN24" s="89">
        <f t="shared" si="16"/>
        <v>14.755554893695006</v>
      </c>
      <c r="BO24" s="89">
        <f t="shared" si="16"/>
        <v>14.7976687133431</v>
      </c>
      <c r="BP24" s="89">
        <f t="shared" si="16"/>
        <v>14.839782532991194</v>
      </c>
      <c r="BQ24" s="89">
        <f t="shared" si="16"/>
        <v>14.881896352639288</v>
      </c>
      <c r="BR24" s="89">
        <f t="shared" si="16"/>
        <v>14.924010172287382</v>
      </c>
      <c r="BS24" s="89">
        <f t="shared" si="16"/>
        <v>14.966123991935476</v>
      </c>
      <c r="BT24" s="89">
        <f t="shared" si="16"/>
        <v>15.00823781158357</v>
      </c>
      <c r="BU24" s="89">
        <f t="shared" si="16"/>
        <v>15.050351631231663</v>
      </c>
      <c r="BV24" s="89">
        <f t="shared" si="16"/>
        <v>15.092465450879757</v>
      </c>
      <c r="BW24" s="89">
        <f t="shared" si="16"/>
        <v>15.134579270527851</v>
      </c>
      <c r="BX24" s="89">
        <f t="shared" si="16"/>
        <v>15.176693090175945</v>
      </c>
      <c r="BY24" s="89">
        <f t="shared" si="16"/>
        <v>15.218806909824039</v>
      </c>
      <c r="BZ24" s="89">
        <f t="shared" si="16"/>
        <v>15.260920729472133</v>
      </c>
      <c r="CA24" s="89">
        <f t="shared" si="16"/>
        <v>15.303034549120227</v>
      </c>
      <c r="CB24" s="89">
        <f t="shared" si="16"/>
        <v>15.345148368768321</v>
      </c>
      <c r="CC24" s="89">
        <f t="shared" si="16"/>
        <v>15.387262188416415</v>
      </c>
      <c r="CD24" s="89">
        <f t="shared" si="16"/>
        <v>15.429376008064509</v>
      </c>
      <c r="CE24" s="89">
        <f t="shared" si="16"/>
        <v>15.471489827712603</v>
      </c>
      <c r="CF24" s="89">
        <f t="shared" si="16"/>
        <v>15.513603647360696</v>
      </c>
      <c r="CG24" s="89">
        <f t="shared" si="16"/>
        <v>15.55571746700879</v>
      </c>
      <c r="CH24" s="89">
        <f t="shared" si="16"/>
        <v>15.597831286656884</v>
      </c>
      <c r="CI24" s="89">
        <f t="shared" si="16"/>
        <v>15.639945106304978</v>
      </c>
      <c r="CJ24" s="89">
        <f t="shared" si="16"/>
        <v>15.682058925953072</v>
      </c>
      <c r="CK24" s="89">
        <f t="shared" si="16"/>
        <v>15.724172745601166</v>
      </c>
      <c r="CL24" s="89">
        <f t="shared" si="16"/>
        <v>15.76628656524926</v>
      </c>
      <c r="CM24" s="89">
        <f t="shared" si="16"/>
        <v>15.808400384897354</v>
      </c>
      <c r="CN24" s="89">
        <f t="shared" si="16"/>
        <v>15.850514204545448</v>
      </c>
      <c r="CO24" s="89"/>
      <c r="CP24" s="89"/>
      <c r="CW24" s="44">
        <v>2020</v>
      </c>
      <c r="CX24" s="44">
        <v>13.545</v>
      </c>
      <c r="CY24" s="32"/>
      <c r="CZ24" s="32">
        <v>1981</v>
      </c>
      <c r="DA24" s="42">
        <v>13.450000000000003</v>
      </c>
      <c r="DB24" s="32"/>
      <c r="DC24" s="32">
        <v>1962</v>
      </c>
      <c r="DD24" s="42">
        <v>14.63</v>
      </c>
      <c r="DE24" s="32"/>
      <c r="DF24" s="32">
        <v>2017</v>
      </c>
      <c r="DG24" s="42">
        <v>15.58375</v>
      </c>
      <c r="DI24" s="31">
        <v>1980</v>
      </c>
      <c r="DJ24" s="27">
        <v>13.4</v>
      </c>
      <c r="DL24" s="31">
        <v>1962</v>
      </c>
      <c r="DM24" s="19">
        <v>18.186666666666667</v>
      </c>
      <c r="DO24" s="31">
        <v>1962</v>
      </c>
      <c r="DP24" s="27">
        <v>14.073333333333332</v>
      </c>
      <c r="DR24" s="31">
        <v>2010</v>
      </c>
      <c r="DS24" s="27">
        <v>8.85</v>
      </c>
      <c r="DU24" s="8">
        <v>1998</v>
      </c>
      <c r="DV24" s="8">
        <v>19.100000000000001</v>
      </c>
      <c r="DX24" s="8">
        <v>2019</v>
      </c>
      <c r="DY24" s="8">
        <v>18.856999999999999</v>
      </c>
      <c r="EA24" s="8">
        <v>1935</v>
      </c>
      <c r="EB24" s="8">
        <v>17.22</v>
      </c>
      <c r="ED24" s="44">
        <v>2023</v>
      </c>
      <c r="EE24" s="44">
        <v>14.318</v>
      </c>
      <c r="EG24" s="8">
        <v>2014</v>
      </c>
      <c r="EH24" s="8">
        <v>11.75</v>
      </c>
      <c r="EJ24" s="8">
        <v>2000</v>
      </c>
      <c r="EK24" s="8">
        <v>9.0500000000000007</v>
      </c>
      <c r="EM24" s="44">
        <v>2020</v>
      </c>
      <c r="EN24" s="44">
        <v>8.4580000000000002</v>
      </c>
      <c r="EP24" s="44">
        <v>2021</v>
      </c>
      <c r="EQ24" s="44">
        <v>9.4809999999999999</v>
      </c>
      <c r="ER24" s="30"/>
      <c r="ES24" s="8">
        <v>2014</v>
      </c>
      <c r="ET24" s="8">
        <v>11.8</v>
      </c>
      <c r="EU24" s="30"/>
      <c r="EV24" s="30">
        <v>1960</v>
      </c>
      <c r="EW24" s="30">
        <v>13.78</v>
      </c>
      <c r="EX24" s="30"/>
      <c r="EY24" s="8">
        <v>2016</v>
      </c>
      <c r="EZ24" s="8">
        <v>15.6</v>
      </c>
      <c r="FA24" s="30"/>
      <c r="FB24" s="8">
        <v>2012</v>
      </c>
      <c r="FC24" s="19">
        <v>17.95</v>
      </c>
      <c r="FH24" s="27"/>
      <c r="FI24" s="19"/>
      <c r="FK24" s="27"/>
    </row>
    <row r="25" spans="1:167" ht="13.5">
      <c r="A25" s="2" t="s">
        <v>241</v>
      </c>
      <c r="B25" s="26">
        <f t="shared" ref="B25:AG25" si="17">AVERAGE(B12:B15)</f>
        <v>6.8900000000000006</v>
      </c>
      <c r="C25" s="26">
        <f t="shared" si="17"/>
        <v>7.7100000000000009</v>
      </c>
      <c r="D25" s="26">
        <f t="shared" si="17"/>
        <v>7.9324999999999992</v>
      </c>
      <c r="E25" s="26">
        <f t="shared" si="17"/>
        <v>7.65</v>
      </c>
      <c r="F25" s="26">
        <f t="shared" si="17"/>
        <v>7.9275000000000002</v>
      </c>
      <c r="G25" s="26">
        <f t="shared" si="17"/>
        <v>7.5975000000000001</v>
      </c>
      <c r="H25" s="26">
        <f t="shared" si="17"/>
        <v>8.1675000000000004</v>
      </c>
      <c r="I25" s="26">
        <f t="shared" si="17"/>
        <v>8.25</v>
      </c>
      <c r="J25" s="26">
        <f t="shared" si="17"/>
        <v>7.8349999999999991</v>
      </c>
      <c r="K25" s="26">
        <f t="shared" si="17"/>
        <v>7.3774999999999995</v>
      </c>
      <c r="L25" s="26">
        <f t="shared" si="17"/>
        <v>8.2074999999999996</v>
      </c>
      <c r="M25" s="26">
        <f t="shared" si="17"/>
        <v>6.5550000000000006</v>
      </c>
      <c r="N25" s="26">
        <f t="shared" si="17"/>
        <v>7.1</v>
      </c>
      <c r="O25" s="26">
        <f t="shared" si="17"/>
        <v>6.9</v>
      </c>
      <c r="P25" s="26">
        <f t="shared" si="17"/>
        <v>8.2225000000000001</v>
      </c>
      <c r="Q25" s="26">
        <f t="shared" si="17"/>
        <v>8.35</v>
      </c>
      <c r="R25" s="26">
        <f t="shared" si="17"/>
        <v>8.5124999999999993</v>
      </c>
      <c r="S25" s="26">
        <f t="shared" si="17"/>
        <v>8.8774999999999995</v>
      </c>
      <c r="T25" s="26">
        <f t="shared" si="17"/>
        <v>8.61</v>
      </c>
      <c r="U25" s="26">
        <f t="shared" si="17"/>
        <v>7.375</v>
      </c>
      <c r="V25" s="26">
        <f t="shared" si="17"/>
        <v>8.25</v>
      </c>
      <c r="W25" s="26">
        <f t="shared" si="17"/>
        <v>8.39</v>
      </c>
      <c r="X25" s="26">
        <f t="shared" si="17"/>
        <v>8.6125000000000007</v>
      </c>
      <c r="Y25" s="26">
        <f t="shared" si="17"/>
        <v>8.6950000000000003</v>
      </c>
      <c r="Z25" s="26">
        <f t="shared" si="17"/>
        <v>8.5949999999999989</v>
      </c>
      <c r="AA25" s="26">
        <f t="shared" si="17"/>
        <v>8.8350000000000009</v>
      </c>
      <c r="AB25" s="26">
        <f t="shared" si="17"/>
        <v>8.4974999999999987</v>
      </c>
      <c r="AC25" s="26">
        <f t="shared" si="17"/>
        <v>7.8049999999999997</v>
      </c>
      <c r="AD25" s="26">
        <f t="shared" si="17"/>
        <v>8.36</v>
      </c>
      <c r="AE25" s="26">
        <f t="shared" si="17"/>
        <v>8.1125000000000007</v>
      </c>
      <c r="AF25" s="26">
        <f t="shared" si="17"/>
        <v>9.7650000000000006</v>
      </c>
      <c r="AG25" s="26">
        <f t="shared" si="17"/>
        <v>7.9024999999999999</v>
      </c>
      <c r="AH25" s="26">
        <f t="shared" ref="AH25:BM25" si="18">AVERAGE(AH12:AH15)</f>
        <v>8.5549999999999997</v>
      </c>
      <c r="AI25" s="26">
        <f t="shared" si="18"/>
        <v>8.2475000000000005</v>
      </c>
      <c r="AJ25" s="26">
        <f t="shared" si="18"/>
        <v>7.7374999999999989</v>
      </c>
      <c r="AK25" s="26">
        <f t="shared" si="18"/>
        <v>8.68</v>
      </c>
      <c r="AL25" s="26">
        <f t="shared" si="18"/>
        <v>8.9725000000000001</v>
      </c>
      <c r="AM25" s="26">
        <f t="shared" si="18"/>
        <v>7.6400000000000006</v>
      </c>
      <c r="AN25" s="26">
        <f t="shared" si="18"/>
        <v>8.7474999999999987</v>
      </c>
      <c r="AO25" s="26">
        <f t="shared" si="18"/>
        <v>9.6000000000000014</v>
      </c>
      <c r="AP25" s="26">
        <f t="shared" si="18"/>
        <v>7.6750000000000007</v>
      </c>
      <c r="AQ25" s="26">
        <f t="shared" si="18"/>
        <v>8.7250000000000014</v>
      </c>
      <c r="AR25" s="26">
        <f t="shared" si="18"/>
        <v>8.3999999999999986</v>
      </c>
      <c r="AS25" s="26">
        <f t="shared" si="18"/>
        <v>8.8249999999999993</v>
      </c>
      <c r="AT25" s="26">
        <f t="shared" si="18"/>
        <v>8.1499999999999986</v>
      </c>
      <c r="AU25" s="26">
        <f t="shared" si="18"/>
        <v>8.1</v>
      </c>
      <c r="AV25" s="26">
        <f t="shared" si="18"/>
        <v>8.8249999999999993</v>
      </c>
      <c r="AW25" s="26">
        <f t="shared" si="18"/>
        <v>8.4749999999999996</v>
      </c>
      <c r="AX25" s="26">
        <f t="shared" si="18"/>
        <v>8.75</v>
      </c>
      <c r="AY25" s="26">
        <f t="shared" si="18"/>
        <v>8.35</v>
      </c>
      <c r="AZ25" s="26">
        <f t="shared" si="18"/>
        <v>8.6</v>
      </c>
      <c r="BA25" s="26">
        <f t="shared" si="18"/>
        <v>8.4499999999999993</v>
      </c>
      <c r="BB25" s="26">
        <f t="shared" si="18"/>
        <v>9.0749999999999993</v>
      </c>
      <c r="BC25" s="26">
        <f t="shared" si="18"/>
        <v>8.9749999999999996</v>
      </c>
      <c r="BD25" s="26">
        <f t="shared" si="18"/>
        <v>8.25</v>
      </c>
      <c r="BE25" s="26">
        <f t="shared" si="18"/>
        <v>9.375</v>
      </c>
      <c r="BF25" s="26">
        <f t="shared" si="18"/>
        <v>9.0499999999999989</v>
      </c>
      <c r="BG25" s="26">
        <f t="shared" si="18"/>
        <v>8.7750000000000004</v>
      </c>
      <c r="BH25" s="26">
        <f t="shared" si="18"/>
        <v>9.7749999999999986</v>
      </c>
      <c r="BI25" s="26">
        <f t="shared" si="18"/>
        <v>8.5</v>
      </c>
      <c r="BJ25" s="26">
        <f t="shared" si="18"/>
        <v>7.875</v>
      </c>
      <c r="BK25" s="26">
        <f t="shared" si="18"/>
        <v>8.9</v>
      </c>
      <c r="BL25" s="26">
        <f t="shared" si="18"/>
        <v>8.9</v>
      </c>
      <c r="BM25" s="26">
        <f t="shared" si="18"/>
        <v>8.4749999999999996</v>
      </c>
      <c r="BN25" s="26">
        <f t="shared" ref="BN25:CN25" si="19">AVERAGE(BN12:BN15)</f>
        <v>8.2000000000000011</v>
      </c>
      <c r="BO25" s="26">
        <f t="shared" si="19"/>
        <v>9.15</v>
      </c>
      <c r="BP25" s="26">
        <f t="shared" si="19"/>
        <v>9.5750000000000011</v>
      </c>
      <c r="BQ25" s="26">
        <f t="shared" si="19"/>
        <v>9.625</v>
      </c>
      <c r="BR25" s="26">
        <f t="shared" si="19"/>
        <v>9.6625000000000014</v>
      </c>
      <c r="BS25" s="26">
        <f t="shared" si="19"/>
        <v>9.4749999999999996</v>
      </c>
      <c r="BT25" s="26">
        <f t="shared" si="19"/>
        <v>9.9499999999999993</v>
      </c>
      <c r="BU25" s="26">
        <f t="shared" si="19"/>
        <v>9.6</v>
      </c>
      <c r="BV25" s="26">
        <f t="shared" si="19"/>
        <v>9.2249999999999996</v>
      </c>
      <c r="BW25" s="26">
        <f t="shared" si="19"/>
        <v>9.9045000000000005</v>
      </c>
      <c r="BX25" s="26">
        <f t="shared" si="19"/>
        <v>8.9499999999999993</v>
      </c>
      <c r="BY25" s="26">
        <f t="shared" si="19"/>
        <v>9.6499999999999986</v>
      </c>
      <c r="BZ25" s="26">
        <f t="shared" si="19"/>
        <v>8.7749999999999986</v>
      </c>
      <c r="CA25" s="26">
        <f t="shared" si="19"/>
        <v>8.4625000000000004</v>
      </c>
      <c r="CB25" s="26">
        <f t="shared" si="19"/>
        <v>9.4625000000000004</v>
      </c>
      <c r="CC25" s="26">
        <f t="shared" si="19"/>
        <v>9.6325000000000003</v>
      </c>
      <c r="CD25" s="26">
        <f t="shared" si="19"/>
        <v>9.00075</v>
      </c>
      <c r="CE25" s="26">
        <f t="shared" si="19"/>
        <v>9.9547500000000007</v>
      </c>
      <c r="CF25" s="26">
        <f t="shared" si="19"/>
        <v>9.6624999999999996</v>
      </c>
      <c r="CG25" s="26">
        <f t="shared" si="19"/>
        <v>9.2749999999999986</v>
      </c>
      <c r="CH25" s="26">
        <f t="shared" si="19"/>
        <v>9.9250000000000007</v>
      </c>
      <c r="CI25" s="26">
        <f t="shared" si="19"/>
        <v>9.3850000000000016</v>
      </c>
      <c r="CJ25" s="26">
        <f t="shared" si="19"/>
        <v>9.7735000000000003</v>
      </c>
      <c r="CK25" s="26">
        <f t="shared" si="19"/>
        <v>9.9577500000000008</v>
      </c>
      <c r="CL25" s="26">
        <f t="shared" si="19"/>
        <v>9.8665000000000003</v>
      </c>
      <c r="CM25" s="26">
        <f t="shared" si="19"/>
        <v>9.9369999999999994</v>
      </c>
      <c r="CN25" s="26">
        <f t="shared" si="19"/>
        <v>10.31625</v>
      </c>
      <c r="CO25" s="26"/>
      <c r="CP25" s="26"/>
      <c r="CW25" s="32">
        <v>1935</v>
      </c>
      <c r="CX25" s="42">
        <v>13.445000000000002</v>
      </c>
      <c r="CY25" s="32"/>
      <c r="CZ25" s="32">
        <v>2007</v>
      </c>
      <c r="DA25" s="42">
        <v>13.408333333333333</v>
      </c>
      <c r="DB25" s="32"/>
      <c r="DC25" s="32">
        <v>1935</v>
      </c>
      <c r="DD25" s="42">
        <v>14.61</v>
      </c>
      <c r="DE25" s="32"/>
      <c r="DF25" s="32">
        <v>1962</v>
      </c>
      <c r="DG25" s="42">
        <v>15.57625</v>
      </c>
      <c r="DI25" s="31">
        <v>1979</v>
      </c>
      <c r="DJ25" s="27">
        <v>13.366666666666667</v>
      </c>
      <c r="DL25" s="31">
        <v>2006</v>
      </c>
      <c r="DM25" s="19">
        <v>18.166666666666668</v>
      </c>
      <c r="DO25" s="31">
        <v>2013</v>
      </c>
      <c r="DP25" s="27">
        <v>14.049999999999999</v>
      </c>
      <c r="DR25" s="31">
        <v>1988</v>
      </c>
      <c r="DS25" s="27">
        <v>8.8333333333333339</v>
      </c>
      <c r="DU25" s="8">
        <v>1965</v>
      </c>
      <c r="DV25" s="8">
        <v>19</v>
      </c>
      <c r="DX25" s="8">
        <v>1981</v>
      </c>
      <c r="DY25" s="8">
        <v>18.8</v>
      </c>
      <c r="EA25" s="8">
        <v>1969</v>
      </c>
      <c r="EB25" s="8">
        <v>17.22</v>
      </c>
      <c r="ED25" s="8">
        <v>1986</v>
      </c>
      <c r="EE25" s="8">
        <v>14.3</v>
      </c>
      <c r="EG25" s="8">
        <v>2003</v>
      </c>
      <c r="EH25" s="8">
        <v>11.7</v>
      </c>
      <c r="EJ25" s="8">
        <v>1988</v>
      </c>
      <c r="EK25" s="8">
        <v>9</v>
      </c>
      <c r="EM25" s="8">
        <v>1984</v>
      </c>
      <c r="EN25" s="8">
        <v>8.4</v>
      </c>
      <c r="EP25" s="8">
        <v>2002</v>
      </c>
      <c r="EQ25" s="8">
        <v>9.4499999999999993</v>
      </c>
      <c r="ER25" s="30"/>
      <c r="ES25" s="8">
        <v>1989</v>
      </c>
      <c r="ET25" s="8">
        <v>11.7</v>
      </c>
      <c r="EU25" s="30"/>
      <c r="EV25" s="30">
        <v>1936</v>
      </c>
      <c r="EW25" s="30">
        <v>13.78</v>
      </c>
      <c r="EX25" s="30"/>
      <c r="EY25" s="30">
        <v>1953</v>
      </c>
      <c r="EZ25" s="30">
        <v>15.56</v>
      </c>
      <c r="FA25" s="30"/>
      <c r="FB25" s="8">
        <v>1988</v>
      </c>
      <c r="FC25" s="19">
        <v>17.899999999999999</v>
      </c>
      <c r="FH25" s="27"/>
      <c r="FI25" s="19"/>
      <c r="FK25" s="27"/>
    </row>
    <row r="26" spans="1:167" ht="13.5">
      <c r="A26" s="2" t="s">
        <v>97</v>
      </c>
      <c r="B26" s="4"/>
      <c r="C26" s="4">
        <f t="shared" ref="C26:AH26" si="20">AVERAGE(B19,C8:C9)</f>
        <v>17.91</v>
      </c>
      <c r="D26" s="4">
        <f t="shared" si="20"/>
        <v>17.886666666666667</v>
      </c>
      <c r="E26" s="4">
        <f t="shared" si="20"/>
        <v>20.186666666666667</v>
      </c>
      <c r="F26" s="4">
        <f t="shared" si="20"/>
        <v>17.833333333333332</v>
      </c>
      <c r="G26" s="4">
        <f t="shared" si="20"/>
        <v>16.186666666666667</v>
      </c>
      <c r="H26" s="4">
        <f t="shared" si="20"/>
        <v>19.073333333333334</v>
      </c>
      <c r="I26" s="4">
        <f t="shared" si="20"/>
        <v>16.739999999999998</v>
      </c>
      <c r="J26" s="4">
        <f t="shared" si="20"/>
        <v>17.946666666666669</v>
      </c>
      <c r="K26" s="4">
        <f t="shared" si="20"/>
        <v>18.28</v>
      </c>
      <c r="L26" s="4">
        <f t="shared" si="20"/>
        <v>16.996666666666666</v>
      </c>
      <c r="M26" s="4">
        <f t="shared" si="20"/>
        <v>16.946666666666669</v>
      </c>
      <c r="N26" s="4">
        <f t="shared" si="20"/>
        <v>17.516666666666666</v>
      </c>
      <c r="O26" s="4">
        <f t="shared" si="20"/>
        <v>16.650000000000002</v>
      </c>
      <c r="P26" s="4">
        <f t="shared" si="20"/>
        <v>16.406666666666666</v>
      </c>
      <c r="Q26" s="4">
        <f t="shared" si="20"/>
        <v>15.703333333333333</v>
      </c>
      <c r="R26" s="4">
        <f t="shared" si="20"/>
        <v>17.203333333333333</v>
      </c>
      <c r="S26" s="4">
        <f t="shared" si="20"/>
        <v>16.833333333333332</v>
      </c>
      <c r="T26" s="4">
        <f t="shared" si="20"/>
        <v>16.723333333333333</v>
      </c>
      <c r="U26" s="4">
        <f t="shared" si="20"/>
        <v>16.48</v>
      </c>
      <c r="V26" s="4">
        <f t="shared" si="20"/>
        <v>16.146666666666665</v>
      </c>
      <c r="W26" s="4">
        <f t="shared" si="20"/>
        <v>16.033333333333331</v>
      </c>
      <c r="X26" s="4">
        <f t="shared" si="20"/>
        <v>17.28</v>
      </c>
      <c r="Y26" s="4">
        <f t="shared" si="20"/>
        <v>17.72</v>
      </c>
      <c r="Z26" s="4">
        <f t="shared" si="20"/>
        <v>18</v>
      </c>
      <c r="AA26" s="4">
        <f t="shared" si="20"/>
        <v>17.983333333333334</v>
      </c>
      <c r="AB26" s="4">
        <f t="shared" si="20"/>
        <v>17.093333333333334</v>
      </c>
      <c r="AC26" s="4">
        <f t="shared" si="20"/>
        <v>17.926666666666666</v>
      </c>
      <c r="AD26" s="4">
        <f t="shared" si="20"/>
        <v>17.63</v>
      </c>
      <c r="AE26" s="4">
        <f t="shared" si="20"/>
        <v>17</v>
      </c>
      <c r="AF26" s="4">
        <f t="shared" si="20"/>
        <v>18.186666666666667</v>
      </c>
      <c r="AG26" s="4">
        <f t="shared" si="20"/>
        <v>17.686666666666667</v>
      </c>
      <c r="AH26" s="4">
        <f t="shared" si="20"/>
        <v>16.666666666666668</v>
      </c>
      <c r="AI26" s="4">
        <f t="shared" ref="AI26:BN26" si="21">AVERAGE(AH19,AI8:AI9)</f>
        <v>17.886666666666667</v>
      </c>
      <c r="AJ26" s="4">
        <f t="shared" si="21"/>
        <v>17.760000000000002</v>
      </c>
      <c r="AK26" s="4">
        <f t="shared" si="21"/>
        <v>17.336666666666666</v>
      </c>
      <c r="AL26" s="4">
        <f t="shared" si="21"/>
        <v>17.760000000000002</v>
      </c>
      <c r="AM26" s="4">
        <f t="shared" si="21"/>
        <v>16.466666666666665</v>
      </c>
      <c r="AN26" s="4">
        <f t="shared" si="21"/>
        <v>18.593333333333334</v>
      </c>
      <c r="AO26" s="4">
        <f t="shared" si="21"/>
        <v>18.106666666666666</v>
      </c>
      <c r="AP26" s="4">
        <f t="shared" si="21"/>
        <v>16.900000000000002</v>
      </c>
      <c r="AQ26" s="4">
        <f t="shared" si="21"/>
        <v>17.266666666666666</v>
      </c>
      <c r="AR26" s="4">
        <f t="shared" si="21"/>
        <v>17.866666666666667</v>
      </c>
      <c r="AS26" s="4">
        <f t="shared" si="21"/>
        <v>19.033333333333331</v>
      </c>
      <c r="AT26" s="4">
        <f t="shared" si="21"/>
        <v>16.399999999999999</v>
      </c>
      <c r="AU26" s="4">
        <f t="shared" si="21"/>
        <v>17.133333333333333</v>
      </c>
      <c r="AV26" s="4">
        <f t="shared" si="21"/>
        <v>18.266666666666666</v>
      </c>
      <c r="AW26" s="4">
        <f t="shared" si="21"/>
        <v>17.866666666666664</v>
      </c>
      <c r="AX26" s="4">
        <f t="shared" si="21"/>
        <v>17.366666666666667</v>
      </c>
      <c r="AY26" s="4">
        <f t="shared" si="21"/>
        <v>18.233333333333334</v>
      </c>
      <c r="AZ26" s="4">
        <f t="shared" si="21"/>
        <v>18.8</v>
      </c>
      <c r="BA26" s="4">
        <f t="shared" si="21"/>
        <v>16.666666666666668</v>
      </c>
      <c r="BB26" s="4">
        <f t="shared" si="21"/>
        <v>16.133333333333336</v>
      </c>
      <c r="BC26" s="4">
        <f t="shared" si="21"/>
        <v>18.066666666666666</v>
      </c>
      <c r="BD26" s="4">
        <f t="shared" si="21"/>
        <v>18.3</v>
      </c>
      <c r="BE26" s="4">
        <f t="shared" si="21"/>
        <v>17.499999999999996</v>
      </c>
      <c r="BF26" s="4">
        <f t="shared" si="21"/>
        <v>17.533333333333335</v>
      </c>
      <c r="BG26" s="4">
        <f t="shared" si="21"/>
        <v>17.833333333333332</v>
      </c>
      <c r="BH26" s="4">
        <f t="shared" si="21"/>
        <v>18.333333333333332</v>
      </c>
      <c r="BI26" s="4">
        <f t="shared" si="21"/>
        <v>17.7</v>
      </c>
      <c r="BJ26" s="4">
        <f t="shared" si="21"/>
        <v>16.7</v>
      </c>
      <c r="BK26" s="4">
        <f t="shared" si="21"/>
        <v>15.9</v>
      </c>
      <c r="BL26" s="4">
        <f t="shared" si="21"/>
        <v>17.166666666666668</v>
      </c>
      <c r="BM26" s="4">
        <f t="shared" si="21"/>
        <v>16.900000000000002</v>
      </c>
      <c r="BN26" s="4">
        <f t="shared" si="21"/>
        <v>17.833333333333332</v>
      </c>
      <c r="BO26" s="4">
        <f t="shared" ref="BO26:CN26" si="22">AVERAGE(BN19,BO8:BO9)</f>
        <v>16.3</v>
      </c>
      <c r="BP26" s="4">
        <f t="shared" si="22"/>
        <v>19.001666666666665</v>
      </c>
      <c r="BQ26" s="4">
        <f t="shared" si="22"/>
        <v>17.933333333333334</v>
      </c>
      <c r="BR26" s="4">
        <f t="shared" si="22"/>
        <v>16.233333333333334</v>
      </c>
      <c r="BS26" s="4">
        <f t="shared" si="22"/>
        <v>18.266666666666666</v>
      </c>
      <c r="BT26" s="4">
        <f t="shared" si="22"/>
        <v>17.433333333333334</v>
      </c>
      <c r="BU26" s="4">
        <f t="shared" si="22"/>
        <v>17.266666666666669</v>
      </c>
      <c r="BV26" s="4">
        <f t="shared" si="22"/>
        <v>18.116666666666667</v>
      </c>
      <c r="BW26" s="4">
        <f t="shared" si="22"/>
        <v>17.099999999999998</v>
      </c>
      <c r="BX26" s="4">
        <f t="shared" si="22"/>
        <v>18.166666666666668</v>
      </c>
      <c r="BY26" s="4">
        <f t="shared" si="22"/>
        <v>16.666666666666668</v>
      </c>
      <c r="BZ26" s="4">
        <f t="shared" si="22"/>
        <v>18.033333333333331</v>
      </c>
      <c r="CA26" s="4">
        <f t="shared" si="22"/>
        <v>17.466666666666665</v>
      </c>
      <c r="CB26" s="4">
        <f t="shared" si="22"/>
        <v>17.883333333333333</v>
      </c>
      <c r="CC26" s="4">
        <f t="shared" si="22"/>
        <v>18.3</v>
      </c>
      <c r="CD26" s="4">
        <f t="shared" si="22"/>
        <v>16.833333333333332</v>
      </c>
      <c r="CE26" s="4">
        <f t="shared" si="22"/>
        <v>17.766666666666666</v>
      </c>
      <c r="CF26" s="4">
        <f t="shared" si="22"/>
        <v>17.649999999999999</v>
      </c>
      <c r="CG26" s="35">
        <f t="shared" si="22"/>
        <v>17.848333333333333</v>
      </c>
      <c r="CH26" s="4">
        <f t="shared" si="22"/>
        <v>18.233333333333334</v>
      </c>
      <c r="CI26" s="35">
        <f t="shared" si="22"/>
        <v>17.743333333333336</v>
      </c>
      <c r="CJ26" s="35">
        <f t="shared" si="22"/>
        <v>19.367666666666665</v>
      </c>
      <c r="CK26" s="35">
        <f t="shared" si="22"/>
        <v>18.973333333333333</v>
      </c>
      <c r="CL26" s="35">
        <f t="shared" si="22"/>
        <v>17.825333333333337</v>
      </c>
      <c r="CM26" s="35">
        <f t="shared" si="22"/>
        <v>17.543333333333333</v>
      </c>
      <c r="CN26" s="35">
        <f t="shared" si="22"/>
        <v>18.066666666666666</v>
      </c>
      <c r="CO26" s="35">
        <f>AVERAGE(CN19,CO8:CO9)</f>
        <v>17.857666666666663</v>
      </c>
      <c r="CP26" s="35">
        <f>AVERAGE(CO19,CP8:CP9)</f>
        <v>18.395333333333337</v>
      </c>
      <c r="CQ26" s="35">
        <f>AVERAGE(BD26:CO26)</f>
        <v>17.673087719298245</v>
      </c>
      <c r="CR26" s="4">
        <f>AVERAGE(B26:BC26)</f>
        <v>17.448427672955976</v>
      </c>
      <c r="CS26" s="4">
        <f>AVERAGE(C26:CO26)</f>
        <v>17.542241758241765</v>
      </c>
      <c r="CT26" s="2" t="s">
        <v>303</v>
      </c>
      <c r="CU26" s="2"/>
      <c r="CV26" s="32"/>
      <c r="CW26" s="32">
        <v>1962</v>
      </c>
      <c r="CX26" s="42">
        <v>13.439999999999998</v>
      </c>
      <c r="CY26" s="32"/>
      <c r="CZ26" s="32">
        <v>1978</v>
      </c>
      <c r="DA26" s="42">
        <v>13.4</v>
      </c>
      <c r="DB26" s="32"/>
      <c r="DC26" s="32">
        <v>2015</v>
      </c>
      <c r="DD26" s="42">
        <v>14.599166666666669</v>
      </c>
      <c r="DE26" s="32"/>
      <c r="DF26" s="32">
        <v>2015</v>
      </c>
      <c r="DG26" s="42">
        <v>15.549375</v>
      </c>
      <c r="DI26" s="31">
        <v>1998</v>
      </c>
      <c r="DJ26" s="27">
        <v>13.366666666666667</v>
      </c>
      <c r="DL26" s="31">
        <v>2004</v>
      </c>
      <c r="DM26" s="19">
        <v>18.116666666666667</v>
      </c>
      <c r="DO26" s="31">
        <v>2002</v>
      </c>
      <c r="DP26" s="27">
        <v>14.033333333333333</v>
      </c>
      <c r="DR26" s="31">
        <v>1962</v>
      </c>
      <c r="DS26" s="27">
        <v>8.7966666666666669</v>
      </c>
      <c r="DU26" s="8">
        <v>1940</v>
      </c>
      <c r="DV26" s="8">
        <v>18.89</v>
      </c>
      <c r="DX26" s="8">
        <v>1958</v>
      </c>
      <c r="DY26" s="8">
        <v>18.78</v>
      </c>
      <c r="EA26" s="8">
        <v>1978</v>
      </c>
      <c r="EB26" s="8">
        <v>17.2</v>
      </c>
      <c r="ED26" s="8">
        <v>1996</v>
      </c>
      <c r="EE26" s="8">
        <v>14.3</v>
      </c>
      <c r="EG26" s="8">
        <v>2004</v>
      </c>
      <c r="EH26" s="8">
        <v>11.7</v>
      </c>
      <c r="EJ26" s="8">
        <v>1990</v>
      </c>
      <c r="EK26" s="8">
        <v>9</v>
      </c>
      <c r="EM26" s="8">
        <v>1948</v>
      </c>
      <c r="EN26" s="8">
        <v>8.39</v>
      </c>
      <c r="EP26" s="30">
        <v>1936</v>
      </c>
      <c r="EQ26" s="28">
        <v>9.44</v>
      </c>
      <c r="ER26" s="30"/>
      <c r="ES26" s="8">
        <v>2008</v>
      </c>
      <c r="ET26" s="8">
        <v>11.7</v>
      </c>
      <c r="EU26" s="30"/>
      <c r="EV26" s="8">
        <v>2018</v>
      </c>
      <c r="EW26" s="8">
        <v>13.7</v>
      </c>
      <c r="EX26" s="30"/>
      <c r="EY26" s="30">
        <v>1937</v>
      </c>
      <c r="EZ26" s="30">
        <v>15.5</v>
      </c>
      <c r="FA26" s="30"/>
      <c r="FB26" s="8">
        <v>2001</v>
      </c>
      <c r="FC26" s="19">
        <v>17.899999999999999</v>
      </c>
      <c r="FH26" s="27"/>
      <c r="FI26" s="19"/>
      <c r="FK26" s="27"/>
    </row>
    <row r="27" spans="1:167" ht="13.5">
      <c r="A27" s="2" t="s">
        <v>170</v>
      </c>
      <c r="B27" s="4"/>
      <c r="C27" s="35">
        <f t="shared" ref="C27:AH27" si="23">C26-$CQ26</f>
        <v>0.23691228070175541</v>
      </c>
      <c r="D27" s="35">
        <f t="shared" si="23"/>
        <v>0.21357894736842198</v>
      </c>
      <c r="E27" s="35">
        <f t="shared" si="23"/>
        <v>2.5135789473684227</v>
      </c>
      <c r="F27" s="35">
        <f t="shared" si="23"/>
        <v>0.16024561403508741</v>
      </c>
      <c r="G27" s="35">
        <f t="shared" si="23"/>
        <v>-1.4864210526315773</v>
      </c>
      <c r="H27" s="35">
        <f t="shared" si="23"/>
        <v>1.4002456140350894</v>
      </c>
      <c r="I27" s="35">
        <f t="shared" si="23"/>
        <v>-0.9330877192982463</v>
      </c>
      <c r="J27" s="35">
        <f t="shared" si="23"/>
        <v>0.27357894736842425</v>
      </c>
      <c r="K27" s="35">
        <f t="shared" si="23"/>
        <v>0.6069122807017564</v>
      </c>
      <c r="L27" s="35">
        <f t="shared" si="23"/>
        <v>-0.67642105263157859</v>
      </c>
      <c r="M27" s="35">
        <f t="shared" si="23"/>
        <v>-0.72642105263157575</v>
      </c>
      <c r="N27" s="35">
        <f t="shared" si="23"/>
        <v>-0.15642105263157902</v>
      </c>
      <c r="O27" s="35">
        <f t="shared" si="23"/>
        <v>-1.0230877192982426</v>
      </c>
      <c r="P27" s="35">
        <f t="shared" si="23"/>
        <v>-1.2664210526315784</v>
      </c>
      <c r="Q27" s="35">
        <f t="shared" si="23"/>
        <v>-1.9697543859649116</v>
      </c>
      <c r="R27" s="35">
        <f t="shared" si="23"/>
        <v>-0.46975438596491159</v>
      </c>
      <c r="S27" s="35">
        <f t="shared" si="23"/>
        <v>-0.83975438596491259</v>
      </c>
      <c r="T27" s="35">
        <f t="shared" si="23"/>
        <v>-0.94975438596491202</v>
      </c>
      <c r="U27" s="35">
        <f t="shared" si="23"/>
        <v>-1.1930877192982443</v>
      </c>
      <c r="V27" s="35">
        <f t="shared" si="23"/>
        <v>-1.52642105263158</v>
      </c>
      <c r="W27" s="35">
        <f t="shared" si="23"/>
        <v>-1.6397543859649133</v>
      </c>
      <c r="X27" s="35">
        <f t="shared" si="23"/>
        <v>-0.3930877192982436</v>
      </c>
      <c r="Y27" s="35">
        <f t="shared" si="23"/>
        <v>4.6912280701754128E-2</v>
      </c>
      <c r="Z27" s="35">
        <f t="shared" si="23"/>
        <v>0.32691228070175526</v>
      </c>
      <c r="AA27" s="35">
        <f t="shared" si="23"/>
        <v>0.31024561403508955</v>
      </c>
      <c r="AB27" s="35">
        <f t="shared" si="23"/>
        <v>-0.57975438596491102</v>
      </c>
      <c r="AC27" s="35">
        <f t="shared" si="23"/>
        <v>0.25357894736842113</v>
      </c>
      <c r="AD27" s="35">
        <f t="shared" si="23"/>
        <v>-4.308771929824573E-2</v>
      </c>
      <c r="AE27" s="35">
        <f t="shared" si="23"/>
        <v>-0.67308771929824474</v>
      </c>
      <c r="AF27" s="35">
        <f t="shared" si="23"/>
        <v>0.51357894736842269</v>
      </c>
      <c r="AG27" s="35">
        <f t="shared" si="23"/>
        <v>1.3578947368422689E-2</v>
      </c>
      <c r="AH27" s="35">
        <f t="shared" si="23"/>
        <v>-1.0064210526315769</v>
      </c>
      <c r="AI27" s="35">
        <f t="shared" ref="AI27:BN27" si="24">AI26-$CQ26</f>
        <v>0.21357894736842198</v>
      </c>
      <c r="AJ27" s="35">
        <f t="shared" si="24"/>
        <v>8.6912280701756828E-2</v>
      </c>
      <c r="AK27" s="35">
        <f t="shared" si="24"/>
        <v>-0.33642105263157873</v>
      </c>
      <c r="AL27" s="35">
        <f t="shared" si="24"/>
        <v>8.6912280701756828E-2</v>
      </c>
      <c r="AM27" s="35">
        <f t="shared" si="24"/>
        <v>-1.2064210526315797</v>
      </c>
      <c r="AN27" s="35">
        <f t="shared" si="24"/>
        <v>0.92024561403508898</v>
      </c>
      <c r="AO27" s="35">
        <f t="shared" si="24"/>
        <v>0.43357894736842084</v>
      </c>
      <c r="AP27" s="35">
        <f t="shared" si="24"/>
        <v>-0.7730877192982426</v>
      </c>
      <c r="AQ27" s="35">
        <f t="shared" si="24"/>
        <v>-0.40642105263157902</v>
      </c>
      <c r="AR27" s="35">
        <f t="shared" si="24"/>
        <v>0.1935789473684224</v>
      </c>
      <c r="AS27" s="35">
        <f t="shared" si="24"/>
        <v>1.3602456140350867</v>
      </c>
      <c r="AT27" s="35">
        <f t="shared" si="24"/>
        <v>-1.2730877192982462</v>
      </c>
      <c r="AU27" s="35">
        <f t="shared" si="24"/>
        <v>-0.53975438596491188</v>
      </c>
      <c r="AV27" s="35">
        <f t="shared" si="24"/>
        <v>0.59357894736842098</v>
      </c>
      <c r="AW27" s="35">
        <f t="shared" si="24"/>
        <v>0.19357894736841885</v>
      </c>
      <c r="AX27" s="35">
        <f t="shared" si="24"/>
        <v>-0.3064210526315776</v>
      </c>
      <c r="AY27" s="35">
        <f t="shared" si="24"/>
        <v>0.56024561403508955</v>
      </c>
      <c r="AZ27" s="35">
        <f t="shared" si="24"/>
        <v>1.126912280701756</v>
      </c>
      <c r="BA27" s="35">
        <f t="shared" si="24"/>
        <v>-1.0064210526315769</v>
      </c>
      <c r="BB27" s="35">
        <f t="shared" si="24"/>
        <v>-1.5397543859649083</v>
      </c>
      <c r="BC27" s="35">
        <f t="shared" si="24"/>
        <v>0.39357894736842169</v>
      </c>
      <c r="BD27" s="35">
        <f t="shared" si="24"/>
        <v>0.62691228070175598</v>
      </c>
      <c r="BE27" s="35">
        <f t="shared" si="24"/>
        <v>-0.17308771929824829</v>
      </c>
      <c r="BF27" s="35">
        <f t="shared" si="24"/>
        <v>-0.13975438596490974</v>
      </c>
      <c r="BG27" s="35">
        <f t="shared" si="24"/>
        <v>0.16024561403508741</v>
      </c>
      <c r="BH27" s="35">
        <f t="shared" si="24"/>
        <v>0.66024561403508741</v>
      </c>
      <c r="BI27" s="35">
        <f t="shared" si="24"/>
        <v>2.6912280701754554E-2</v>
      </c>
      <c r="BJ27" s="35">
        <f t="shared" si="24"/>
        <v>-0.97308771929824545</v>
      </c>
      <c r="BK27" s="35">
        <f t="shared" si="24"/>
        <v>-1.7730877192982444</v>
      </c>
      <c r="BL27" s="35">
        <f t="shared" si="24"/>
        <v>-0.50642105263157688</v>
      </c>
      <c r="BM27" s="35">
        <f t="shared" si="24"/>
        <v>-0.7730877192982426</v>
      </c>
      <c r="BN27" s="35">
        <f t="shared" si="24"/>
        <v>0.16024561403508741</v>
      </c>
      <c r="BO27" s="35">
        <f t="shared" ref="BO27:CN27" si="25">BO26-$CQ26</f>
        <v>-1.373087719298244</v>
      </c>
      <c r="BP27" s="35">
        <f t="shared" si="25"/>
        <v>1.3285789473684204</v>
      </c>
      <c r="BQ27" s="35">
        <f t="shared" si="25"/>
        <v>0.26024561403508883</v>
      </c>
      <c r="BR27" s="35">
        <f t="shared" si="25"/>
        <v>-1.4397543859649105</v>
      </c>
      <c r="BS27" s="35">
        <f t="shared" si="25"/>
        <v>0.59357894736842098</v>
      </c>
      <c r="BT27" s="35">
        <f t="shared" si="25"/>
        <v>-0.23975438596491117</v>
      </c>
      <c r="BU27" s="35">
        <f t="shared" si="25"/>
        <v>-0.40642105263157546</v>
      </c>
      <c r="BV27" s="35">
        <f t="shared" si="25"/>
        <v>0.4435789473684224</v>
      </c>
      <c r="BW27" s="35">
        <f t="shared" si="25"/>
        <v>-0.57308771929824687</v>
      </c>
      <c r="BX27" s="35">
        <f t="shared" si="25"/>
        <v>0.49357894736842312</v>
      </c>
      <c r="BY27" s="35">
        <f t="shared" si="25"/>
        <v>-1.0064210526315769</v>
      </c>
      <c r="BZ27" s="35">
        <f t="shared" si="25"/>
        <v>0.3602456140350867</v>
      </c>
      <c r="CA27" s="35">
        <f t="shared" si="25"/>
        <v>-0.20642105263157973</v>
      </c>
      <c r="CB27" s="35">
        <f t="shared" si="25"/>
        <v>0.21024561403508812</v>
      </c>
      <c r="CC27" s="35">
        <f t="shared" si="25"/>
        <v>0.62691228070175598</v>
      </c>
      <c r="CD27" s="35">
        <f t="shared" si="25"/>
        <v>-0.83975438596491259</v>
      </c>
      <c r="CE27" s="35">
        <f t="shared" si="25"/>
        <v>9.3578947368420984E-2</v>
      </c>
      <c r="CF27" s="35">
        <f t="shared" si="25"/>
        <v>-2.3087719298246157E-2</v>
      </c>
      <c r="CG27" s="35">
        <f t="shared" si="25"/>
        <v>0.17524561403508798</v>
      </c>
      <c r="CH27" s="35">
        <f t="shared" si="25"/>
        <v>0.56024561403508955</v>
      </c>
      <c r="CI27" s="35">
        <f t="shared" si="25"/>
        <v>7.0245614035091108E-2</v>
      </c>
      <c r="CJ27" s="35">
        <f t="shared" si="25"/>
        <v>1.6945789473684201</v>
      </c>
      <c r="CK27" s="35">
        <f t="shared" si="25"/>
        <v>1.300245614035088</v>
      </c>
      <c r="CL27" s="35">
        <f t="shared" si="25"/>
        <v>0.15224561403509185</v>
      </c>
      <c r="CM27" s="35">
        <f t="shared" si="25"/>
        <v>-0.12975438596491173</v>
      </c>
      <c r="CN27" s="35">
        <f t="shared" si="25"/>
        <v>0.39357894736842169</v>
      </c>
      <c r="CO27" s="35">
        <f>CO26-$CQ26</f>
        <v>0.18457894736841851</v>
      </c>
      <c r="CP27" s="35">
        <f>CP26-$CQ26</f>
        <v>0.72224561403509213</v>
      </c>
      <c r="CQ27" s="4"/>
      <c r="CR27" s="4"/>
      <c r="CS27" s="4"/>
      <c r="CT27" s="2" t="s">
        <v>170</v>
      </c>
      <c r="CU27" s="2"/>
      <c r="CV27" s="32"/>
      <c r="CW27" s="32">
        <v>2001</v>
      </c>
      <c r="CX27" s="42">
        <v>13.433333333333335</v>
      </c>
      <c r="CY27" s="32"/>
      <c r="CZ27" s="32">
        <v>1971</v>
      </c>
      <c r="DA27" s="42">
        <v>13.391666666666666</v>
      </c>
      <c r="DB27" s="32"/>
      <c r="DC27" s="32">
        <v>2001</v>
      </c>
      <c r="DD27" s="42">
        <v>14.583333333333334</v>
      </c>
      <c r="DE27" s="32"/>
      <c r="DF27" s="32">
        <v>2006</v>
      </c>
      <c r="DG27" s="42">
        <v>15.5375</v>
      </c>
      <c r="DI27" s="31">
        <v>2010</v>
      </c>
      <c r="DJ27" s="27">
        <v>13.366666666666667</v>
      </c>
      <c r="DL27" s="31">
        <v>1971</v>
      </c>
      <c r="DM27" s="19">
        <v>18.106666666666666</v>
      </c>
      <c r="DO27" s="31">
        <v>2018</v>
      </c>
      <c r="DP27" s="27">
        <v>14.016666666666666</v>
      </c>
      <c r="DR27" s="31">
        <v>2012</v>
      </c>
      <c r="DS27" s="27">
        <v>8.7343333333333337</v>
      </c>
      <c r="DU27" s="8">
        <v>1989</v>
      </c>
      <c r="DV27" s="8">
        <v>18.8</v>
      </c>
      <c r="DX27" s="44">
        <v>2023</v>
      </c>
      <c r="DY27" s="44">
        <v>18.773</v>
      </c>
      <c r="EA27" s="8">
        <v>1979</v>
      </c>
      <c r="EB27" s="8">
        <v>17.2</v>
      </c>
      <c r="ED27" s="8">
        <v>1933</v>
      </c>
      <c r="EE27" s="8">
        <v>14.22</v>
      </c>
      <c r="EG27" s="8">
        <v>1987</v>
      </c>
      <c r="EH27" s="8">
        <v>11.6</v>
      </c>
      <c r="EJ27" s="8">
        <v>1999</v>
      </c>
      <c r="EK27" s="8">
        <v>9</v>
      </c>
      <c r="EM27" s="8">
        <v>1985</v>
      </c>
      <c r="EN27" s="8">
        <v>8.3000000000000007</v>
      </c>
      <c r="EP27" s="8">
        <v>1975</v>
      </c>
      <c r="EQ27" s="8">
        <v>9.4</v>
      </c>
      <c r="ER27" s="30"/>
      <c r="ES27" s="8">
        <v>1970</v>
      </c>
      <c r="ET27" s="8">
        <v>11.67</v>
      </c>
      <c r="EU27" s="30"/>
      <c r="EV27" s="8">
        <v>2015</v>
      </c>
      <c r="EW27" s="8">
        <v>13.7</v>
      </c>
      <c r="EX27" s="30"/>
      <c r="EY27" s="8">
        <v>2004</v>
      </c>
      <c r="EZ27" s="8">
        <v>15.5</v>
      </c>
      <c r="FA27" s="30"/>
      <c r="FB27" s="8">
        <v>1961</v>
      </c>
      <c r="FC27" s="19">
        <v>17.89</v>
      </c>
      <c r="FH27" s="27"/>
      <c r="FI27" s="19"/>
      <c r="FK27" s="27"/>
    </row>
    <row r="28" spans="1:167" ht="13.5">
      <c r="A28" s="2" t="s">
        <v>98</v>
      </c>
      <c r="B28" s="26"/>
      <c r="C28" s="26">
        <f t="shared" ref="C28:AH28" si="26">AVERAGE(C10:C12)</f>
        <v>13.87</v>
      </c>
      <c r="D28" s="26">
        <f t="shared" si="26"/>
        <v>13.24</v>
      </c>
      <c r="E28" s="26">
        <f t="shared" si="26"/>
        <v>13.423333333333332</v>
      </c>
      <c r="F28" s="26">
        <f t="shared" si="26"/>
        <v>12.203333333333333</v>
      </c>
      <c r="G28" s="26">
        <f t="shared" si="26"/>
        <v>12.85</v>
      </c>
      <c r="H28" s="26">
        <f t="shared" si="26"/>
        <v>14.76</v>
      </c>
      <c r="I28" s="26">
        <f t="shared" si="26"/>
        <v>13.666666666666666</v>
      </c>
      <c r="J28" s="26">
        <f t="shared" si="26"/>
        <v>11.703333333333333</v>
      </c>
      <c r="K28" s="26">
        <f t="shared" si="26"/>
        <v>13.113333333333332</v>
      </c>
      <c r="L28" s="26">
        <f t="shared" si="26"/>
        <v>13.056666666666667</v>
      </c>
      <c r="M28" s="26">
        <f t="shared" si="26"/>
        <v>11.796666666666667</v>
      </c>
      <c r="N28" s="26">
        <f t="shared" si="26"/>
        <v>12.056666666666667</v>
      </c>
      <c r="O28" s="26">
        <f t="shared" si="26"/>
        <v>12.036666666666667</v>
      </c>
      <c r="P28" s="26">
        <f t="shared" si="26"/>
        <v>12.780000000000001</v>
      </c>
      <c r="Q28" s="26">
        <f t="shared" si="26"/>
        <v>12.63</v>
      </c>
      <c r="R28" s="26">
        <f t="shared" si="26"/>
        <v>13.406666666666666</v>
      </c>
      <c r="S28" s="26">
        <f t="shared" si="26"/>
        <v>12.020000000000001</v>
      </c>
      <c r="T28" s="26">
        <f t="shared" si="26"/>
        <v>13.093333333333334</v>
      </c>
      <c r="U28" s="26">
        <f t="shared" si="26"/>
        <v>12.479999999999999</v>
      </c>
      <c r="V28" s="26">
        <f t="shared" si="26"/>
        <v>12.796666666666667</v>
      </c>
      <c r="W28" s="26">
        <f t="shared" si="26"/>
        <v>12.666666666666666</v>
      </c>
      <c r="X28" s="26">
        <f t="shared" si="26"/>
        <v>13.313333333333333</v>
      </c>
      <c r="Y28" s="26">
        <f t="shared" si="26"/>
        <v>14.280000000000001</v>
      </c>
      <c r="Z28" s="26">
        <f t="shared" si="26"/>
        <v>13.776666666666666</v>
      </c>
      <c r="AA28" s="26">
        <f t="shared" si="26"/>
        <v>14.39</v>
      </c>
      <c r="AB28" s="26">
        <f t="shared" si="26"/>
        <v>13.28</v>
      </c>
      <c r="AC28" s="26">
        <f t="shared" si="26"/>
        <v>12.703333333333333</v>
      </c>
      <c r="AD28" s="26">
        <f t="shared" si="26"/>
        <v>12.666666666666666</v>
      </c>
      <c r="AE28" s="26">
        <f t="shared" si="26"/>
        <v>12.87</v>
      </c>
      <c r="AF28" s="26">
        <f t="shared" si="26"/>
        <v>14.073333333333332</v>
      </c>
      <c r="AG28" s="26">
        <f t="shared" si="26"/>
        <v>12.796666666666667</v>
      </c>
      <c r="AH28" s="26">
        <f t="shared" si="26"/>
        <v>12.833333333333334</v>
      </c>
      <c r="AI28" s="26">
        <f t="shared" ref="AI28:BN28" si="27">AVERAGE(AI10:AI12)</f>
        <v>13.11</v>
      </c>
      <c r="AJ28" s="26">
        <f t="shared" si="27"/>
        <v>13.076666666666668</v>
      </c>
      <c r="AK28" s="26">
        <f t="shared" si="27"/>
        <v>13.909999999999998</v>
      </c>
      <c r="AL28" s="26">
        <f t="shared" si="27"/>
        <v>14.723333333333334</v>
      </c>
      <c r="AM28" s="26">
        <f t="shared" si="27"/>
        <v>13.256666666666666</v>
      </c>
      <c r="AN28" s="26">
        <f t="shared" si="27"/>
        <v>13.76</v>
      </c>
      <c r="AO28" s="26">
        <f t="shared" si="27"/>
        <v>13.833333333333334</v>
      </c>
      <c r="AP28" s="26">
        <f t="shared" si="27"/>
        <v>13.966666666666669</v>
      </c>
      <c r="AQ28" s="26">
        <f t="shared" si="27"/>
        <v>13.833333333333334</v>
      </c>
      <c r="AR28" s="26">
        <f t="shared" si="27"/>
        <v>12.733333333333334</v>
      </c>
      <c r="AS28" s="26">
        <f t="shared" si="27"/>
        <v>14.833333333333334</v>
      </c>
      <c r="AT28" s="26">
        <f t="shared" si="27"/>
        <v>13.066666666666668</v>
      </c>
      <c r="AU28" s="26">
        <f t="shared" si="27"/>
        <v>12.9</v>
      </c>
      <c r="AV28" s="26">
        <f t="shared" si="27"/>
        <v>14.566666666666668</v>
      </c>
      <c r="AW28" s="26">
        <f t="shared" si="27"/>
        <v>13.466666666666669</v>
      </c>
      <c r="AX28" s="26">
        <f t="shared" si="27"/>
        <v>13.166666666666666</v>
      </c>
      <c r="AY28" s="26">
        <f t="shared" si="27"/>
        <v>14.366666666666667</v>
      </c>
      <c r="AZ28" s="26">
        <f t="shared" si="27"/>
        <v>12.933333333333332</v>
      </c>
      <c r="BA28" s="26">
        <f t="shared" si="27"/>
        <v>13.833333333333334</v>
      </c>
      <c r="BB28" s="26">
        <f t="shared" si="27"/>
        <v>13.5</v>
      </c>
      <c r="BC28" s="26">
        <f t="shared" si="27"/>
        <v>13.266666666666666</v>
      </c>
      <c r="BD28" s="26">
        <f t="shared" si="27"/>
        <v>13.566666666666668</v>
      </c>
      <c r="BE28" s="26">
        <f t="shared" si="27"/>
        <v>13.233333333333334</v>
      </c>
      <c r="BF28" s="26">
        <f t="shared" si="27"/>
        <v>12.1</v>
      </c>
      <c r="BG28" s="26">
        <f t="shared" si="27"/>
        <v>13.733333333333334</v>
      </c>
      <c r="BH28" s="26">
        <f t="shared" si="27"/>
        <v>14.633333333333333</v>
      </c>
      <c r="BI28" s="26">
        <f t="shared" si="27"/>
        <v>12.566666666666668</v>
      </c>
      <c r="BJ28" s="26">
        <f t="shared" si="27"/>
        <v>11.033333333333333</v>
      </c>
      <c r="BK28" s="26">
        <f t="shared" si="27"/>
        <v>12.066666666666668</v>
      </c>
      <c r="BL28" s="26">
        <f t="shared" si="27"/>
        <v>13.5</v>
      </c>
      <c r="BM28" s="26">
        <f t="shared" si="27"/>
        <v>13.933333333333332</v>
      </c>
      <c r="BN28" s="26">
        <f t="shared" si="27"/>
        <v>13.133333333333335</v>
      </c>
      <c r="BO28" s="26">
        <f t="shared" ref="BO28:CN28" si="28">AVERAGE(BO10:BO12)</f>
        <v>13.299999999999999</v>
      </c>
      <c r="BP28" s="26">
        <f t="shared" si="28"/>
        <v>14.566666666666665</v>
      </c>
      <c r="BQ28" s="26">
        <f t="shared" si="28"/>
        <v>14.666666666666666</v>
      </c>
      <c r="BR28" s="26">
        <f t="shared" si="28"/>
        <v>13.633333333333333</v>
      </c>
      <c r="BS28" s="26">
        <f t="shared" si="28"/>
        <v>14</v>
      </c>
      <c r="BT28" s="26">
        <f t="shared" si="28"/>
        <v>14.033333333333333</v>
      </c>
      <c r="BU28" s="26">
        <f t="shared" si="28"/>
        <v>13.6</v>
      </c>
      <c r="BV28" s="26">
        <f t="shared" si="28"/>
        <v>13.033333333333331</v>
      </c>
      <c r="BW28" s="26">
        <f t="shared" si="28"/>
        <v>13.566666666666668</v>
      </c>
      <c r="BX28" s="26">
        <f t="shared" si="28"/>
        <v>13.766666666666666</v>
      </c>
      <c r="BY28" s="26">
        <f t="shared" si="28"/>
        <v>14.600000000000001</v>
      </c>
      <c r="BZ28" s="26">
        <f t="shared" si="28"/>
        <v>13.433333333333332</v>
      </c>
      <c r="CA28" s="26">
        <f t="shared" si="28"/>
        <v>12.566666666666668</v>
      </c>
      <c r="CB28" s="26">
        <f t="shared" si="28"/>
        <v>14.366666666666665</v>
      </c>
      <c r="CC28" s="26">
        <f t="shared" si="28"/>
        <v>13.909999999999998</v>
      </c>
      <c r="CD28" s="26">
        <f t="shared" si="28"/>
        <v>12.783333333333331</v>
      </c>
      <c r="CE28" s="26">
        <f t="shared" si="28"/>
        <v>14.049999999999999</v>
      </c>
      <c r="CF28" s="26">
        <f t="shared" si="28"/>
        <v>13.883333333333333</v>
      </c>
      <c r="CG28" s="26">
        <f t="shared" si="28"/>
        <v>14.116666666666667</v>
      </c>
      <c r="CH28" s="26">
        <f t="shared" si="28"/>
        <v>14.5</v>
      </c>
      <c r="CI28" s="26">
        <f t="shared" si="28"/>
        <v>13.58</v>
      </c>
      <c r="CJ28" s="26">
        <f t="shared" si="28"/>
        <v>14.016666666666666</v>
      </c>
      <c r="CK28" s="26">
        <f t="shared" si="28"/>
        <v>14.567666666666668</v>
      </c>
      <c r="CL28" s="26">
        <f t="shared" si="28"/>
        <v>13.414</v>
      </c>
      <c r="CM28" s="46">
        <f t="shared" si="28"/>
        <v>13.947999999999999</v>
      </c>
      <c r="CN28" s="46">
        <f t="shared" si="28"/>
        <v>14.501666666666667</v>
      </c>
      <c r="CO28" s="46">
        <f>AVERAGE(CO10:CO12)</f>
        <v>14.513</v>
      </c>
      <c r="CP28" s="46"/>
      <c r="CQ28" s="4">
        <f>AVERAGE(BD28:CO28)</f>
        <v>13.642570175438598</v>
      </c>
      <c r="CR28" s="4">
        <f>AVERAGE(B28:BC28)</f>
        <v>13.259182389937109</v>
      </c>
      <c r="CS28" s="4">
        <f>AVERAGE(C28:CO28)</f>
        <v>13.419278388278389</v>
      </c>
      <c r="CT28" s="2" t="s">
        <v>304</v>
      </c>
      <c r="CU28" s="2"/>
      <c r="CV28" s="32"/>
      <c r="CW28" s="47">
        <v>2013</v>
      </c>
      <c r="CX28" s="54">
        <v>13.420833333333334</v>
      </c>
      <c r="CY28" s="32"/>
      <c r="CZ28" s="32">
        <v>2014</v>
      </c>
      <c r="DA28" s="42">
        <v>13.383333333333333</v>
      </c>
      <c r="DB28" s="32"/>
      <c r="DC28" s="32">
        <v>1956</v>
      </c>
      <c r="DD28" s="42">
        <v>14.573333333333332</v>
      </c>
      <c r="DE28" s="32"/>
      <c r="DF28" s="32">
        <v>2008</v>
      </c>
      <c r="DG28" s="42">
        <v>15.524999999999999</v>
      </c>
      <c r="DI28" s="31">
        <v>2014</v>
      </c>
      <c r="DJ28" s="27">
        <v>13.299999999999999</v>
      </c>
      <c r="DL28" s="31">
        <v>1985</v>
      </c>
      <c r="DM28" s="19">
        <v>18.066666666666666</v>
      </c>
      <c r="DO28" s="31">
        <v>2001</v>
      </c>
      <c r="DP28" s="27">
        <v>14</v>
      </c>
      <c r="DR28" s="31">
        <v>1999</v>
      </c>
      <c r="DS28" s="27">
        <v>8.7000000000000011</v>
      </c>
      <c r="DU28" s="8">
        <v>1990</v>
      </c>
      <c r="DV28" s="8">
        <v>18.8</v>
      </c>
      <c r="DX28" s="8">
        <v>2018</v>
      </c>
      <c r="DY28" s="8">
        <v>18.718</v>
      </c>
      <c r="EA28" s="8">
        <v>2008</v>
      </c>
      <c r="EB28" s="8">
        <v>17.100000000000001</v>
      </c>
      <c r="ED28" s="8">
        <v>1990</v>
      </c>
      <c r="EE28" s="8">
        <v>14.2</v>
      </c>
      <c r="EG28" s="8">
        <v>1971</v>
      </c>
      <c r="EH28" s="8">
        <v>11.5</v>
      </c>
      <c r="EJ28" s="8">
        <v>2015</v>
      </c>
      <c r="EK28" s="8">
        <v>9</v>
      </c>
      <c r="EM28" s="8">
        <v>1999</v>
      </c>
      <c r="EN28" s="8">
        <v>8.3000000000000007</v>
      </c>
      <c r="EP28" s="8">
        <v>1971</v>
      </c>
      <c r="EQ28" s="8">
        <v>9.3000000000000007</v>
      </c>
      <c r="ER28" s="30"/>
      <c r="ES28" s="8">
        <v>1973</v>
      </c>
      <c r="ET28" s="8">
        <v>11.6</v>
      </c>
      <c r="EU28" s="30"/>
      <c r="EV28" s="8">
        <v>1993</v>
      </c>
      <c r="EW28" s="8">
        <v>13.7</v>
      </c>
      <c r="EX28" s="30"/>
      <c r="EY28" s="8">
        <v>2010</v>
      </c>
      <c r="EZ28" s="8">
        <v>15.5</v>
      </c>
      <c r="FA28" s="30"/>
      <c r="FB28" s="30">
        <v>1940</v>
      </c>
      <c r="FC28" s="28">
        <v>17.78</v>
      </c>
      <c r="FH28" s="27"/>
      <c r="FI28" s="19"/>
      <c r="FK28" s="27"/>
    </row>
    <row r="29" spans="1:167" ht="13.5">
      <c r="A29" s="2" t="s">
        <v>99</v>
      </c>
      <c r="B29" s="26">
        <f t="shared" ref="B29:AG29" si="29">AVERAGE(B13:B15)</f>
        <v>6</v>
      </c>
      <c r="C29" s="26">
        <f t="shared" si="29"/>
        <v>6.9266666666666667</v>
      </c>
      <c r="D29" s="26">
        <f t="shared" si="29"/>
        <v>7.54</v>
      </c>
      <c r="E29" s="26">
        <f t="shared" si="29"/>
        <v>7.163333333333334</v>
      </c>
      <c r="F29" s="26">
        <f t="shared" si="29"/>
        <v>7.663333333333334</v>
      </c>
      <c r="G29" s="26">
        <f t="shared" si="29"/>
        <v>6.7966666666666669</v>
      </c>
      <c r="H29" s="26">
        <f t="shared" si="29"/>
        <v>7.333333333333333</v>
      </c>
      <c r="I29" s="26">
        <f t="shared" si="29"/>
        <v>7.37</v>
      </c>
      <c r="J29" s="26">
        <f t="shared" si="29"/>
        <v>7.5766666666666653</v>
      </c>
      <c r="K29" s="26">
        <f t="shared" si="29"/>
        <v>6.2433333333333332</v>
      </c>
      <c r="L29" s="26">
        <f t="shared" si="29"/>
        <v>7.5166666666666666</v>
      </c>
      <c r="M29" s="26">
        <f t="shared" si="29"/>
        <v>6.1466666666666674</v>
      </c>
      <c r="N29" s="26">
        <f t="shared" si="29"/>
        <v>6.836666666666666</v>
      </c>
      <c r="O29" s="26">
        <f t="shared" si="29"/>
        <v>6.3866666666666676</v>
      </c>
      <c r="P29" s="26">
        <f t="shared" si="29"/>
        <v>7.5566666666666658</v>
      </c>
      <c r="Q29" s="26">
        <f t="shared" si="29"/>
        <v>7.8733333333333322</v>
      </c>
      <c r="R29" s="26">
        <f t="shared" si="29"/>
        <v>7.87</v>
      </c>
      <c r="S29" s="26">
        <f t="shared" si="29"/>
        <v>8.4466666666666672</v>
      </c>
      <c r="T29" s="26">
        <f t="shared" si="29"/>
        <v>7.4433333333333342</v>
      </c>
      <c r="U29" s="26">
        <f t="shared" si="29"/>
        <v>6.9633333333333338</v>
      </c>
      <c r="V29" s="26">
        <f t="shared" si="29"/>
        <v>7.5566666666666675</v>
      </c>
      <c r="W29" s="26">
        <f t="shared" si="29"/>
        <v>7.78</v>
      </c>
      <c r="X29" s="26">
        <f t="shared" si="29"/>
        <v>7.8900000000000006</v>
      </c>
      <c r="Y29" s="26">
        <f t="shared" si="29"/>
        <v>7.666666666666667</v>
      </c>
      <c r="Z29" s="26">
        <f t="shared" si="29"/>
        <v>7.98</v>
      </c>
      <c r="AA29" s="26">
        <f t="shared" si="29"/>
        <v>8.0766666666666662</v>
      </c>
      <c r="AB29" s="26">
        <f t="shared" si="29"/>
        <v>7.626666666666666</v>
      </c>
      <c r="AC29" s="26">
        <f t="shared" si="29"/>
        <v>7.7399999999999993</v>
      </c>
      <c r="AD29" s="26">
        <f t="shared" si="29"/>
        <v>7.666666666666667</v>
      </c>
      <c r="AE29" s="26">
        <f t="shared" si="29"/>
        <v>7.4633333333333338</v>
      </c>
      <c r="AF29" s="26">
        <f t="shared" si="29"/>
        <v>8.7966666666666669</v>
      </c>
      <c r="AG29" s="26">
        <f t="shared" si="29"/>
        <v>7.0566666666666675</v>
      </c>
      <c r="AH29" s="26">
        <f t="shared" ref="AH29:BM29" si="30">AVERAGE(AH13:AH15)</f>
        <v>8.1666666666666661</v>
      </c>
      <c r="AI29" s="26">
        <f t="shared" si="30"/>
        <v>7.5166666666666684</v>
      </c>
      <c r="AJ29" s="26">
        <f t="shared" si="30"/>
        <v>7.39</v>
      </c>
      <c r="AK29" s="26">
        <f t="shared" si="30"/>
        <v>7.9799999999999995</v>
      </c>
      <c r="AL29" s="26">
        <f t="shared" si="30"/>
        <v>7.9266666666666667</v>
      </c>
      <c r="AM29" s="26">
        <f t="shared" si="30"/>
        <v>6.9099999999999993</v>
      </c>
      <c r="AN29" s="26">
        <f t="shared" si="30"/>
        <v>8.6266666666666669</v>
      </c>
      <c r="AO29" s="26">
        <f t="shared" si="30"/>
        <v>8.9666666666666668</v>
      </c>
      <c r="AP29" s="26">
        <f t="shared" si="30"/>
        <v>6.8</v>
      </c>
      <c r="AQ29" s="26">
        <f t="shared" si="30"/>
        <v>7.8666666666666671</v>
      </c>
      <c r="AR29" s="26">
        <f t="shared" si="30"/>
        <v>7.9666666666666659</v>
      </c>
      <c r="AS29" s="26">
        <f t="shared" si="30"/>
        <v>7.7666666666666666</v>
      </c>
      <c r="AT29" s="26">
        <f t="shared" si="30"/>
        <v>7.5999999999999988</v>
      </c>
      <c r="AU29" s="26">
        <f t="shared" si="30"/>
        <v>7.8666666666666671</v>
      </c>
      <c r="AV29" s="26">
        <f t="shared" si="30"/>
        <v>8.2000000000000011</v>
      </c>
      <c r="AW29" s="26">
        <f t="shared" si="30"/>
        <v>8.0333333333333332</v>
      </c>
      <c r="AX29" s="26">
        <f t="shared" si="30"/>
        <v>8</v>
      </c>
      <c r="AY29" s="26">
        <f t="shared" si="30"/>
        <v>7.8</v>
      </c>
      <c r="AZ29" s="26">
        <f t="shared" si="30"/>
        <v>7.833333333333333</v>
      </c>
      <c r="BA29" s="26">
        <f t="shared" si="30"/>
        <v>7.8</v>
      </c>
      <c r="BB29" s="26">
        <f t="shared" si="30"/>
        <v>8.8666666666666671</v>
      </c>
      <c r="BC29" s="26">
        <f t="shared" si="30"/>
        <v>8.5666666666666664</v>
      </c>
      <c r="BD29" s="26">
        <f t="shared" si="30"/>
        <v>7.333333333333333</v>
      </c>
      <c r="BE29" s="26">
        <f t="shared" si="30"/>
        <v>8.6333333333333346</v>
      </c>
      <c r="BF29" s="26">
        <f t="shared" si="30"/>
        <v>8.8333333333333339</v>
      </c>
      <c r="BG29" s="26">
        <f t="shared" si="30"/>
        <v>8.1333333333333329</v>
      </c>
      <c r="BH29" s="26">
        <f t="shared" si="30"/>
        <v>8.9666666666666668</v>
      </c>
      <c r="BI29" s="26">
        <f t="shared" si="30"/>
        <v>7.8999999999999995</v>
      </c>
      <c r="BJ29" s="26">
        <f t="shared" si="30"/>
        <v>7.8</v>
      </c>
      <c r="BK29" s="26">
        <f t="shared" si="30"/>
        <v>8.4333333333333318</v>
      </c>
      <c r="BL29" s="26">
        <f t="shared" si="30"/>
        <v>8.0666666666666664</v>
      </c>
      <c r="BM29" s="26">
        <f t="shared" si="30"/>
        <v>7.5</v>
      </c>
      <c r="BN29" s="26">
        <f t="shared" ref="BN29:CO29" si="31">AVERAGE(BN13:BN15)</f>
        <v>7.5</v>
      </c>
      <c r="BO29" s="26">
        <f t="shared" si="31"/>
        <v>8.1666666666666661</v>
      </c>
      <c r="BP29" s="26">
        <f t="shared" si="31"/>
        <v>8.9666666666666668</v>
      </c>
      <c r="BQ29" s="26">
        <f t="shared" si="31"/>
        <v>8.7000000000000011</v>
      </c>
      <c r="BR29" s="26">
        <f t="shared" si="31"/>
        <v>9.0833333333333339</v>
      </c>
      <c r="BS29" s="26">
        <f t="shared" si="31"/>
        <v>8.6</v>
      </c>
      <c r="BT29" s="26">
        <f t="shared" si="31"/>
        <v>9.4333333333333336</v>
      </c>
      <c r="BU29" s="26">
        <f t="shared" si="31"/>
        <v>8.9</v>
      </c>
      <c r="BV29" s="26">
        <f t="shared" si="31"/>
        <v>8.4</v>
      </c>
      <c r="BW29" s="26">
        <f t="shared" si="31"/>
        <v>9.2726666666666677</v>
      </c>
      <c r="BX29" s="26">
        <f t="shared" si="31"/>
        <v>8.2000000000000011</v>
      </c>
      <c r="BY29" s="26">
        <f t="shared" si="31"/>
        <v>8.5</v>
      </c>
      <c r="BZ29" s="26">
        <f t="shared" si="31"/>
        <v>8.6</v>
      </c>
      <c r="CA29" s="26">
        <f t="shared" si="31"/>
        <v>8.3833333333333329</v>
      </c>
      <c r="CB29" s="26">
        <f t="shared" si="31"/>
        <v>8.85</v>
      </c>
      <c r="CC29" s="26">
        <f t="shared" si="31"/>
        <v>8.5666666666666682</v>
      </c>
      <c r="CD29" s="26">
        <f t="shared" si="31"/>
        <v>8.7343333333333337</v>
      </c>
      <c r="CE29" s="46">
        <f t="shared" si="31"/>
        <v>9.6063333333333336</v>
      </c>
      <c r="CF29" s="46">
        <f t="shared" si="31"/>
        <v>8.9666666666666668</v>
      </c>
      <c r="CG29" s="46">
        <f t="shared" si="31"/>
        <v>8.5666666666666664</v>
      </c>
      <c r="CH29" s="46">
        <f t="shared" si="31"/>
        <v>9.0333333333333332</v>
      </c>
      <c r="CI29" s="46">
        <f t="shared" si="31"/>
        <v>9.0466666666666669</v>
      </c>
      <c r="CJ29" s="46">
        <f t="shared" si="31"/>
        <v>9.2813333333333325</v>
      </c>
      <c r="CK29" s="46">
        <f t="shared" si="31"/>
        <v>8.9926666666666666</v>
      </c>
      <c r="CL29" s="46">
        <f t="shared" si="31"/>
        <v>9.5129999999999999</v>
      </c>
      <c r="CM29" s="46">
        <f t="shared" si="31"/>
        <v>9.5256666666666661</v>
      </c>
      <c r="CN29" s="46">
        <f t="shared" si="31"/>
        <v>9.5849999999999991</v>
      </c>
      <c r="CO29" s="46">
        <f t="shared" si="31"/>
        <v>8.6701111111111118</v>
      </c>
      <c r="CP29" s="46"/>
      <c r="CQ29" s="4">
        <f>AVERAGE(BD29:CO29)</f>
        <v>8.6643274853801167</v>
      </c>
      <c r="CR29" s="4">
        <f>AVERAGE(B29:BC29)</f>
        <v>7.6185802469135817</v>
      </c>
      <c r="CS29" s="4">
        <f>AVERAGE(C29:CO29)</f>
        <v>8.0730525030525051</v>
      </c>
      <c r="CT29" s="2" t="s">
        <v>301</v>
      </c>
      <c r="CU29" s="2"/>
      <c r="CV29" s="32"/>
      <c r="CW29" s="47">
        <v>2015</v>
      </c>
      <c r="CX29" s="54">
        <v>13.407916666666667</v>
      </c>
      <c r="CY29" s="32"/>
      <c r="CZ29" s="32">
        <v>1975</v>
      </c>
      <c r="DA29" s="42">
        <v>13.366666666666665</v>
      </c>
      <c r="DB29" s="32"/>
      <c r="DC29" s="32">
        <v>2014</v>
      </c>
      <c r="DD29" s="42">
        <v>14.549999999999999</v>
      </c>
      <c r="DE29" s="32"/>
      <c r="DF29" s="32">
        <v>2002</v>
      </c>
      <c r="DG29" s="42">
        <v>15.512499999999999</v>
      </c>
      <c r="DI29" s="31">
        <v>2018</v>
      </c>
      <c r="DJ29" s="27">
        <v>13.299999999999999</v>
      </c>
      <c r="DL29" s="44">
        <v>2022</v>
      </c>
      <c r="DM29" s="44">
        <v>18.07</v>
      </c>
      <c r="DO29" s="31">
        <v>1972</v>
      </c>
      <c r="DP29" s="27">
        <v>13.966666666666669</v>
      </c>
      <c r="DR29" s="44">
        <v>2023</v>
      </c>
      <c r="DS29" s="44">
        <v>8.67</v>
      </c>
      <c r="DU29" s="8">
        <v>1999</v>
      </c>
      <c r="DV29" s="8">
        <v>18.8</v>
      </c>
      <c r="DX29" s="8">
        <v>2001</v>
      </c>
      <c r="DY29" s="8">
        <v>18.7</v>
      </c>
      <c r="EA29" s="8">
        <v>2018</v>
      </c>
      <c r="EB29" s="8">
        <v>17.100000000000001</v>
      </c>
      <c r="ED29" s="8">
        <v>1994</v>
      </c>
      <c r="EE29" s="8">
        <v>14.2</v>
      </c>
      <c r="EG29" s="8">
        <v>2002</v>
      </c>
      <c r="EH29" s="8">
        <v>11.5</v>
      </c>
      <c r="EJ29" s="8">
        <v>1984</v>
      </c>
      <c r="EK29" s="8">
        <v>8.9</v>
      </c>
      <c r="EM29" s="8">
        <v>2002</v>
      </c>
      <c r="EN29" s="8">
        <v>8.3000000000000007</v>
      </c>
      <c r="EP29" s="8">
        <v>1984</v>
      </c>
      <c r="EQ29" s="8">
        <v>9.3000000000000007</v>
      </c>
      <c r="ER29" s="30"/>
      <c r="ES29" s="8">
        <v>2016</v>
      </c>
      <c r="ET29" s="8">
        <v>11.6</v>
      </c>
      <c r="EU29" s="30"/>
      <c r="EV29" s="8">
        <v>1967</v>
      </c>
      <c r="EW29" s="8">
        <v>13.67</v>
      </c>
      <c r="EX29" s="30"/>
      <c r="EY29" s="30">
        <v>1959</v>
      </c>
      <c r="EZ29" s="30">
        <v>15.44</v>
      </c>
      <c r="FA29" s="30"/>
      <c r="FB29" s="8">
        <v>2003</v>
      </c>
      <c r="FC29" s="19">
        <v>17.75</v>
      </c>
      <c r="FH29" s="27"/>
      <c r="FI29" s="19"/>
      <c r="FK29" s="27"/>
    </row>
    <row r="30" spans="1:167" ht="13.5">
      <c r="A30" s="2" t="s">
        <v>100</v>
      </c>
      <c r="B30" s="26">
        <f t="shared" ref="B30:AG30" si="32">AVERAGE(B16:B18)</f>
        <v>12.813333333333333</v>
      </c>
      <c r="C30" s="26">
        <f t="shared" si="32"/>
        <v>12.57</v>
      </c>
      <c r="D30" s="26">
        <f t="shared" si="32"/>
        <v>12.836666666666666</v>
      </c>
      <c r="E30" s="26">
        <f t="shared" si="32"/>
        <v>11.203333333333333</v>
      </c>
      <c r="F30" s="26">
        <f t="shared" si="32"/>
        <v>12.906666666666666</v>
      </c>
      <c r="G30" s="26">
        <f t="shared" si="32"/>
        <v>12.203333333333333</v>
      </c>
      <c r="H30" s="26">
        <f t="shared" si="32"/>
        <v>13.093333333333334</v>
      </c>
      <c r="I30" s="26">
        <f t="shared" si="32"/>
        <v>11.943333333333333</v>
      </c>
      <c r="J30" s="26">
        <f t="shared" si="32"/>
        <v>12.11</v>
      </c>
      <c r="K30" s="26">
        <f t="shared" si="32"/>
        <v>12.11</v>
      </c>
      <c r="L30" s="26">
        <f t="shared" si="32"/>
        <v>12.63</v>
      </c>
      <c r="M30" s="26">
        <f t="shared" si="32"/>
        <v>11.646666666666667</v>
      </c>
      <c r="N30" s="26">
        <f t="shared" si="32"/>
        <v>11.796666666666667</v>
      </c>
      <c r="O30" s="26">
        <f t="shared" si="32"/>
        <v>11.703333333333333</v>
      </c>
      <c r="P30" s="26">
        <f t="shared" si="32"/>
        <v>10.780000000000001</v>
      </c>
      <c r="Q30" s="26">
        <f t="shared" si="32"/>
        <v>12.163333333333334</v>
      </c>
      <c r="R30" s="26">
        <f t="shared" si="32"/>
        <v>11.979999999999999</v>
      </c>
      <c r="S30" s="26">
        <f t="shared" si="32"/>
        <v>12.556666666666667</v>
      </c>
      <c r="T30" s="26">
        <f t="shared" si="32"/>
        <v>12.61</v>
      </c>
      <c r="U30" s="26">
        <f t="shared" si="32"/>
        <v>12.536666666666667</v>
      </c>
      <c r="V30" s="26">
        <f t="shared" si="32"/>
        <v>12.63</v>
      </c>
      <c r="W30" s="26">
        <f t="shared" si="32"/>
        <v>12.706666666666669</v>
      </c>
      <c r="X30" s="26">
        <f t="shared" si="32"/>
        <v>12.573333333333332</v>
      </c>
      <c r="Y30" s="26">
        <f t="shared" si="32"/>
        <v>12.74</v>
      </c>
      <c r="Z30" s="26">
        <f t="shared" si="32"/>
        <v>12.683333333333332</v>
      </c>
      <c r="AA30" s="26">
        <f t="shared" si="32"/>
        <v>12.223333333333334</v>
      </c>
      <c r="AB30" s="26">
        <f t="shared" si="32"/>
        <v>12.833333333333334</v>
      </c>
      <c r="AC30" s="26">
        <f t="shared" si="32"/>
        <v>12.683333333333332</v>
      </c>
      <c r="AD30" s="26">
        <f t="shared" si="32"/>
        <v>12.943333333333333</v>
      </c>
      <c r="AE30" s="26">
        <f t="shared" si="32"/>
        <v>13.5</v>
      </c>
      <c r="AF30" s="26">
        <f t="shared" si="32"/>
        <v>13.219999999999999</v>
      </c>
      <c r="AG30" s="26">
        <f t="shared" si="32"/>
        <v>12.703333333333333</v>
      </c>
      <c r="AH30" s="26">
        <f t="shared" ref="AH30:BM30" si="33">AVERAGE(AH16:AH18)</f>
        <v>12.536666666666667</v>
      </c>
      <c r="AI30" s="26">
        <f t="shared" si="33"/>
        <v>12.183333333333332</v>
      </c>
      <c r="AJ30" s="26">
        <f t="shared" si="33"/>
        <v>12.093333333333334</v>
      </c>
      <c r="AK30" s="26">
        <f t="shared" si="33"/>
        <v>12.613333333333335</v>
      </c>
      <c r="AL30" s="26">
        <f t="shared" si="33"/>
        <v>12.296666666666667</v>
      </c>
      <c r="AM30" s="26">
        <f t="shared" si="33"/>
        <v>12.963333333333333</v>
      </c>
      <c r="AN30" s="26">
        <f t="shared" si="33"/>
        <v>13.520000000000001</v>
      </c>
      <c r="AO30" s="26">
        <f t="shared" si="33"/>
        <v>12.699999999999998</v>
      </c>
      <c r="AP30" s="26">
        <f t="shared" si="33"/>
        <v>14.299999999999999</v>
      </c>
      <c r="AQ30" s="26">
        <f t="shared" si="33"/>
        <v>13.833333333333334</v>
      </c>
      <c r="AR30" s="26">
        <f t="shared" si="33"/>
        <v>13.233333333333334</v>
      </c>
      <c r="AS30" s="26">
        <f t="shared" si="33"/>
        <v>12.566666666666668</v>
      </c>
      <c r="AT30" s="26">
        <f t="shared" si="33"/>
        <v>11.233333333333334</v>
      </c>
      <c r="AU30" s="26">
        <f t="shared" si="33"/>
        <v>11.633333333333333</v>
      </c>
      <c r="AV30" s="26">
        <f t="shared" si="33"/>
        <v>12.433333333333332</v>
      </c>
      <c r="AW30" s="26">
        <f t="shared" si="33"/>
        <v>13.366666666666667</v>
      </c>
      <c r="AX30" s="26">
        <f t="shared" si="33"/>
        <v>13.4</v>
      </c>
      <c r="AY30" s="26">
        <f t="shared" si="33"/>
        <v>12.6</v>
      </c>
      <c r="AZ30" s="26">
        <f t="shared" si="33"/>
        <v>12.6</v>
      </c>
      <c r="BA30" s="26">
        <f t="shared" si="33"/>
        <v>12.699999999999998</v>
      </c>
      <c r="BB30" s="26">
        <f t="shared" si="33"/>
        <v>13.200000000000001</v>
      </c>
      <c r="BC30" s="26">
        <f t="shared" si="33"/>
        <v>12.133333333333335</v>
      </c>
      <c r="BD30" s="26">
        <f t="shared" si="33"/>
        <v>12.399999999999999</v>
      </c>
      <c r="BE30" s="26">
        <f t="shared" si="33"/>
        <v>12.566666666666668</v>
      </c>
      <c r="BF30" s="26">
        <f t="shared" si="33"/>
        <v>14.433333333333332</v>
      </c>
      <c r="BG30" s="26">
        <f t="shared" si="33"/>
        <v>14.066666666666668</v>
      </c>
      <c r="BH30" s="26">
        <f t="shared" si="33"/>
        <v>12.4</v>
      </c>
      <c r="BI30" s="26">
        <f t="shared" si="33"/>
        <v>12.366666666666667</v>
      </c>
      <c r="BJ30" s="26">
        <f t="shared" si="33"/>
        <v>11.633333333333335</v>
      </c>
      <c r="BK30" s="26">
        <f t="shared" si="33"/>
        <v>11.866666666666667</v>
      </c>
      <c r="BL30" s="26">
        <f t="shared" si="33"/>
        <v>12.066666666666668</v>
      </c>
      <c r="BM30" s="26">
        <f t="shared" si="33"/>
        <v>12.166666666666666</v>
      </c>
      <c r="BN30" s="26">
        <f t="shared" ref="BN30:CO30" si="34">AVERAGE(BN16:BN18)</f>
        <v>13.1</v>
      </c>
      <c r="BO30" s="26">
        <f t="shared" si="34"/>
        <v>12.866666666666667</v>
      </c>
      <c r="BP30" s="26">
        <f t="shared" si="34"/>
        <v>13.366666666666667</v>
      </c>
      <c r="BQ30" s="26">
        <f t="shared" si="34"/>
        <v>13.800000000000002</v>
      </c>
      <c r="BR30" s="26">
        <f t="shared" si="34"/>
        <v>12.299999999999999</v>
      </c>
      <c r="BS30" s="26">
        <f t="shared" si="34"/>
        <v>13.733333333333334</v>
      </c>
      <c r="BT30" s="26">
        <f t="shared" si="34"/>
        <v>12.983333333333334</v>
      </c>
      <c r="BU30" s="26">
        <f t="shared" si="34"/>
        <v>12.4</v>
      </c>
      <c r="BV30" s="26">
        <f t="shared" si="34"/>
        <v>12.85</v>
      </c>
      <c r="BW30" s="26">
        <f t="shared" si="34"/>
        <v>13.233333333333334</v>
      </c>
      <c r="BX30" s="26">
        <f t="shared" si="34"/>
        <v>13.766666666666666</v>
      </c>
      <c r="BY30" s="26">
        <f t="shared" si="34"/>
        <v>13.033333333333331</v>
      </c>
      <c r="BZ30" s="26">
        <f t="shared" si="34"/>
        <v>13.200000000000001</v>
      </c>
      <c r="CA30" s="26">
        <f t="shared" si="34"/>
        <v>12.35</v>
      </c>
      <c r="CB30" s="26">
        <f t="shared" si="34"/>
        <v>13.366666666666667</v>
      </c>
      <c r="CC30" s="26">
        <f t="shared" si="34"/>
        <v>12.633333333333335</v>
      </c>
      <c r="CD30" s="26">
        <f t="shared" si="34"/>
        <v>12.766666666666666</v>
      </c>
      <c r="CE30" s="26">
        <f t="shared" si="34"/>
        <v>13.966666666666667</v>
      </c>
      <c r="CF30" s="26">
        <f t="shared" si="34"/>
        <v>13.299999999999999</v>
      </c>
      <c r="CG30" s="26">
        <f t="shared" si="34"/>
        <v>12.766666666666666</v>
      </c>
      <c r="CH30" s="26">
        <f t="shared" si="34"/>
        <v>13.700000000000001</v>
      </c>
      <c r="CI30" s="26">
        <f t="shared" si="34"/>
        <v>13.646666666666667</v>
      </c>
      <c r="CJ30" s="26">
        <f t="shared" si="34"/>
        <v>13.299999999999999</v>
      </c>
      <c r="CK30" s="46">
        <f t="shared" si="34"/>
        <v>13.509666666666668</v>
      </c>
      <c r="CL30" s="46">
        <f t="shared" si="34"/>
        <v>13.823333333333332</v>
      </c>
      <c r="CM30" s="46">
        <f t="shared" si="34"/>
        <v>13.750999999999999</v>
      </c>
      <c r="CN30" s="46">
        <f t="shared" si="34"/>
        <v>13.657000000000002</v>
      </c>
      <c r="CO30" s="46">
        <f t="shared" si="34"/>
        <v>13.464966666666667</v>
      </c>
      <c r="CP30" s="46"/>
      <c r="CQ30" s="4">
        <f>AVERAGE(BD30:CO30)</f>
        <v>13.068490350877193</v>
      </c>
      <c r="CR30" s="4">
        <f>AVERAGE(B30:BC30)</f>
        <v>12.551358024691361</v>
      </c>
      <c r="CS30" s="4">
        <f>AVERAGE(C30:CO30)</f>
        <v>12.764424542124541</v>
      </c>
      <c r="CT30" s="2" t="s">
        <v>302</v>
      </c>
      <c r="CU30" s="2"/>
      <c r="CV30" s="32"/>
      <c r="CW30" s="47">
        <v>2017</v>
      </c>
      <c r="CX30" s="54">
        <v>13.405833333333335</v>
      </c>
      <c r="CY30" s="32"/>
      <c r="CZ30" s="32">
        <v>2002</v>
      </c>
      <c r="DA30" s="42">
        <v>13.362499999999999</v>
      </c>
      <c r="DB30" s="32"/>
      <c r="DC30" s="32">
        <v>2002</v>
      </c>
      <c r="DD30" s="42">
        <v>14.508333333333333</v>
      </c>
      <c r="DE30" s="32"/>
      <c r="DF30" s="32">
        <v>1957</v>
      </c>
      <c r="DG30" s="42">
        <v>15.5075</v>
      </c>
      <c r="DI30" s="31">
        <v>1974</v>
      </c>
      <c r="DJ30" s="27">
        <v>13.233333333333334</v>
      </c>
      <c r="DL30" s="31">
        <v>2008</v>
      </c>
      <c r="DM30" s="19">
        <v>18.033333333333331</v>
      </c>
      <c r="DO30" s="31">
        <v>1995</v>
      </c>
      <c r="DP30" s="27">
        <v>13.933333333333332</v>
      </c>
      <c r="DR30" s="31">
        <v>1987</v>
      </c>
      <c r="DS30" s="27">
        <v>8.6333333333333346</v>
      </c>
      <c r="DU30" s="8">
        <v>2015</v>
      </c>
      <c r="DV30" s="8">
        <v>18.8</v>
      </c>
      <c r="DX30" s="8">
        <v>1933</v>
      </c>
      <c r="DY30" s="8">
        <v>18.670000000000002</v>
      </c>
      <c r="EA30" s="8">
        <v>2016</v>
      </c>
      <c r="EB30" s="8">
        <v>17</v>
      </c>
      <c r="ED30" s="8">
        <v>2015</v>
      </c>
      <c r="EE30" s="8">
        <v>14.15</v>
      </c>
      <c r="EG30" s="8">
        <v>1994</v>
      </c>
      <c r="EH30" s="8">
        <v>11.4</v>
      </c>
      <c r="EJ30" s="8">
        <v>2013</v>
      </c>
      <c r="EK30" s="8">
        <v>8.9</v>
      </c>
      <c r="EL30" s="30"/>
      <c r="EM30" s="8">
        <v>2012</v>
      </c>
      <c r="EN30" s="8">
        <v>8.3000000000000007</v>
      </c>
      <c r="EP30" s="8">
        <v>1978</v>
      </c>
      <c r="EQ30" s="8">
        <v>9.1999999999999993</v>
      </c>
      <c r="ER30" s="30"/>
      <c r="ES30" s="44">
        <v>2022</v>
      </c>
      <c r="ET30" s="44">
        <v>11.593</v>
      </c>
      <c r="EU30" s="30"/>
      <c r="EV30" s="30">
        <v>1958</v>
      </c>
      <c r="EW30" s="30">
        <v>13.61</v>
      </c>
      <c r="EX30" s="30"/>
      <c r="EY30" s="30">
        <v>1938</v>
      </c>
      <c r="EZ30" s="30">
        <v>15.39</v>
      </c>
      <c r="FA30" s="30"/>
      <c r="FB30" s="30">
        <v>1943</v>
      </c>
      <c r="FC30" s="28">
        <v>17.61</v>
      </c>
      <c r="FH30" s="27"/>
      <c r="FI30" s="19"/>
      <c r="FK30" s="27"/>
    </row>
    <row r="31" spans="1:167" ht="13.5">
      <c r="A31" s="94" t="s">
        <v>313</v>
      </c>
      <c r="B31" s="4">
        <f t="shared" ref="B31:AG31" si="35">AVERAGE(B16:B19)</f>
        <v>13.7075</v>
      </c>
      <c r="C31" s="4">
        <f t="shared" si="35"/>
        <v>13.955</v>
      </c>
      <c r="D31" s="4">
        <f t="shared" si="35"/>
        <v>14.654999999999999</v>
      </c>
      <c r="E31" s="4">
        <f t="shared" si="35"/>
        <v>13.0275</v>
      </c>
      <c r="F31" s="4">
        <f t="shared" si="35"/>
        <v>13.6525</v>
      </c>
      <c r="G31" s="4">
        <f t="shared" si="35"/>
        <v>13.734999999999999</v>
      </c>
      <c r="H31" s="4">
        <f t="shared" si="35"/>
        <v>13.765000000000001</v>
      </c>
      <c r="I31" s="4">
        <f t="shared" si="35"/>
        <v>13.305</v>
      </c>
      <c r="J31" s="4">
        <f t="shared" si="35"/>
        <v>13.5275</v>
      </c>
      <c r="K31" s="4">
        <f t="shared" si="35"/>
        <v>13.192499999999999</v>
      </c>
      <c r="L31" s="4">
        <f t="shared" si="35"/>
        <v>13.375</v>
      </c>
      <c r="M31" s="4">
        <f t="shared" si="35"/>
        <v>13.137499999999999</v>
      </c>
      <c r="N31" s="4">
        <f t="shared" si="35"/>
        <v>12.5425</v>
      </c>
      <c r="O31" s="4">
        <f t="shared" si="35"/>
        <v>12.387499999999999</v>
      </c>
      <c r="P31" s="4">
        <f t="shared" si="35"/>
        <v>11.752500000000001</v>
      </c>
      <c r="Q31" s="4">
        <f t="shared" si="35"/>
        <v>13.290000000000001</v>
      </c>
      <c r="R31" s="4">
        <f t="shared" si="35"/>
        <v>13.04</v>
      </c>
      <c r="S31" s="4">
        <f t="shared" si="35"/>
        <v>13.362500000000001</v>
      </c>
      <c r="T31" s="4">
        <f t="shared" si="35"/>
        <v>13.6525</v>
      </c>
      <c r="U31" s="4">
        <f t="shared" si="35"/>
        <v>13.055</v>
      </c>
      <c r="V31" s="4">
        <f t="shared" si="35"/>
        <v>13.555</v>
      </c>
      <c r="W31" s="4">
        <f t="shared" si="35"/>
        <v>13.697500000000002</v>
      </c>
      <c r="X31" s="4">
        <f t="shared" si="35"/>
        <v>13.54</v>
      </c>
      <c r="Y31" s="4">
        <f t="shared" si="35"/>
        <v>13.637499999999999</v>
      </c>
      <c r="Z31" s="4">
        <f t="shared" si="35"/>
        <v>13.7075</v>
      </c>
      <c r="AA31" s="4">
        <f t="shared" si="35"/>
        <v>12.945</v>
      </c>
      <c r="AB31" s="4">
        <f t="shared" si="35"/>
        <v>14.125</v>
      </c>
      <c r="AC31" s="4">
        <f t="shared" si="35"/>
        <v>13.747499999999999</v>
      </c>
      <c r="AD31" s="4">
        <f t="shared" si="35"/>
        <v>13.5975</v>
      </c>
      <c r="AE31" s="4">
        <f t="shared" si="35"/>
        <v>14.5975</v>
      </c>
      <c r="AF31" s="4">
        <f t="shared" si="35"/>
        <v>14.067499999999999</v>
      </c>
      <c r="AG31" s="4">
        <f t="shared" si="35"/>
        <v>13.5825</v>
      </c>
      <c r="AH31" s="4">
        <f t="shared" ref="AH31:BM31" si="36">AVERAGE(AH16:AH19)</f>
        <v>13.734999999999999</v>
      </c>
      <c r="AI31" s="4">
        <f t="shared" si="36"/>
        <v>13.234999999999999</v>
      </c>
      <c r="AJ31" s="4">
        <f t="shared" si="36"/>
        <v>13.21</v>
      </c>
      <c r="AK31" s="4">
        <f t="shared" si="36"/>
        <v>13.682500000000001</v>
      </c>
      <c r="AL31" s="4">
        <f t="shared" si="36"/>
        <v>12.987500000000001</v>
      </c>
      <c r="AM31" s="4">
        <f t="shared" si="36"/>
        <v>14.4175</v>
      </c>
      <c r="AN31" s="4">
        <f t="shared" si="36"/>
        <v>14.445</v>
      </c>
      <c r="AO31" s="4">
        <f t="shared" si="36"/>
        <v>13.799999999999999</v>
      </c>
      <c r="AP31" s="4">
        <f t="shared" si="36"/>
        <v>14.649999999999999</v>
      </c>
      <c r="AQ31" s="4">
        <f t="shared" si="36"/>
        <v>14.625</v>
      </c>
      <c r="AR31" s="4">
        <f t="shared" si="36"/>
        <v>14.525</v>
      </c>
      <c r="AS31" s="4">
        <f t="shared" si="36"/>
        <v>13.475000000000001</v>
      </c>
      <c r="AT31" s="4">
        <f t="shared" si="36"/>
        <v>12.600000000000001</v>
      </c>
      <c r="AU31" s="4">
        <f t="shared" si="36"/>
        <v>12.774999999999999</v>
      </c>
      <c r="AV31" s="4">
        <f t="shared" si="36"/>
        <v>13.475</v>
      </c>
      <c r="AW31" s="4">
        <f t="shared" si="36"/>
        <v>14.25</v>
      </c>
      <c r="AX31" s="4">
        <f t="shared" si="36"/>
        <v>14.075000000000001</v>
      </c>
      <c r="AY31" s="4">
        <f t="shared" si="36"/>
        <v>14.074999999999999</v>
      </c>
      <c r="AZ31" s="4">
        <f t="shared" si="36"/>
        <v>13.399999999999999</v>
      </c>
      <c r="BA31" s="4">
        <f t="shared" si="36"/>
        <v>13.424999999999999</v>
      </c>
      <c r="BB31" s="4">
        <f t="shared" si="36"/>
        <v>14.2</v>
      </c>
      <c r="BC31" s="4">
        <f t="shared" si="36"/>
        <v>13.475000000000001</v>
      </c>
      <c r="BD31" s="4">
        <f t="shared" si="36"/>
        <v>13.399999999999999</v>
      </c>
      <c r="BE31" s="4">
        <f t="shared" si="36"/>
        <v>13.575000000000001</v>
      </c>
      <c r="BF31" s="4">
        <f t="shared" si="36"/>
        <v>15.299999999999999</v>
      </c>
      <c r="BG31" s="4">
        <f t="shared" si="36"/>
        <v>14.625</v>
      </c>
      <c r="BH31" s="4">
        <f t="shared" si="36"/>
        <v>13.600000000000001</v>
      </c>
      <c r="BI31" s="4">
        <f t="shared" si="36"/>
        <v>13.225000000000001</v>
      </c>
      <c r="BJ31" s="4">
        <f t="shared" si="36"/>
        <v>12.400000000000002</v>
      </c>
      <c r="BK31" s="4">
        <f t="shared" si="36"/>
        <v>12.725000000000001</v>
      </c>
      <c r="BL31" s="4">
        <f t="shared" si="36"/>
        <v>13.25</v>
      </c>
      <c r="BM31" s="4">
        <f t="shared" si="36"/>
        <v>13.675000000000001</v>
      </c>
      <c r="BN31" s="4">
        <f t="shared" ref="BN31:CO31" si="37">AVERAGE(BN16:BN19)</f>
        <v>13.824999999999999</v>
      </c>
      <c r="BO31" s="4">
        <f t="shared" si="37"/>
        <v>13.95</v>
      </c>
      <c r="BP31" s="4">
        <f t="shared" si="37"/>
        <v>14.25</v>
      </c>
      <c r="BQ31" s="4">
        <f t="shared" si="37"/>
        <v>14.05</v>
      </c>
      <c r="BR31" s="4">
        <f t="shared" si="37"/>
        <v>13.875</v>
      </c>
      <c r="BS31" s="4">
        <f t="shared" si="37"/>
        <v>14.775</v>
      </c>
      <c r="BT31" s="4">
        <f t="shared" si="37"/>
        <v>13.887500000000001</v>
      </c>
      <c r="BU31" s="4">
        <f t="shared" si="37"/>
        <v>13.737500000000001</v>
      </c>
      <c r="BV31" s="4">
        <f t="shared" si="37"/>
        <v>13.3125</v>
      </c>
      <c r="BW31" s="4">
        <f t="shared" si="37"/>
        <v>14.575000000000001</v>
      </c>
      <c r="BX31" s="4">
        <f t="shared" si="37"/>
        <v>13.975</v>
      </c>
      <c r="BY31" s="4">
        <f t="shared" si="37"/>
        <v>14.049999999999999</v>
      </c>
      <c r="BZ31" s="4">
        <f t="shared" si="37"/>
        <v>14.074999999999999</v>
      </c>
      <c r="CA31" s="4">
        <f t="shared" si="37"/>
        <v>13.5625</v>
      </c>
      <c r="CB31" s="4">
        <f t="shared" si="37"/>
        <v>14.574999999999999</v>
      </c>
      <c r="CC31" s="4">
        <f t="shared" si="37"/>
        <v>13.475000000000001</v>
      </c>
      <c r="CD31" s="4">
        <f t="shared" si="37"/>
        <v>14.0625</v>
      </c>
      <c r="CE31" s="4">
        <f t="shared" si="37"/>
        <v>15</v>
      </c>
      <c r="CF31" s="4">
        <f t="shared" si="37"/>
        <v>14.3</v>
      </c>
      <c r="CG31" s="4">
        <f t="shared" si="37"/>
        <v>13.549999999999999</v>
      </c>
      <c r="CH31" s="4">
        <f t="shared" si="37"/>
        <v>14.445</v>
      </c>
      <c r="CI31" s="4">
        <f t="shared" si="37"/>
        <v>14.91</v>
      </c>
      <c r="CJ31" s="4">
        <f t="shared" si="37"/>
        <v>14.324999999999999</v>
      </c>
      <c r="CK31" s="4">
        <f t="shared" si="37"/>
        <v>14.311</v>
      </c>
      <c r="CL31" s="4">
        <f t="shared" si="37"/>
        <v>14.5425</v>
      </c>
      <c r="CM31" s="4">
        <f t="shared" si="37"/>
        <v>14.954499999999999</v>
      </c>
      <c r="CN31" s="4">
        <f t="shared" si="37"/>
        <v>14.448</v>
      </c>
      <c r="CO31" s="4">
        <f t="shared" si="37"/>
        <v>14.615725000000001</v>
      </c>
      <c r="CP31" s="4"/>
      <c r="CQ31" s="4">
        <f>AVERAGE(BD31:CO31)</f>
        <v>14.031295394736844</v>
      </c>
      <c r="CR31" s="26"/>
      <c r="CS31" s="4">
        <f>AVERAGE(C31:CO31)</f>
        <v>13.768535439560443</v>
      </c>
      <c r="CT31" s="2" t="s">
        <v>117</v>
      </c>
      <c r="CU31" s="2"/>
      <c r="CV31" s="32"/>
      <c r="CW31" s="32">
        <v>2010</v>
      </c>
      <c r="CX31" s="42">
        <v>13.395833333333336</v>
      </c>
      <c r="CY31" s="32"/>
      <c r="CZ31" s="32">
        <v>1938</v>
      </c>
      <c r="DA31" s="42">
        <v>13.352499999999999</v>
      </c>
      <c r="DB31" s="32"/>
      <c r="DC31" s="32">
        <v>2007</v>
      </c>
      <c r="DD31" s="42">
        <v>14.5</v>
      </c>
      <c r="DE31" s="32"/>
      <c r="DF31" s="32">
        <v>2011</v>
      </c>
      <c r="DG31" s="42">
        <v>15.487500000000001</v>
      </c>
      <c r="DI31" s="31">
        <v>2005</v>
      </c>
      <c r="DJ31" s="27">
        <v>13.233333333333334</v>
      </c>
      <c r="DL31" s="31">
        <v>1956</v>
      </c>
      <c r="DM31" s="19">
        <v>18</v>
      </c>
      <c r="DO31" s="31">
        <v>1967</v>
      </c>
      <c r="DP31" s="27">
        <v>13.909999999999998</v>
      </c>
      <c r="DR31" s="31">
        <v>1970</v>
      </c>
      <c r="DS31" s="27">
        <v>8.6266666666666669</v>
      </c>
      <c r="DU31" s="8">
        <v>2016</v>
      </c>
      <c r="DV31" s="8">
        <v>18.8</v>
      </c>
      <c r="DX31" s="8">
        <v>2011</v>
      </c>
      <c r="DY31" s="8">
        <v>18.600000000000001</v>
      </c>
      <c r="EA31" s="8">
        <v>2010</v>
      </c>
      <c r="EB31" s="8">
        <v>16.899999999999999</v>
      </c>
      <c r="ED31" s="8">
        <v>1974</v>
      </c>
      <c r="EE31" s="8">
        <v>14.1</v>
      </c>
      <c r="EG31" s="8">
        <v>1995</v>
      </c>
      <c r="EH31" s="8">
        <v>11.4</v>
      </c>
      <c r="EJ31" s="8">
        <v>1962</v>
      </c>
      <c r="EK31" s="8">
        <v>8.89</v>
      </c>
      <c r="EM31" s="8">
        <v>1964</v>
      </c>
      <c r="EN31" s="8">
        <v>8.2799999999999994</v>
      </c>
      <c r="EP31" s="8">
        <v>1982</v>
      </c>
      <c r="EQ31" s="8">
        <v>9.1999999999999993</v>
      </c>
      <c r="ER31" s="30"/>
      <c r="ES31" s="8">
        <v>1974</v>
      </c>
      <c r="ET31" s="8">
        <v>11.5</v>
      </c>
      <c r="EU31" s="30"/>
      <c r="EV31" s="8">
        <v>1997</v>
      </c>
      <c r="EW31" s="8">
        <v>13.6</v>
      </c>
      <c r="EX31" s="30"/>
      <c r="EY31" s="8">
        <v>1970</v>
      </c>
      <c r="EZ31" s="8">
        <v>15.39</v>
      </c>
      <c r="FA31" s="30"/>
      <c r="FB31" s="8">
        <v>1985</v>
      </c>
      <c r="FC31" s="19">
        <v>17.5</v>
      </c>
      <c r="FH31" s="27"/>
      <c r="FI31" s="19"/>
      <c r="FK31" s="27"/>
    </row>
    <row r="32" spans="1:167">
      <c r="A32" s="94" t="s">
        <v>311</v>
      </c>
      <c r="AV32" s="36">
        <f>(SUM(AR31:AZ31)+(AQ31+BA31)/2)/10</f>
        <v>13.6675</v>
      </c>
      <c r="AW32" s="36">
        <f t="shared" ref="AW32:CI32" si="38">(SUM(AS31:BA31)+(AR31+BB31)/2)/10</f>
        <v>13.591249999999999</v>
      </c>
      <c r="AX32" s="36">
        <f t="shared" si="38"/>
        <v>13.574999999999999</v>
      </c>
      <c r="AY32" s="36">
        <f t="shared" si="38"/>
        <v>13.615</v>
      </c>
      <c r="AZ32" s="36">
        <f t="shared" si="38"/>
        <v>13.695000000000002</v>
      </c>
      <c r="BA32" s="36">
        <f t="shared" si="38"/>
        <v>13.826250000000002</v>
      </c>
      <c r="BB32" s="36">
        <f t="shared" si="38"/>
        <v>13.936250000000001</v>
      </c>
      <c r="BC32" s="36">
        <f t="shared" si="38"/>
        <v>13.93125</v>
      </c>
      <c r="BD32" s="36">
        <f t="shared" si="38"/>
        <v>13.865</v>
      </c>
      <c r="BE32" s="36">
        <f t="shared" si="38"/>
        <v>13.772499999999999</v>
      </c>
      <c r="BF32" s="36">
        <f t="shared" si="38"/>
        <v>13.6875</v>
      </c>
      <c r="BG32" s="36">
        <f t="shared" si="38"/>
        <v>13.604999999999999</v>
      </c>
      <c r="BH32" s="36">
        <f t="shared" si="38"/>
        <v>13.567499999999999</v>
      </c>
      <c r="BI32" s="36">
        <f t="shared" si="38"/>
        <v>13.598750000000001</v>
      </c>
      <c r="BJ32" s="36">
        <f t="shared" si="38"/>
        <v>13.638749999999998</v>
      </c>
      <c r="BK32" s="36">
        <f t="shared" si="38"/>
        <v>13.605</v>
      </c>
      <c r="BL32" s="36">
        <f t="shared" si="38"/>
        <v>13.523750000000001</v>
      </c>
      <c r="BM32" s="36">
        <f t="shared" si="38"/>
        <v>13.508750000000001</v>
      </c>
      <c r="BN32" s="36">
        <f t="shared" si="38"/>
        <v>13.6</v>
      </c>
      <c r="BO32" s="36">
        <f t="shared" si="38"/>
        <v>13.751875000000002</v>
      </c>
      <c r="BP32" s="36">
        <f t="shared" si="38"/>
        <v>13.876875000000002</v>
      </c>
      <c r="BQ32" s="36">
        <f t="shared" si="38"/>
        <v>13.930625000000001</v>
      </c>
      <c r="BR32" s="36">
        <f t="shared" si="38"/>
        <v>13.978750000000002</v>
      </c>
      <c r="BS32" s="36">
        <f t="shared" si="38"/>
        <v>14.03125</v>
      </c>
      <c r="BT32" s="36">
        <f t="shared" si="38"/>
        <v>14.043749999999999</v>
      </c>
      <c r="BU32" s="36">
        <f t="shared" si="38"/>
        <v>14.040000000000001</v>
      </c>
      <c r="BV32" s="36">
        <f t="shared" si="38"/>
        <v>14.006874999999999</v>
      </c>
      <c r="BW32" s="36">
        <f t="shared" si="38"/>
        <v>14.017500000000002</v>
      </c>
      <c r="BX32" s="36">
        <f t="shared" si="38"/>
        <v>13.987500000000001</v>
      </c>
      <c r="BY32" s="36">
        <f t="shared" si="38"/>
        <v>13.93125</v>
      </c>
      <c r="BZ32" s="36">
        <f t="shared" si="38"/>
        <v>14.003125000000001</v>
      </c>
      <c r="CA32" s="36">
        <f t="shared" si="38"/>
        <v>14.115625</v>
      </c>
      <c r="CB32" s="36">
        <f t="shared" si="38"/>
        <v>14.11375</v>
      </c>
      <c r="CC32" s="36">
        <f t="shared" si="38"/>
        <v>14.086000000000002</v>
      </c>
      <c r="CD32" s="36">
        <f t="shared" si="38"/>
        <v>14.152499999999998</v>
      </c>
      <c r="CE32" s="36">
        <f t="shared" si="38"/>
        <v>14.207999999999998</v>
      </c>
      <c r="CF32" s="36">
        <f t="shared" si="38"/>
        <v>14.257924999999997</v>
      </c>
      <c r="CG32" s="36">
        <f t="shared" si="38"/>
        <v>14.293725</v>
      </c>
      <c r="CH32" s="36">
        <f t="shared" si="38"/>
        <v>14.366074999999999</v>
      </c>
      <c r="CI32" s="36">
        <f t="shared" si="38"/>
        <v>14.459325000000002</v>
      </c>
      <c r="CW32" s="32">
        <v>1985</v>
      </c>
      <c r="CX32" s="42">
        <v>13.366666666666665</v>
      </c>
      <c r="CY32" s="32"/>
      <c r="CZ32" s="32">
        <v>1988</v>
      </c>
      <c r="DA32" s="42">
        <v>13.333333333333334</v>
      </c>
      <c r="DB32" s="32"/>
      <c r="DC32" s="32">
        <v>2003</v>
      </c>
      <c r="DD32" s="42">
        <v>14.475000000000001</v>
      </c>
      <c r="DE32" s="32"/>
      <c r="DF32" s="32">
        <v>2016</v>
      </c>
      <c r="DG32" s="42">
        <v>15.487500000000001</v>
      </c>
      <c r="DI32" s="31">
        <v>1962</v>
      </c>
      <c r="DJ32" s="27">
        <v>13.219999999999999</v>
      </c>
      <c r="DL32" s="31">
        <v>1957</v>
      </c>
      <c r="DM32" s="19">
        <v>17.983333333333334</v>
      </c>
      <c r="DO32" s="31">
        <v>2011</v>
      </c>
      <c r="DP32" s="27">
        <v>13.909999999999998</v>
      </c>
      <c r="DR32" s="31">
        <v>2001</v>
      </c>
      <c r="DS32" s="27">
        <v>8.6</v>
      </c>
      <c r="DU32" s="8">
        <v>1941</v>
      </c>
      <c r="DV32" s="8">
        <v>18.78</v>
      </c>
      <c r="DX32" s="8">
        <v>1963</v>
      </c>
      <c r="DY32" s="8">
        <v>18.559999999999999</v>
      </c>
      <c r="EA32" s="8">
        <v>1959</v>
      </c>
      <c r="EB32" s="8">
        <v>16.89</v>
      </c>
      <c r="ED32" s="8">
        <v>1998</v>
      </c>
      <c r="EE32" s="8">
        <v>14.1</v>
      </c>
      <c r="EG32" s="8">
        <v>1998</v>
      </c>
      <c r="EH32" s="8">
        <v>11.4</v>
      </c>
      <c r="EJ32" s="8">
        <v>1987</v>
      </c>
      <c r="EK32" s="8">
        <v>8.8000000000000007</v>
      </c>
      <c r="EM32" s="8">
        <v>2007</v>
      </c>
      <c r="EN32" s="8">
        <v>8.1999999999999993</v>
      </c>
      <c r="EP32" s="8">
        <v>1990</v>
      </c>
      <c r="EQ32" s="8">
        <v>9.1999999999999993</v>
      </c>
      <c r="ER32" s="30"/>
      <c r="ES32" s="8">
        <v>1979</v>
      </c>
      <c r="ET32" s="8">
        <v>11.4</v>
      </c>
      <c r="EU32" s="30"/>
      <c r="EV32" s="8">
        <v>1972</v>
      </c>
      <c r="EW32" s="8">
        <v>13.6</v>
      </c>
      <c r="EX32" s="30"/>
      <c r="EY32" s="8">
        <v>1999</v>
      </c>
      <c r="EZ32" s="8">
        <v>15.3</v>
      </c>
      <c r="FA32" s="30"/>
      <c r="FB32" s="8">
        <v>2018</v>
      </c>
      <c r="FC32" s="8">
        <v>17.399999999999999</v>
      </c>
      <c r="FH32" s="27"/>
      <c r="FI32" s="19"/>
      <c r="FK32" s="27"/>
    </row>
    <row r="33" spans="1:167">
      <c r="A33" t="s">
        <v>312</v>
      </c>
      <c r="AQ33" s="36">
        <f>TREND($AQ$31:$CN$31,$AQ$7:$CN$7,AQ7,TRUE)</f>
        <v>13.517862352941176</v>
      </c>
      <c r="AR33" s="36">
        <f t="shared" ref="AR33:CN33" si="39">TREND($AQ$31:$CN$31,$AQ$7:$CN$7,AR7,TRUE)</f>
        <v>13.535050420168066</v>
      </c>
      <c r="AS33" s="36">
        <f t="shared" si="39"/>
        <v>13.552238487394956</v>
      </c>
      <c r="AT33" s="36">
        <f t="shared" si="39"/>
        <v>13.569426554621845</v>
      </c>
      <c r="AU33" s="36">
        <f t="shared" si="39"/>
        <v>13.586614621848742</v>
      </c>
      <c r="AV33" s="36">
        <f t="shared" si="39"/>
        <v>13.603802689075632</v>
      </c>
      <c r="AW33" s="36">
        <f t="shared" si="39"/>
        <v>13.620990756302522</v>
      </c>
      <c r="AX33" s="36">
        <f t="shared" si="39"/>
        <v>13.638178823529412</v>
      </c>
      <c r="AY33" s="36">
        <f t="shared" si="39"/>
        <v>13.655366890756302</v>
      </c>
      <c r="AZ33" s="36">
        <f t="shared" si="39"/>
        <v>13.672554957983191</v>
      </c>
      <c r="BA33" s="36">
        <f t="shared" si="39"/>
        <v>13.689743025210081</v>
      </c>
      <c r="BB33" s="36">
        <f t="shared" si="39"/>
        <v>13.706931092436978</v>
      </c>
      <c r="BC33" s="36">
        <f t="shared" si="39"/>
        <v>13.724119159663868</v>
      </c>
      <c r="BD33" s="36">
        <f t="shared" si="39"/>
        <v>13.741307226890758</v>
      </c>
      <c r="BE33" s="36">
        <f t="shared" si="39"/>
        <v>13.758495294117647</v>
      </c>
      <c r="BF33" s="36">
        <f t="shared" si="39"/>
        <v>13.775683361344537</v>
      </c>
      <c r="BG33" s="36">
        <f t="shared" si="39"/>
        <v>13.792871428571427</v>
      </c>
      <c r="BH33" s="36">
        <f t="shared" si="39"/>
        <v>13.810059495798317</v>
      </c>
      <c r="BI33" s="36">
        <f t="shared" si="39"/>
        <v>13.827247563025207</v>
      </c>
      <c r="BJ33" s="36">
        <f t="shared" si="39"/>
        <v>13.844435630252104</v>
      </c>
      <c r="BK33" s="36">
        <f t="shared" si="39"/>
        <v>13.861623697478993</v>
      </c>
      <c r="BL33" s="36">
        <f t="shared" si="39"/>
        <v>13.878811764705883</v>
      </c>
      <c r="BM33" s="36">
        <f t="shared" si="39"/>
        <v>13.895999831932773</v>
      </c>
      <c r="BN33" s="36">
        <f t="shared" si="39"/>
        <v>13.913187899159663</v>
      </c>
      <c r="BO33" s="36">
        <f t="shared" si="39"/>
        <v>13.930375966386553</v>
      </c>
      <c r="BP33" s="36">
        <f t="shared" si="39"/>
        <v>13.947564033613443</v>
      </c>
      <c r="BQ33" s="36">
        <f t="shared" si="39"/>
        <v>13.964752100840339</v>
      </c>
      <c r="BR33" s="36">
        <f t="shared" si="39"/>
        <v>13.981940168067229</v>
      </c>
      <c r="BS33" s="36">
        <f t="shared" si="39"/>
        <v>13.999128235294119</v>
      </c>
      <c r="BT33" s="36">
        <f t="shared" si="39"/>
        <v>14.016316302521009</v>
      </c>
      <c r="BU33" s="36">
        <f t="shared" si="39"/>
        <v>14.033504369747899</v>
      </c>
      <c r="BV33" s="36">
        <f t="shared" si="39"/>
        <v>14.050692436974789</v>
      </c>
      <c r="BW33" s="36">
        <f t="shared" si="39"/>
        <v>14.067880504201678</v>
      </c>
      <c r="BX33" s="36">
        <f t="shared" si="39"/>
        <v>14.085068571428568</v>
      </c>
      <c r="BY33" s="36">
        <f t="shared" si="39"/>
        <v>14.102256638655465</v>
      </c>
      <c r="BZ33" s="36">
        <f t="shared" si="39"/>
        <v>14.119444705882355</v>
      </c>
      <c r="CA33" s="36">
        <f t="shared" si="39"/>
        <v>14.136632773109245</v>
      </c>
      <c r="CB33" s="36">
        <f t="shared" si="39"/>
        <v>14.153820840336135</v>
      </c>
      <c r="CC33" s="36">
        <f t="shared" si="39"/>
        <v>14.171008907563024</v>
      </c>
      <c r="CD33" s="36">
        <f t="shared" si="39"/>
        <v>14.188196974789914</v>
      </c>
      <c r="CE33" s="36">
        <f t="shared" si="39"/>
        <v>14.205385042016804</v>
      </c>
      <c r="CF33" s="36">
        <f t="shared" si="39"/>
        <v>14.222573109243701</v>
      </c>
      <c r="CG33" s="36">
        <f t="shared" si="39"/>
        <v>14.239761176470591</v>
      </c>
      <c r="CH33" s="36">
        <f t="shared" si="39"/>
        <v>14.256949243697481</v>
      </c>
      <c r="CI33" s="36">
        <f t="shared" si="39"/>
        <v>14.27413731092437</v>
      </c>
      <c r="CJ33" s="36">
        <f t="shared" si="39"/>
        <v>14.29132537815126</v>
      </c>
      <c r="CK33" s="36">
        <f t="shared" si="39"/>
        <v>14.30851344537815</v>
      </c>
      <c r="CL33" s="36">
        <f t="shared" si="39"/>
        <v>14.32570151260504</v>
      </c>
      <c r="CM33" s="36">
        <f t="shared" si="39"/>
        <v>14.34288957983193</v>
      </c>
      <c r="CN33" s="36">
        <f t="shared" si="39"/>
        <v>14.360077647058826</v>
      </c>
      <c r="CO33" s="36"/>
      <c r="CP33" s="36"/>
      <c r="CW33" s="32">
        <v>1968</v>
      </c>
      <c r="CX33" s="42">
        <v>13.36166666666667</v>
      </c>
      <c r="CY33" s="32"/>
      <c r="CZ33" s="32">
        <v>1989</v>
      </c>
      <c r="DA33" s="42">
        <v>13.308333333333337</v>
      </c>
      <c r="DB33" s="32"/>
      <c r="DC33" s="44">
        <v>2020</v>
      </c>
      <c r="DD33" s="49">
        <v>14.47</v>
      </c>
      <c r="DE33" s="32"/>
      <c r="DF33" s="32">
        <v>1933</v>
      </c>
      <c r="DG33" s="42">
        <v>15.465</v>
      </c>
      <c r="DI33" s="31">
        <v>1984</v>
      </c>
      <c r="DJ33" s="27">
        <v>13.200000000000001</v>
      </c>
      <c r="DL33" s="31">
        <v>1940</v>
      </c>
      <c r="DM33" s="19">
        <v>17.946666666666669</v>
      </c>
      <c r="DO33" s="44">
        <v>2021</v>
      </c>
      <c r="DP33" s="44">
        <v>13.9</v>
      </c>
      <c r="DR33" s="31">
        <v>2008</v>
      </c>
      <c r="DS33" s="27">
        <v>8.6</v>
      </c>
      <c r="DU33" s="8">
        <v>1982</v>
      </c>
      <c r="DV33" s="8">
        <v>18.7</v>
      </c>
      <c r="DX33" s="8">
        <v>1961</v>
      </c>
      <c r="DY33" s="8">
        <v>18.329999999999998</v>
      </c>
      <c r="EA33" s="8">
        <v>1954</v>
      </c>
      <c r="EB33" s="8">
        <v>16.829999999999998</v>
      </c>
      <c r="ED33" s="8">
        <v>2000</v>
      </c>
      <c r="EE33" s="8">
        <v>14.1</v>
      </c>
      <c r="EG33" s="8">
        <v>2000</v>
      </c>
      <c r="EH33" s="8">
        <v>11.4</v>
      </c>
      <c r="EJ33" s="8">
        <v>2010</v>
      </c>
      <c r="EK33" s="8">
        <v>8.8000000000000007</v>
      </c>
      <c r="EM33" s="8">
        <v>1978</v>
      </c>
      <c r="EN33" s="8">
        <v>8</v>
      </c>
      <c r="EP33" s="8">
        <v>2015</v>
      </c>
      <c r="EQ33" s="8">
        <v>9.1999999999999993</v>
      </c>
      <c r="ER33" s="30"/>
      <c r="ES33" s="8">
        <v>1991</v>
      </c>
      <c r="ET33" s="8">
        <v>11.4</v>
      </c>
      <c r="EU33" s="30"/>
      <c r="EV33" s="8">
        <v>1970</v>
      </c>
      <c r="EW33" s="8">
        <v>13.5</v>
      </c>
      <c r="EX33" s="30"/>
      <c r="EY33" s="8">
        <v>1932</v>
      </c>
      <c r="EZ33" s="8">
        <v>15.28</v>
      </c>
      <c r="FA33" s="30"/>
      <c r="FB33" s="30">
        <v>1939</v>
      </c>
      <c r="FC33" s="28">
        <v>17.39</v>
      </c>
      <c r="FH33" s="27"/>
      <c r="FI33" s="19"/>
      <c r="FK33" s="27"/>
    </row>
    <row r="34" spans="1:167" ht="13.5">
      <c r="A34" s="2" t="s">
        <v>294</v>
      </c>
      <c r="B34" s="26">
        <f t="shared" ref="B34:AG34" si="40">AVERAGE(B17:B19)</f>
        <v>14.963333333333333</v>
      </c>
      <c r="C34" s="26">
        <f t="shared" si="40"/>
        <v>15.163333333333332</v>
      </c>
      <c r="D34" s="26">
        <f t="shared" si="40"/>
        <v>16.02</v>
      </c>
      <c r="E34" s="26">
        <f t="shared" si="40"/>
        <v>14.74</v>
      </c>
      <c r="F34" s="26">
        <f t="shared" si="40"/>
        <v>14.76</v>
      </c>
      <c r="G34" s="26">
        <f t="shared" si="40"/>
        <v>14.979999999999999</v>
      </c>
      <c r="H34" s="26">
        <f t="shared" si="40"/>
        <v>14.723333333333334</v>
      </c>
      <c r="I34" s="26">
        <f t="shared" si="40"/>
        <v>14.37</v>
      </c>
      <c r="J34" s="26">
        <f t="shared" si="40"/>
        <v>14.406666666666666</v>
      </c>
      <c r="K34" s="26">
        <f t="shared" si="40"/>
        <v>14.053333333333333</v>
      </c>
      <c r="L34" s="26">
        <f t="shared" si="40"/>
        <v>14.463333333333333</v>
      </c>
      <c r="M34" s="26">
        <f t="shared" si="40"/>
        <v>14.313333333333333</v>
      </c>
      <c r="N34" s="26">
        <f t="shared" si="40"/>
        <v>13.536666666666667</v>
      </c>
      <c r="O34" s="26">
        <f t="shared" si="40"/>
        <v>13.11</v>
      </c>
      <c r="P34" s="26">
        <f t="shared" si="40"/>
        <v>12.113333333333335</v>
      </c>
      <c r="Q34" s="26">
        <f t="shared" si="40"/>
        <v>14.24</v>
      </c>
      <c r="R34" s="26">
        <f t="shared" si="40"/>
        <v>13.906666666666666</v>
      </c>
      <c r="S34" s="26">
        <f t="shared" si="40"/>
        <v>14.483333333333334</v>
      </c>
      <c r="T34" s="26">
        <f t="shared" si="40"/>
        <v>14.74</v>
      </c>
      <c r="U34" s="26">
        <f t="shared" si="40"/>
        <v>13.776666666666666</v>
      </c>
      <c r="V34" s="26">
        <f t="shared" si="40"/>
        <v>14.443333333333333</v>
      </c>
      <c r="W34" s="26">
        <f t="shared" si="40"/>
        <v>14.743333333333334</v>
      </c>
      <c r="X34" s="26">
        <f t="shared" si="40"/>
        <v>14.923333333333332</v>
      </c>
      <c r="Y34" s="26">
        <f t="shared" si="40"/>
        <v>14.536666666666667</v>
      </c>
      <c r="Z34" s="26">
        <f t="shared" si="40"/>
        <v>14.85</v>
      </c>
      <c r="AA34" s="26">
        <f t="shared" si="40"/>
        <v>13.853333333333333</v>
      </c>
      <c r="AB34" s="26">
        <f t="shared" si="40"/>
        <v>15.5</v>
      </c>
      <c r="AC34" s="26">
        <f t="shared" si="40"/>
        <v>14.589999999999998</v>
      </c>
      <c r="AD34" s="26">
        <f t="shared" si="40"/>
        <v>14.556666666666667</v>
      </c>
      <c r="AE34" s="26">
        <f t="shared" si="40"/>
        <v>16.186666666666667</v>
      </c>
      <c r="AF34" s="26">
        <f t="shared" si="40"/>
        <v>15.313333333333333</v>
      </c>
      <c r="AG34" s="26">
        <f t="shared" si="40"/>
        <v>14.516666666666666</v>
      </c>
      <c r="AH34" s="26">
        <f t="shared" ref="AH34:BM34" si="41">AVERAGE(AH17:AH19)</f>
        <v>14.833333333333334</v>
      </c>
      <c r="AI34" s="26">
        <f t="shared" si="41"/>
        <v>14.073333333333332</v>
      </c>
      <c r="AJ34" s="26">
        <f t="shared" si="41"/>
        <v>14.316666666666668</v>
      </c>
      <c r="AK34" s="26">
        <f t="shared" si="41"/>
        <v>15.113333333333335</v>
      </c>
      <c r="AL34" s="26">
        <f t="shared" si="41"/>
        <v>13.926666666666668</v>
      </c>
      <c r="AM34" s="26">
        <f t="shared" si="41"/>
        <v>15.166666666666666</v>
      </c>
      <c r="AN34" s="26">
        <f t="shared" si="41"/>
        <v>15.37</v>
      </c>
      <c r="AO34" s="26">
        <f t="shared" si="41"/>
        <v>14.666666666666666</v>
      </c>
      <c r="AP34" s="26">
        <f t="shared" si="41"/>
        <v>15.300000000000002</v>
      </c>
      <c r="AQ34" s="26">
        <f t="shared" si="41"/>
        <v>15.633333333333333</v>
      </c>
      <c r="AR34" s="26">
        <f t="shared" si="41"/>
        <v>15.533333333333331</v>
      </c>
      <c r="AS34" s="26">
        <f t="shared" si="41"/>
        <v>14.299999999999999</v>
      </c>
      <c r="AT34" s="26">
        <f t="shared" si="41"/>
        <v>13.666666666666666</v>
      </c>
      <c r="AU34" s="26">
        <f t="shared" si="41"/>
        <v>14.266666666666666</v>
      </c>
      <c r="AV34" s="26">
        <f t="shared" si="41"/>
        <v>14.433333333333335</v>
      </c>
      <c r="AW34" s="26">
        <f t="shared" si="41"/>
        <v>15.200000000000001</v>
      </c>
      <c r="AX34" s="26">
        <f t="shared" si="41"/>
        <v>14.733333333333334</v>
      </c>
      <c r="AY34" s="26">
        <f t="shared" si="41"/>
        <v>15.200000000000001</v>
      </c>
      <c r="AZ34" s="26">
        <f t="shared" si="41"/>
        <v>14.566666666666668</v>
      </c>
      <c r="BA34" s="26">
        <f t="shared" si="41"/>
        <v>14.366666666666667</v>
      </c>
      <c r="BB34" s="26">
        <f t="shared" si="41"/>
        <v>15.5</v>
      </c>
      <c r="BC34" s="26">
        <f t="shared" si="41"/>
        <v>14.366666666666667</v>
      </c>
      <c r="BD34" s="26">
        <f t="shared" si="41"/>
        <v>14.633333333333333</v>
      </c>
      <c r="BE34" s="26">
        <f t="shared" si="41"/>
        <v>14.5</v>
      </c>
      <c r="BF34" s="26">
        <f t="shared" si="41"/>
        <v>16.033333333333335</v>
      </c>
      <c r="BG34" s="26">
        <f t="shared" si="41"/>
        <v>15.6</v>
      </c>
      <c r="BH34" s="26">
        <f t="shared" si="41"/>
        <v>14.966666666666669</v>
      </c>
      <c r="BI34" s="26">
        <f t="shared" si="41"/>
        <v>13.833333333333334</v>
      </c>
      <c r="BJ34" s="26">
        <f t="shared" si="41"/>
        <v>13.633333333333335</v>
      </c>
      <c r="BK34" s="26">
        <f t="shared" si="41"/>
        <v>13.833333333333334</v>
      </c>
      <c r="BL34" s="26">
        <f t="shared" si="41"/>
        <v>14.366666666666665</v>
      </c>
      <c r="BM34" s="26">
        <f t="shared" si="41"/>
        <v>14.566666666666668</v>
      </c>
      <c r="BN34" s="26">
        <f t="shared" ref="BN34:CN34" si="42">AVERAGE(BN17:BN19)</f>
        <v>14.433333333333332</v>
      </c>
      <c r="BO34" s="26">
        <f t="shared" si="42"/>
        <v>15.466666666666667</v>
      </c>
      <c r="BP34" s="26">
        <f t="shared" si="42"/>
        <v>15.033333333333331</v>
      </c>
      <c r="BQ34" s="26">
        <f t="shared" si="42"/>
        <v>14.800000000000002</v>
      </c>
      <c r="BR34" s="26">
        <f t="shared" si="42"/>
        <v>14.866666666666667</v>
      </c>
      <c r="BS34" s="26">
        <f t="shared" si="42"/>
        <v>15.733333333333334</v>
      </c>
      <c r="BT34" s="26">
        <f t="shared" si="42"/>
        <v>14.466666666666669</v>
      </c>
      <c r="BU34" s="26">
        <f t="shared" si="42"/>
        <v>14.583333333333334</v>
      </c>
      <c r="BV34" s="26">
        <f t="shared" si="42"/>
        <v>14.283333333333331</v>
      </c>
      <c r="BW34" s="26">
        <f t="shared" si="42"/>
        <v>15.466666666666667</v>
      </c>
      <c r="BX34" s="26">
        <f t="shared" si="42"/>
        <v>14.433333333333332</v>
      </c>
      <c r="BY34" s="26">
        <f t="shared" si="42"/>
        <v>14.933333333333332</v>
      </c>
      <c r="BZ34" s="26">
        <f t="shared" si="42"/>
        <v>14.866666666666665</v>
      </c>
      <c r="CA34" s="26">
        <f t="shared" si="42"/>
        <v>14.5</v>
      </c>
      <c r="CB34" s="26">
        <f t="shared" si="42"/>
        <v>15.366666666666665</v>
      </c>
      <c r="CC34" s="26">
        <f t="shared" si="42"/>
        <v>14.566666666666668</v>
      </c>
      <c r="CD34" s="26">
        <f t="shared" si="42"/>
        <v>14.949999999999998</v>
      </c>
      <c r="CE34" s="26">
        <f t="shared" si="42"/>
        <v>16.033333333333335</v>
      </c>
      <c r="CF34" s="26">
        <f t="shared" si="42"/>
        <v>15.133333333333335</v>
      </c>
      <c r="CG34" s="26">
        <f t="shared" si="42"/>
        <v>14.833333333333334</v>
      </c>
      <c r="CH34" s="26">
        <f t="shared" si="42"/>
        <v>15.393333333333333</v>
      </c>
      <c r="CI34" s="26">
        <f t="shared" si="42"/>
        <v>15.9</v>
      </c>
      <c r="CJ34" s="26">
        <f t="shared" si="42"/>
        <v>15.399999999999999</v>
      </c>
      <c r="CK34" s="26">
        <f t="shared" si="42"/>
        <v>15.394</v>
      </c>
      <c r="CL34" s="26">
        <f t="shared" si="42"/>
        <v>15.407333333333332</v>
      </c>
      <c r="CM34" s="26">
        <f t="shared" si="42"/>
        <v>16.239333333333335</v>
      </c>
      <c r="CN34" s="26">
        <f t="shared" si="42"/>
        <v>15.399666666666667</v>
      </c>
      <c r="CO34" s="26">
        <f>AVERAGE(CO17:CO19)</f>
        <v>15.450966666666668</v>
      </c>
      <c r="CP34" s="26"/>
      <c r="CQ34" s="26">
        <f>AVERAGE(CQ17:CQ19)</f>
        <v>14.981613157894737</v>
      </c>
      <c r="CS34" s="26">
        <f>AVERAGE(CS17:CS19)</f>
        <v>14.768601086956517</v>
      </c>
      <c r="CT34" s="2" t="s">
        <v>294</v>
      </c>
      <c r="CW34" s="32">
        <v>2008</v>
      </c>
      <c r="CX34" s="42">
        <v>13.358333333333334</v>
      </c>
      <c r="CY34" s="32"/>
      <c r="CZ34" s="32">
        <v>1973</v>
      </c>
      <c r="DA34" s="42">
        <v>13.308333333333332</v>
      </c>
      <c r="DB34" s="32"/>
      <c r="DC34" s="32">
        <v>1970</v>
      </c>
      <c r="DD34" s="42">
        <v>14.435</v>
      </c>
      <c r="DE34" s="32"/>
      <c r="DF34" s="32">
        <v>1974</v>
      </c>
      <c r="DG34" s="42">
        <v>15.45</v>
      </c>
      <c r="DI34" s="31">
        <v>2008</v>
      </c>
      <c r="DJ34" s="27">
        <v>13.200000000000001</v>
      </c>
      <c r="DL34" s="31">
        <v>1999</v>
      </c>
      <c r="DM34" s="19">
        <v>17.933333333333334</v>
      </c>
      <c r="DO34" s="31">
        <v>2014</v>
      </c>
      <c r="DP34" s="27">
        <v>13.883333333333333</v>
      </c>
      <c r="DR34" s="31">
        <v>2011</v>
      </c>
      <c r="DS34" s="27">
        <v>8.5666666666666682</v>
      </c>
      <c r="DU34" s="8">
        <v>1987</v>
      </c>
      <c r="DV34" s="8">
        <v>18.7</v>
      </c>
      <c r="DX34" s="8">
        <v>1941</v>
      </c>
      <c r="DY34" s="8">
        <v>18.28</v>
      </c>
      <c r="EA34" s="8">
        <v>1989</v>
      </c>
      <c r="EB34" s="8">
        <v>16.8</v>
      </c>
      <c r="ED34" s="8">
        <v>1936</v>
      </c>
      <c r="EE34" s="8">
        <v>14.06</v>
      </c>
      <c r="EG34" s="8">
        <v>2015</v>
      </c>
      <c r="EH34" s="8">
        <v>11.4</v>
      </c>
      <c r="EJ34" s="8">
        <v>2017</v>
      </c>
      <c r="EK34" s="8">
        <v>8.8000000000000007</v>
      </c>
      <c r="EM34" s="8">
        <v>1992</v>
      </c>
      <c r="EN34" s="8">
        <v>8</v>
      </c>
      <c r="EP34" s="30">
        <v>1957</v>
      </c>
      <c r="EQ34" s="30">
        <v>9.17</v>
      </c>
      <c r="ER34" s="30"/>
      <c r="ES34" s="8">
        <v>2007</v>
      </c>
      <c r="ET34" s="8">
        <v>11.4</v>
      </c>
      <c r="EU34" s="30"/>
      <c r="EV34" s="30">
        <v>1935</v>
      </c>
      <c r="EW34" s="30">
        <v>13.44</v>
      </c>
      <c r="EX34" s="30"/>
      <c r="EY34" s="30">
        <v>1934</v>
      </c>
      <c r="EZ34" s="30">
        <v>15.28</v>
      </c>
      <c r="FA34" s="30"/>
      <c r="FB34" s="8">
        <v>1964</v>
      </c>
      <c r="FC34" s="19">
        <v>17.329999999999998</v>
      </c>
      <c r="FH34" s="27"/>
      <c r="FI34" s="19"/>
      <c r="FK34" s="27"/>
    </row>
    <row r="35" spans="1:167" ht="13.5">
      <c r="A35" s="2" t="s">
        <v>295</v>
      </c>
      <c r="B35" s="26">
        <f t="shared" ref="B35:AG35" si="43">AVERAGE(B18:B19)</f>
        <v>15.835000000000001</v>
      </c>
      <c r="C35" s="26">
        <f t="shared" si="43"/>
        <v>16.274999999999999</v>
      </c>
      <c r="D35" s="26">
        <f t="shared" si="43"/>
        <v>17.695</v>
      </c>
      <c r="E35" s="26">
        <f t="shared" si="43"/>
        <v>15.39</v>
      </c>
      <c r="F35" s="26">
        <f t="shared" si="43"/>
        <v>15.25</v>
      </c>
      <c r="G35" s="26">
        <f t="shared" si="43"/>
        <v>16.914999999999999</v>
      </c>
      <c r="H35" s="26">
        <f t="shared" si="43"/>
        <v>15.585000000000001</v>
      </c>
      <c r="I35" s="26">
        <f t="shared" si="43"/>
        <v>15.945</v>
      </c>
      <c r="J35" s="26">
        <f t="shared" si="43"/>
        <v>15.445</v>
      </c>
      <c r="K35" s="26">
        <f t="shared" si="43"/>
        <v>15.635000000000002</v>
      </c>
      <c r="L35" s="26">
        <f t="shared" si="43"/>
        <v>15.14</v>
      </c>
      <c r="M35" s="26">
        <f t="shared" si="43"/>
        <v>15.969999999999999</v>
      </c>
      <c r="N35" s="26">
        <f t="shared" si="43"/>
        <v>14.335000000000001</v>
      </c>
      <c r="O35" s="26">
        <f t="shared" si="43"/>
        <v>14.774999999999999</v>
      </c>
      <c r="P35" s="26">
        <f t="shared" si="43"/>
        <v>12.780000000000001</v>
      </c>
      <c r="Q35" s="26">
        <f t="shared" si="43"/>
        <v>15.25</v>
      </c>
      <c r="R35" s="26">
        <f t="shared" si="43"/>
        <v>14.86</v>
      </c>
      <c r="S35" s="26">
        <f t="shared" si="43"/>
        <v>14.725</v>
      </c>
      <c r="T35" s="26">
        <f t="shared" si="43"/>
        <v>15.945</v>
      </c>
      <c r="U35" s="26">
        <f t="shared" si="43"/>
        <v>14.445</v>
      </c>
      <c r="V35" s="26">
        <f t="shared" si="43"/>
        <v>15.11</v>
      </c>
      <c r="W35" s="26">
        <f t="shared" si="43"/>
        <v>16.115000000000002</v>
      </c>
      <c r="X35" s="26">
        <f t="shared" si="43"/>
        <v>16.384999999999998</v>
      </c>
      <c r="Y35" s="26">
        <f t="shared" si="43"/>
        <v>15.414999999999999</v>
      </c>
      <c r="Z35" s="26">
        <f t="shared" si="43"/>
        <v>15.805</v>
      </c>
      <c r="AA35" s="26">
        <f t="shared" si="43"/>
        <v>14.89</v>
      </c>
      <c r="AB35" s="26">
        <f t="shared" si="43"/>
        <v>16.445</v>
      </c>
      <c r="AC35" s="26">
        <f t="shared" si="43"/>
        <v>16.190000000000001</v>
      </c>
      <c r="AD35" s="26">
        <f t="shared" si="43"/>
        <v>14.945</v>
      </c>
      <c r="AE35" s="26">
        <f t="shared" si="43"/>
        <v>16.835000000000001</v>
      </c>
      <c r="AF35" s="26">
        <f t="shared" si="43"/>
        <v>15.75</v>
      </c>
      <c r="AG35" s="26">
        <f t="shared" si="43"/>
        <v>15.11</v>
      </c>
      <c r="AH35" s="26">
        <f t="shared" ref="AH35:BM35" si="44">AVERAGE(AH18:AH19)</f>
        <v>16</v>
      </c>
      <c r="AI35" s="26">
        <f t="shared" si="44"/>
        <v>15.25</v>
      </c>
      <c r="AJ35" s="26">
        <f t="shared" si="44"/>
        <v>15.225</v>
      </c>
      <c r="AK35" s="26">
        <f t="shared" si="44"/>
        <v>15.835000000000001</v>
      </c>
      <c r="AL35" s="26">
        <f t="shared" si="44"/>
        <v>14.695</v>
      </c>
      <c r="AM35" s="26">
        <f t="shared" si="44"/>
        <v>16.89</v>
      </c>
      <c r="AN35" s="26">
        <f t="shared" si="44"/>
        <v>16.305</v>
      </c>
      <c r="AO35" s="26">
        <f t="shared" si="44"/>
        <v>15.65</v>
      </c>
      <c r="AP35" s="26">
        <f t="shared" si="44"/>
        <v>16.149999999999999</v>
      </c>
      <c r="AQ35" s="26">
        <f t="shared" si="44"/>
        <v>16.45</v>
      </c>
      <c r="AR35" s="26">
        <f t="shared" si="44"/>
        <v>17.049999999999997</v>
      </c>
      <c r="AS35" s="26">
        <f t="shared" si="44"/>
        <v>14.95</v>
      </c>
      <c r="AT35" s="26">
        <f t="shared" si="44"/>
        <v>14.649999999999999</v>
      </c>
      <c r="AU35" s="26">
        <f t="shared" si="44"/>
        <v>15.1</v>
      </c>
      <c r="AV35" s="26">
        <f t="shared" si="44"/>
        <v>15.75</v>
      </c>
      <c r="AW35" s="26">
        <f t="shared" si="44"/>
        <v>16.399999999999999</v>
      </c>
      <c r="AX35" s="26">
        <f t="shared" si="44"/>
        <v>14.950000000000001</v>
      </c>
      <c r="AY35" s="26">
        <f t="shared" si="44"/>
        <v>16.399999999999999</v>
      </c>
      <c r="AZ35" s="26">
        <f t="shared" si="44"/>
        <v>16.350000000000001</v>
      </c>
      <c r="BA35" s="26">
        <f t="shared" si="44"/>
        <v>14.899999999999999</v>
      </c>
      <c r="BB35" s="26">
        <f t="shared" si="44"/>
        <v>16.75</v>
      </c>
      <c r="BC35" s="26">
        <f t="shared" si="44"/>
        <v>15.85</v>
      </c>
      <c r="BD35" s="26">
        <f t="shared" si="44"/>
        <v>15.399999999999999</v>
      </c>
      <c r="BE35" s="26">
        <f t="shared" si="44"/>
        <v>15.5</v>
      </c>
      <c r="BF35" s="26">
        <f t="shared" si="44"/>
        <v>16.850000000000001</v>
      </c>
      <c r="BG35" s="26">
        <f t="shared" si="44"/>
        <v>16.05</v>
      </c>
      <c r="BH35" s="26">
        <f t="shared" si="44"/>
        <v>15.75</v>
      </c>
      <c r="BI35" s="26">
        <f t="shared" si="44"/>
        <v>14.65</v>
      </c>
      <c r="BJ35" s="26">
        <f t="shared" si="44"/>
        <v>14.75</v>
      </c>
      <c r="BK35" s="26">
        <f t="shared" si="44"/>
        <v>13.9</v>
      </c>
      <c r="BL35" s="26">
        <f t="shared" si="44"/>
        <v>15.7</v>
      </c>
      <c r="BM35" s="26">
        <f t="shared" si="44"/>
        <v>16</v>
      </c>
      <c r="BN35" s="26">
        <f t="shared" ref="BN35:CN35" si="45">AVERAGE(BN18:BN19)</f>
        <v>14.75</v>
      </c>
      <c r="BO35" s="26">
        <f t="shared" si="45"/>
        <v>16.399999999999999</v>
      </c>
      <c r="BP35" s="26">
        <f t="shared" si="45"/>
        <v>15.5</v>
      </c>
      <c r="BQ35" s="26">
        <f t="shared" si="45"/>
        <v>15.05</v>
      </c>
      <c r="BR35" s="26">
        <f t="shared" si="45"/>
        <v>15.600000000000001</v>
      </c>
      <c r="BS35" s="26">
        <f t="shared" si="45"/>
        <v>16.45</v>
      </c>
      <c r="BT35" s="26">
        <f t="shared" si="45"/>
        <v>15.55</v>
      </c>
      <c r="BU35" s="26">
        <f t="shared" si="45"/>
        <v>15.875</v>
      </c>
      <c r="BV35" s="26">
        <f t="shared" si="45"/>
        <v>15.1</v>
      </c>
      <c r="BW35" s="26">
        <f t="shared" si="45"/>
        <v>16.850000000000001</v>
      </c>
      <c r="BX35" s="26">
        <f t="shared" si="45"/>
        <v>15.1</v>
      </c>
      <c r="BY35" s="26">
        <f t="shared" si="45"/>
        <v>15.9</v>
      </c>
      <c r="BZ35" s="26">
        <f t="shared" si="45"/>
        <v>15.8</v>
      </c>
      <c r="CA35" s="26">
        <f t="shared" si="45"/>
        <v>16.05</v>
      </c>
      <c r="CB35" s="26">
        <f t="shared" si="45"/>
        <v>16.850000000000001</v>
      </c>
      <c r="CC35" s="26">
        <f t="shared" si="45"/>
        <v>15.4</v>
      </c>
      <c r="CD35" s="26">
        <f t="shared" si="45"/>
        <v>15.875</v>
      </c>
      <c r="CE35" s="26">
        <f t="shared" si="45"/>
        <v>17</v>
      </c>
      <c r="CF35" s="26">
        <f t="shared" si="45"/>
        <v>16.2</v>
      </c>
      <c r="CG35" s="26">
        <f t="shared" si="45"/>
        <v>15.4</v>
      </c>
      <c r="CH35" s="26">
        <f t="shared" si="45"/>
        <v>16.14</v>
      </c>
      <c r="CI35" s="26">
        <f t="shared" si="45"/>
        <v>16.899999999999999</v>
      </c>
      <c r="CJ35" s="26">
        <f t="shared" si="45"/>
        <v>16.25</v>
      </c>
      <c r="CK35" s="26">
        <f t="shared" si="45"/>
        <v>16.721499999999999</v>
      </c>
      <c r="CL35" s="26">
        <f t="shared" si="45"/>
        <v>15.960999999999999</v>
      </c>
      <c r="CM35" s="26">
        <f t="shared" si="45"/>
        <v>17.432500000000001</v>
      </c>
      <c r="CN35" s="26">
        <f t="shared" si="45"/>
        <v>16.646500000000003</v>
      </c>
      <c r="CO35" s="26">
        <f>AVERAGE(CO18:CO19)</f>
        <v>16.645</v>
      </c>
      <c r="CP35" s="26"/>
      <c r="CQ35" s="26">
        <f>AVERAGE(CQ18:CQ19)</f>
        <v>15.893328947368422</v>
      </c>
      <c r="CS35" s="26">
        <f>AVERAGE(CS18:CS19)</f>
        <v>15.746592391304345</v>
      </c>
      <c r="CT35" s="2" t="s">
        <v>295</v>
      </c>
      <c r="CW35" s="32">
        <v>1938</v>
      </c>
      <c r="CX35" s="42">
        <v>13.346666666666666</v>
      </c>
      <c r="CY35" s="32"/>
      <c r="CZ35" s="32">
        <v>2008</v>
      </c>
      <c r="DA35" s="42">
        <v>13.283333333333331</v>
      </c>
      <c r="DB35" s="32"/>
      <c r="DC35" s="32">
        <v>1955</v>
      </c>
      <c r="DD35" s="42">
        <v>14.426666666666668</v>
      </c>
      <c r="DE35" s="32"/>
      <c r="DF35" s="32">
        <v>1985</v>
      </c>
      <c r="DG35" s="42">
        <v>15.424999999999997</v>
      </c>
      <c r="DI35" s="31">
        <v>1996</v>
      </c>
      <c r="DJ35" s="27">
        <v>13.1</v>
      </c>
      <c r="DL35" s="31">
        <v>1959</v>
      </c>
      <c r="DM35" s="19">
        <v>17.926666666666666</v>
      </c>
      <c r="DO35" s="31">
        <v>1933</v>
      </c>
      <c r="DP35" s="27">
        <v>13.87</v>
      </c>
      <c r="DR35" s="31">
        <v>1985</v>
      </c>
      <c r="DS35" s="27">
        <v>8.5666666666666664</v>
      </c>
      <c r="DU35" s="8">
        <v>1933</v>
      </c>
      <c r="DV35" s="19">
        <v>18.670000000000002</v>
      </c>
      <c r="DX35" s="8">
        <v>1954</v>
      </c>
      <c r="DY35" s="8">
        <v>18.28</v>
      </c>
      <c r="EA35" s="8">
        <v>2015</v>
      </c>
      <c r="EB35" s="8">
        <v>16.8</v>
      </c>
      <c r="ED35" s="8">
        <v>2017</v>
      </c>
      <c r="EE35" s="8">
        <v>14</v>
      </c>
      <c r="EG35" s="8">
        <v>1973</v>
      </c>
      <c r="EH35" s="8">
        <v>11.3</v>
      </c>
      <c r="EJ35" s="8">
        <v>1981</v>
      </c>
      <c r="EK35" s="8">
        <v>8.6999999999999993</v>
      </c>
      <c r="EM35" s="8">
        <v>2008</v>
      </c>
      <c r="EN35" s="8">
        <v>8</v>
      </c>
      <c r="EP35" s="8">
        <v>1980</v>
      </c>
      <c r="EQ35" s="8">
        <v>9.1</v>
      </c>
      <c r="ER35" s="30"/>
      <c r="ES35" s="8">
        <v>2012</v>
      </c>
      <c r="ET35" s="8">
        <v>11.4</v>
      </c>
      <c r="EU35" s="30"/>
      <c r="EV35" s="8">
        <v>2000</v>
      </c>
      <c r="EW35" s="8">
        <v>13.4</v>
      </c>
      <c r="EX35" s="30"/>
      <c r="EY35" s="44">
        <v>2023</v>
      </c>
      <c r="EZ35" s="44">
        <v>15.222</v>
      </c>
      <c r="FA35" s="30"/>
      <c r="FB35" s="8">
        <v>2014</v>
      </c>
      <c r="FC35" s="19">
        <v>17.3</v>
      </c>
      <c r="FH35" s="27"/>
      <c r="FI35" s="19"/>
      <c r="FK35" s="27"/>
    </row>
    <row r="36" spans="1:167" ht="13.5">
      <c r="A36" s="2" t="s">
        <v>137</v>
      </c>
      <c r="B36" s="4">
        <f t="shared" ref="B36:AG36" si="46">AVERAGE(B8:B11)</f>
        <v>13.39</v>
      </c>
      <c r="C36" s="4">
        <f t="shared" si="46"/>
        <v>17.2225</v>
      </c>
      <c r="D36" s="4">
        <f t="shared" si="46"/>
        <v>16.54</v>
      </c>
      <c r="E36" s="4">
        <f t="shared" si="46"/>
        <v>17.9025</v>
      </c>
      <c r="F36" s="4">
        <f t="shared" si="46"/>
        <v>15.7225</v>
      </c>
      <c r="G36" s="4">
        <f t="shared" si="46"/>
        <v>15.305</v>
      </c>
      <c r="H36" s="4">
        <f t="shared" si="46"/>
        <v>18.125</v>
      </c>
      <c r="I36" s="4">
        <f t="shared" si="46"/>
        <v>16.137499999999999</v>
      </c>
      <c r="J36" s="4">
        <f t="shared" si="46"/>
        <v>15.737500000000001</v>
      </c>
      <c r="K36" s="4">
        <f t="shared" si="46"/>
        <v>16.405000000000001</v>
      </c>
      <c r="L36" s="4">
        <f t="shared" si="46"/>
        <v>15.86</v>
      </c>
      <c r="M36" s="4">
        <f t="shared" si="46"/>
        <v>15.71</v>
      </c>
      <c r="N36" s="4">
        <f t="shared" si="46"/>
        <v>15.805</v>
      </c>
      <c r="O36" s="4">
        <f t="shared" si="46"/>
        <v>15.71</v>
      </c>
      <c r="P36" s="4">
        <f t="shared" si="46"/>
        <v>15.725000000000001</v>
      </c>
      <c r="Q36" s="4">
        <f t="shared" si="46"/>
        <v>15.137499999999999</v>
      </c>
      <c r="R36" s="4">
        <f t="shared" si="46"/>
        <v>16.18</v>
      </c>
      <c r="S36" s="4">
        <f t="shared" si="46"/>
        <v>15.0425</v>
      </c>
      <c r="T36" s="4">
        <f t="shared" si="46"/>
        <v>15.39</v>
      </c>
      <c r="U36" s="4">
        <f t="shared" si="46"/>
        <v>15.372499999999999</v>
      </c>
      <c r="V36" s="4">
        <f t="shared" si="46"/>
        <v>15.4725</v>
      </c>
      <c r="W36" s="4">
        <f t="shared" si="46"/>
        <v>14.887499999999999</v>
      </c>
      <c r="X36" s="4">
        <f t="shared" si="46"/>
        <v>16.0825</v>
      </c>
      <c r="Y36" s="4">
        <f t="shared" si="46"/>
        <v>16.945</v>
      </c>
      <c r="Z36" s="4">
        <f t="shared" si="46"/>
        <v>17.14</v>
      </c>
      <c r="AA36" s="4">
        <f t="shared" si="46"/>
        <v>17.307500000000001</v>
      </c>
      <c r="AB36" s="4">
        <f t="shared" si="46"/>
        <v>16.225000000000001</v>
      </c>
      <c r="AC36" s="4">
        <f t="shared" si="46"/>
        <v>16.4725</v>
      </c>
      <c r="AD36" s="4">
        <f t="shared" si="46"/>
        <v>15.877500000000001</v>
      </c>
      <c r="AE36" s="4">
        <f t="shared" si="46"/>
        <v>15.997499999999999</v>
      </c>
      <c r="AF36" s="4">
        <f t="shared" si="46"/>
        <v>16.555</v>
      </c>
      <c r="AG36" s="4">
        <f t="shared" si="46"/>
        <v>16.100000000000001</v>
      </c>
      <c r="AH36" s="4">
        <f t="shared" ref="AH36:BM36" si="47">AVERAGE(AH8:AH11)</f>
        <v>15.64</v>
      </c>
      <c r="AI36" s="4">
        <f t="shared" si="47"/>
        <v>16.305</v>
      </c>
      <c r="AJ36" s="4">
        <f t="shared" si="47"/>
        <v>16.835000000000001</v>
      </c>
      <c r="AK36" s="4">
        <f t="shared" si="47"/>
        <v>16.600000000000001</v>
      </c>
      <c r="AL36" s="4">
        <f t="shared" si="47"/>
        <v>17.112500000000001</v>
      </c>
      <c r="AM36" s="4">
        <f t="shared" si="47"/>
        <v>16.07</v>
      </c>
      <c r="AN36" s="4">
        <f t="shared" si="47"/>
        <v>17.2925</v>
      </c>
      <c r="AO36" s="4">
        <f t="shared" si="47"/>
        <v>16.775000000000002</v>
      </c>
      <c r="AP36" s="4">
        <f t="shared" si="47"/>
        <v>16.3</v>
      </c>
      <c r="AQ36" s="4">
        <f t="shared" si="47"/>
        <v>16.574999999999999</v>
      </c>
      <c r="AR36" s="4">
        <f t="shared" si="47"/>
        <v>16.274999999999999</v>
      </c>
      <c r="AS36" s="4">
        <f t="shared" si="47"/>
        <v>17.8</v>
      </c>
      <c r="AT36" s="4">
        <f t="shared" si="47"/>
        <v>15.6</v>
      </c>
      <c r="AU36" s="4">
        <f t="shared" si="47"/>
        <v>16.150000000000002</v>
      </c>
      <c r="AV36" s="4">
        <f t="shared" si="47"/>
        <v>17.899999999999999</v>
      </c>
      <c r="AW36" s="4">
        <f t="shared" si="47"/>
        <v>16.900000000000002</v>
      </c>
      <c r="AX36" s="4">
        <f t="shared" si="47"/>
        <v>15.925000000000001</v>
      </c>
      <c r="AY36" s="4">
        <f t="shared" si="47"/>
        <v>17.925000000000001</v>
      </c>
      <c r="AZ36" s="4">
        <f t="shared" si="47"/>
        <v>16.45</v>
      </c>
      <c r="BA36" s="4">
        <f t="shared" si="47"/>
        <v>16.325000000000003</v>
      </c>
      <c r="BB36" s="4">
        <f t="shared" si="47"/>
        <v>15.899999999999999</v>
      </c>
      <c r="BC36" s="4">
        <f t="shared" si="47"/>
        <v>16.649999999999999</v>
      </c>
      <c r="BD36" s="4">
        <f t="shared" si="47"/>
        <v>16.775000000000002</v>
      </c>
      <c r="BE36" s="4">
        <f t="shared" si="47"/>
        <v>16.049999999999997</v>
      </c>
      <c r="BF36" s="4">
        <f t="shared" si="47"/>
        <v>15.65</v>
      </c>
      <c r="BG36" s="4">
        <f t="shared" si="47"/>
        <v>16.525000000000002</v>
      </c>
      <c r="BH36" s="4">
        <f t="shared" si="47"/>
        <v>17.600000000000001</v>
      </c>
      <c r="BI36" s="4">
        <f t="shared" si="47"/>
        <v>15.824999999999999</v>
      </c>
      <c r="BJ36" s="4">
        <f t="shared" si="47"/>
        <v>14.824999999999999</v>
      </c>
      <c r="BK36" s="4">
        <f t="shared" si="47"/>
        <v>14.725000000000001</v>
      </c>
      <c r="BL36" s="4">
        <f t="shared" si="47"/>
        <v>16.324999999999999</v>
      </c>
      <c r="BM36" s="4">
        <f t="shared" si="47"/>
        <v>16.075000000000003</v>
      </c>
      <c r="BN36" s="4">
        <f t="shared" ref="BN36:CN36" si="48">AVERAGE(BN8:BN11)</f>
        <v>16.099999999999998</v>
      </c>
      <c r="BO36" s="4">
        <f t="shared" si="48"/>
        <v>15.174999999999999</v>
      </c>
      <c r="BP36" s="4">
        <f t="shared" si="48"/>
        <v>18.026249999999997</v>
      </c>
      <c r="BQ36" s="4">
        <f t="shared" si="48"/>
        <v>17.125</v>
      </c>
      <c r="BR36" s="4">
        <f t="shared" si="48"/>
        <v>15.85</v>
      </c>
      <c r="BS36" s="4">
        <f t="shared" si="48"/>
        <v>16.525000000000002</v>
      </c>
      <c r="BT36" s="4">
        <f t="shared" si="48"/>
        <v>16.25</v>
      </c>
      <c r="BU36" s="4">
        <f t="shared" si="48"/>
        <v>16.075000000000003</v>
      </c>
      <c r="BV36" s="4">
        <f t="shared" si="48"/>
        <v>16</v>
      </c>
      <c r="BW36" s="4">
        <f t="shared" si="48"/>
        <v>16.375</v>
      </c>
      <c r="BX36" s="4">
        <f t="shared" si="48"/>
        <v>16.5</v>
      </c>
      <c r="BY36" s="4">
        <f t="shared" si="48"/>
        <v>16.525000000000002</v>
      </c>
      <c r="BZ36" s="4">
        <f t="shared" si="48"/>
        <v>17</v>
      </c>
      <c r="CA36" s="4">
        <f t="shared" si="48"/>
        <v>16.175000000000001</v>
      </c>
      <c r="CB36" s="4">
        <f t="shared" si="48"/>
        <v>17.0625</v>
      </c>
      <c r="CC36" s="4">
        <f t="shared" si="48"/>
        <v>16.400000000000002</v>
      </c>
      <c r="CD36" s="4">
        <f t="shared" si="48"/>
        <v>15.762500000000001</v>
      </c>
      <c r="CE36" s="4">
        <f t="shared" si="48"/>
        <v>16.625</v>
      </c>
      <c r="CF36" s="4">
        <f t="shared" si="48"/>
        <v>16.1875</v>
      </c>
      <c r="CG36" s="4">
        <f t="shared" si="48"/>
        <v>16.798750000000002</v>
      </c>
      <c r="CH36" s="4">
        <f t="shared" si="48"/>
        <v>17.425000000000001</v>
      </c>
      <c r="CI36" s="4">
        <f t="shared" si="48"/>
        <v>16.7225</v>
      </c>
      <c r="CJ36" s="4">
        <f t="shared" si="48"/>
        <v>17.550750000000001</v>
      </c>
      <c r="CK36" s="4">
        <f t="shared" si="48"/>
        <v>17.592500000000001</v>
      </c>
      <c r="CL36" s="4">
        <f t="shared" si="48"/>
        <v>16.519000000000002</v>
      </c>
      <c r="CM36" s="4">
        <f t="shared" si="48"/>
        <v>16.650749999999999</v>
      </c>
      <c r="CN36" s="4">
        <f t="shared" si="48"/>
        <v>16.657499999999999</v>
      </c>
      <c r="CO36" s="4">
        <f>AVERAGE(CO8:CO11)</f>
        <v>16.908749999999998</v>
      </c>
      <c r="CP36" s="4"/>
      <c r="CQ36" s="4">
        <f>AVERAGE(BD36:CN36)</f>
        <v>16.433256756756755</v>
      </c>
      <c r="CR36" s="26"/>
      <c r="CS36" s="4">
        <f>AVERAGE(C36:CK36)</f>
        <v>16.363227011494253</v>
      </c>
      <c r="CT36" s="2" t="s">
        <v>137</v>
      </c>
      <c r="CU36" s="2"/>
      <c r="CV36" s="32"/>
      <c r="CW36" s="32">
        <v>2003</v>
      </c>
      <c r="CX36" s="42">
        <v>13.345833333333331</v>
      </c>
      <c r="CY36" s="32"/>
      <c r="CZ36" s="32">
        <v>1979</v>
      </c>
      <c r="DA36" s="42">
        <v>13.208333333333334</v>
      </c>
      <c r="DB36" s="32"/>
      <c r="DC36" s="32">
        <v>2013</v>
      </c>
      <c r="DD36" s="42">
        <v>14.4</v>
      </c>
      <c r="DE36" s="32"/>
      <c r="DF36" s="92">
        <v>2020</v>
      </c>
      <c r="DG36" s="93">
        <v>15.414999999999999</v>
      </c>
      <c r="DI36" s="31">
        <v>1938</v>
      </c>
      <c r="DJ36" s="27">
        <v>13.093333333333334</v>
      </c>
      <c r="DL36" s="31">
        <v>1933</v>
      </c>
      <c r="DM36" s="19">
        <v>17.91</v>
      </c>
      <c r="DO36" s="31">
        <v>1971</v>
      </c>
      <c r="DP36" s="27">
        <v>13.833333333333334</v>
      </c>
      <c r="DR36" s="31">
        <v>2015</v>
      </c>
      <c r="DS36" s="27">
        <v>8.5666666666666664</v>
      </c>
      <c r="DU36" s="8">
        <v>2017</v>
      </c>
      <c r="DV36" s="8">
        <v>18.55</v>
      </c>
      <c r="DX36" s="8">
        <v>1968</v>
      </c>
      <c r="DY36" s="8">
        <v>18.28</v>
      </c>
      <c r="EA36" s="8">
        <v>1966</v>
      </c>
      <c r="EB36" s="8">
        <v>16.78</v>
      </c>
      <c r="ED36" s="8">
        <v>1935</v>
      </c>
      <c r="EE36" s="8">
        <v>13.94</v>
      </c>
      <c r="EG36" s="8">
        <v>2010</v>
      </c>
      <c r="EH36" s="8">
        <v>11.3</v>
      </c>
      <c r="EJ36" s="8">
        <v>1989</v>
      </c>
      <c r="EK36" s="8">
        <v>8.6999999999999993</v>
      </c>
      <c r="EM36" s="8">
        <v>2017</v>
      </c>
      <c r="EN36" s="8">
        <v>8</v>
      </c>
      <c r="EP36" s="8">
        <v>1962</v>
      </c>
      <c r="EQ36" s="8">
        <v>9</v>
      </c>
      <c r="ER36" s="30"/>
      <c r="ES36" s="30">
        <v>1959</v>
      </c>
      <c r="ET36" s="30">
        <v>11.22</v>
      </c>
      <c r="EU36" s="30"/>
      <c r="EV36" s="8">
        <v>1990</v>
      </c>
      <c r="EW36" s="8">
        <v>13.4</v>
      </c>
      <c r="EX36" s="30"/>
      <c r="EY36" s="44">
        <v>2020</v>
      </c>
      <c r="EZ36" s="44">
        <v>15.22</v>
      </c>
      <c r="FA36" s="30"/>
      <c r="FB36" s="8">
        <v>1970</v>
      </c>
      <c r="FC36" s="19">
        <v>17.22</v>
      </c>
      <c r="FH36" s="27"/>
      <c r="FI36" s="19"/>
      <c r="FK36" s="27"/>
    </row>
    <row r="37" spans="1:167" ht="13.5">
      <c r="A37" s="2" t="s">
        <v>116</v>
      </c>
      <c r="C37" s="35">
        <f t="shared" ref="C37:AH37" si="49">AVERAGE(B14:B19,C8:C13)</f>
        <v>12.602500000000001</v>
      </c>
      <c r="D37" s="35">
        <f t="shared" si="49"/>
        <v>12.780833333333334</v>
      </c>
      <c r="E37" s="35">
        <f t="shared" si="49"/>
        <v>13.445000000000002</v>
      </c>
      <c r="F37" s="35">
        <f t="shared" si="49"/>
        <v>12.124166666666666</v>
      </c>
      <c r="G37" s="35">
        <f t="shared" si="49"/>
        <v>12.314166666666665</v>
      </c>
      <c r="H37" s="35">
        <f t="shared" si="49"/>
        <v>13.346666666666666</v>
      </c>
      <c r="I37" s="35">
        <f t="shared" si="49"/>
        <v>12.815000000000003</v>
      </c>
      <c r="J37" s="35">
        <f t="shared" si="49"/>
        <v>12.097499999999997</v>
      </c>
      <c r="K37" s="35">
        <f t="shared" si="49"/>
        <v>12.626666666666665</v>
      </c>
      <c r="L37" s="35">
        <f t="shared" si="49"/>
        <v>12.249166666666667</v>
      </c>
      <c r="M37" s="35">
        <f t="shared" si="49"/>
        <v>12.213333333333336</v>
      </c>
      <c r="N37" s="35">
        <f t="shared" si="49"/>
        <v>11.754166666666665</v>
      </c>
      <c r="O37" s="35">
        <f t="shared" si="49"/>
        <v>11.732500000000002</v>
      </c>
      <c r="P37" s="35">
        <f t="shared" si="49"/>
        <v>11.994999999999999</v>
      </c>
      <c r="Q37" s="35">
        <f t="shared" si="49"/>
        <v>11.7325</v>
      </c>
      <c r="R37" s="35">
        <f t="shared" si="49"/>
        <v>12.569166666666666</v>
      </c>
      <c r="S37" s="35">
        <f t="shared" si="49"/>
        <v>12.249999999999998</v>
      </c>
      <c r="T37" s="35">
        <f t="shared" si="49"/>
        <v>12.686666666666667</v>
      </c>
      <c r="U37" s="35">
        <f t="shared" si="49"/>
        <v>12.123333333333335</v>
      </c>
      <c r="V37" s="35">
        <f t="shared" si="49"/>
        <v>12.263333333333335</v>
      </c>
      <c r="W37" s="35">
        <f t="shared" si="49"/>
        <v>12.217499999999999</v>
      </c>
      <c r="X37" s="35">
        <f t="shared" si="49"/>
        <v>12.844166666666666</v>
      </c>
      <c r="Y37" s="35">
        <f t="shared" si="49"/>
        <v>12.976666666666667</v>
      </c>
      <c r="Z37" s="35">
        <f t="shared" si="49"/>
        <v>13.165833333333333</v>
      </c>
      <c r="AA37" s="35">
        <f t="shared" si="49"/>
        <v>13.255000000000001</v>
      </c>
      <c r="AB37" s="35">
        <f t="shared" si="49"/>
        <v>12.621666666666668</v>
      </c>
      <c r="AC37" s="35">
        <f t="shared" si="49"/>
        <v>12.7125</v>
      </c>
      <c r="AD37" s="35">
        <f t="shared" si="49"/>
        <v>12.744999999999999</v>
      </c>
      <c r="AE37" s="35">
        <f t="shared" si="49"/>
        <v>12.569166666666668</v>
      </c>
      <c r="AF37" s="35">
        <f t="shared" si="49"/>
        <v>13.439999999999998</v>
      </c>
      <c r="AG37" s="35">
        <f t="shared" si="49"/>
        <v>12.976666666666667</v>
      </c>
      <c r="AH37" s="35">
        <f t="shared" si="49"/>
        <v>12.333333333333334</v>
      </c>
      <c r="AI37" s="35">
        <f t="shared" ref="AI37:BN37" si="50">AVERAGE(AH14:AH19,AI8:AI13)</f>
        <v>12.999166666666666</v>
      </c>
      <c r="AJ37" s="35">
        <f t="shared" si="50"/>
        <v>12.606666666666667</v>
      </c>
      <c r="AK37" s="35">
        <f t="shared" si="50"/>
        <v>12.608333333333334</v>
      </c>
      <c r="AL37" s="35">
        <f t="shared" si="50"/>
        <v>13.36166666666667</v>
      </c>
      <c r="AM37" s="35">
        <f t="shared" si="50"/>
        <v>12.315833333333336</v>
      </c>
      <c r="AN37" s="35">
        <f t="shared" si="50"/>
        <v>13.245833333333335</v>
      </c>
      <c r="AO37" s="35">
        <f t="shared" si="50"/>
        <v>13.685833333333335</v>
      </c>
      <c r="AP37" s="35">
        <f t="shared" si="50"/>
        <v>12.758333333333335</v>
      </c>
      <c r="AQ37" s="35">
        <f t="shared" si="50"/>
        <v>13.266666666666667</v>
      </c>
      <c r="AR37" s="35">
        <f t="shared" si="50"/>
        <v>13.024999999999999</v>
      </c>
      <c r="AS37" s="35">
        <f t="shared" si="50"/>
        <v>13.691666666666665</v>
      </c>
      <c r="AT37" s="35">
        <f t="shared" si="50"/>
        <v>12.458333333333334</v>
      </c>
      <c r="AU37" s="35">
        <f t="shared" si="50"/>
        <v>12.266666666666667</v>
      </c>
      <c r="AV37" s="35">
        <f t="shared" si="50"/>
        <v>13.066666666666668</v>
      </c>
      <c r="AW37" s="35">
        <f t="shared" si="50"/>
        <v>13.066666666666668</v>
      </c>
      <c r="AX37" s="35">
        <f t="shared" si="50"/>
        <v>12.950000000000001</v>
      </c>
      <c r="AY37" s="35">
        <f t="shared" si="50"/>
        <v>13.566666666666665</v>
      </c>
      <c r="AZ37" s="35">
        <f t="shared" si="50"/>
        <v>12.91666666666667</v>
      </c>
      <c r="BA37" s="35">
        <f t="shared" si="50"/>
        <v>12.799999999999999</v>
      </c>
      <c r="BB37" s="35">
        <f t="shared" si="50"/>
        <v>12.6</v>
      </c>
      <c r="BC37" s="35">
        <f t="shared" si="50"/>
        <v>13.366666666666665</v>
      </c>
      <c r="BD37" s="35">
        <f t="shared" si="50"/>
        <v>13.066666666666665</v>
      </c>
      <c r="BE37" s="35">
        <f t="shared" si="50"/>
        <v>12.666666666666666</v>
      </c>
      <c r="BF37" s="35">
        <f t="shared" si="50"/>
        <v>12.725</v>
      </c>
      <c r="BG37" s="35">
        <f t="shared" si="50"/>
        <v>13.68333333333333</v>
      </c>
      <c r="BH37" s="35">
        <f t="shared" si="50"/>
        <v>13.816666666666663</v>
      </c>
      <c r="BI37" s="35">
        <f t="shared" si="50"/>
        <v>12.708333333333334</v>
      </c>
      <c r="BJ37" s="35">
        <f t="shared" si="50"/>
        <v>12.066666666666668</v>
      </c>
      <c r="BK37" s="35">
        <f t="shared" si="50"/>
        <v>12.033333333333337</v>
      </c>
      <c r="BL37" s="35">
        <f t="shared" si="50"/>
        <v>12.558333333333332</v>
      </c>
      <c r="BM37" s="35">
        <f t="shared" si="50"/>
        <v>12.766666666666666</v>
      </c>
      <c r="BN37" s="35">
        <f t="shared" si="50"/>
        <v>12.66666666666667</v>
      </c>
      <c r="BO37" s="35">
        <f t="shared" ref="BO37:CN37" si="51">AVERAGE(BN14:BN19,BO8:BO13)</f>
        <v>12.575000000000001</v>
      </c>
      <c r="BP37" s="35">
        <f t="shared" si="51"/>
        <v>13.700416666666667</v>
      </c>
      <c r="BQ37" s="35">
        <f t="shared" si="51"/>
        <v>13.758333333333333</v>
      </c>
      <c r="BR37" s="35">
        <f t="shared" si="51"/>
        <v>13.095833333333333</v>
      </c>
      <c r="BS37" s="35">
        <f t="shared" si="51"/>
        <v>13.433333333333335</v>
      </c>
      <c r="BT37" s="35">
        <f t="shared" si="51"/>
        <v>13.554166666666667</v>
      </c>
      <c r="BU37" s="35">
        <f t="shared" si="51"/>
        <v>13.345833333333331</v>
      </c>
      <c r="BV37" s="35">
        <f t="shared" si="51"/>
        <v>13.049999999999999</v>
      </c>
      <c r="BW37" s="35">
        <f t="shared" si="51"/>
        <v>12.795833333333334</v>
      </c>
      <c r="BX37" s="35">
        <f t="shared" si="51"/>
        <v>13.568166666666665</v>
      </c>
      <c r="BY37" s="35">
        <f t="shared" si="51"/>
        <v>13.341666666666667</v>
      </c>
      <c r="BZ37" s="35">
        <f t="shared" si="51"/>
        <v>13.358333333333334</v>
      </c>
      <c r="CA37" s="35">
        <f t="shared" si="51"/>
        <v>12.783333333333333</v>
      </c>
      <c r="CB37" s="35">
        <f t="shared" si="51"/>
        <v>13.395833333333336</v>
      </c>
      <c r="CC37" s="35">
        <f t="shared" si="51"/>
        <v>13.664999999999999</v>
      </c>
      <c r="CD37" s="35">
        <f t="shared" si="51"/>
        <v>12.562500000000002</v>
      </c>
      <c r="CE37" s="35">
        <f t="shared" si="51"/>
        <v>13.421416666666666</v>
      </c>
      <c r="CF37" s="35">
        <f t="shared" si="51"/>
        <v>13.934583333333331</v>
      </c>
      <c r="CG37" s="35">
        <f t="shared" si="51"/>
        <v>13.407916666666667</v>
      </c>
      <c r="CH37" s="35">
        <f t="shared" si="51"/>
        <v>13.608333333333333</v>
      </c>
      <c r="CI37" s="35">
        <f t="shared" si="51"/>
        <v>13.405833333333335</v>
      </c>
      <c r="CJ37" s="35">
        <f t="shared" si="51"/>
        <v>14.002749999999999</v>
      </c>
      <c r="CK37" s="35">
        <f t="shared" si="51"/>
        <v>14.021000000000001</v>
      </c>
      <c r="CL37" s="75">
        <f t="shared" si="51"/>
        <v>13.545</v>
      </c>
      <c r="CM37" s="75">
        <f t="shared" si="51"/>
        <v>13.747749999999998</v>
      </c>
      <c r="CN37" s="75">
        <f t="shared" si="51"/>
        <v>13.89433333333333</v>
      </c>
      <c r="CO37" s="75">
        <f>AVERAGE(CN14:CN19,CO8:CO13)</f>
        <v>13.918694444444448</v>
      </c>
      <c r="CP37" s="75"/>
      <c r="CQ37" s="4">
        <f>AVERAGE(BD37:CN37)</f>
        <v>13.235968468468471</v>
      </c>
      <c r="CR37" s="4">
        <f>AVERAGE(B37:BC37)</f>
        <v>12.720801886792456</v>
      </c>
      <c r="CS37" s="4">
        <f>AVERAGE(C37:CK37)</f>
        <v>12.905129310344831</v>
      </c>
      <c r="CT37" s="2" t="s">
        <v>116</v>
      </c>
      <c r="CU37" s="2"/>
      <c r="CV37" s="32"/>
      <c r="CW37" s="32">
        <v>2007</v>
      </c>
      <c r="CX37" s="42">
        <v>13.341666666666667</v>
      </c>
      <c r="CY37" s="32"/>
      <c r="CZ37" s="32">
        <v>2015</v>
      </c>
      <c r="DA37" s="42">
        <v>13.207916666666669</v>
      </c>
      <c r="DB37" s="32"/>
      <c r="DC37" s="32">
        <v>2008</v>
      </c>
      <c r="DD37" s="42">
        <v>14.399999999999999</v>
      </c>
      <c r="DE37" s="32"/>
      <c r="DF37" s="32">
        <v>1968</v>
      </c>
      <c r="DG37" s="42">
        <v>15.397500000000001</v>
      </c>
      <c r="DI37" s="31">
        <v>2007</v>
      </c>
      <c r="DJ37" s="27">
        <v>13.033333333333331</v>
      </c>
      <c r="DL37" s="31">
        <v>1934</v>
      </c>
      <c r="DM37" s="19">
        <v>17.886666666666667</v>
      </c>
      <c r="DO37" s="31">
        <v>1973</v>
      </c>
      <c r="DP37" s="27">
        <v>13.833333333333334</v>
      </c>
      <c r="DR37" s="31">
        <v>2007</v>
      </c>
      <c r="DS37" s="27">
        <v>8.5</v>
      </c>
      <c r="DU37" s="8">
        <v>2010</v>
      </c>
      <c r="DV37" s="8">
        <v>18.45</v>
      </c>
      <c r="DX37" s="8">
        <v>1934</v>
      </c>
      <c r="DY37" s="8">
        <v>18.11</v>
      </c>
      <c r="EA37" s="8">
        <v>1973</v>
      </c>
      <c r="EB37" s="8">
        <v>16.7</v>
      </c>
      <c r="ED37" s="8">
        <v>1972</v>
      </c>
      <c r="EE37" s="8">
        <v>13.9</v>
      </c>
      <c r="EG37" s="8">
        <v>2018</v>
      </c>
      <c r="EH37" s="8">
        <v>11.25</v>
      </c>
      <c r="EJ37" s="8">
        <v>1998</v>
      </c>
      <c r="EK37" s="8">
        <v>8.6999999999999993</v>
      </c>
      <c r="EM37" s="8">
        <v>1974</v>
      </c>
      <c r="EN37" s="8">
        <v>7.9</v>
      </c>
      <c r="EP37" s="8">
        <v>1997</v>
      </c>
      <c r="EQ37" s="8">
        <v>9</v>
      </c>
      <c r="ES37" s="8">
        <v>1971</v>
      </c>
      <c r="ET37" s="8">
        <v>11.2</v>
      </c>
      <c r="EV37" s="8">
        <v>1963</v>
      </c>
      <c r="EW37" s="8">
        <v>13.33</v>
      </c>
      <c r="EY37" s="30">
        <v>1945</v>
      </c>
      <c r="EZ37" s="30">
        <v>15.11</v>
      </c>
      <c r="FB37" s="8">
        <v>1984</v>
      </c>
      <c r="FC37" s="19">
        <v>17.2</v>
      </c>
      <c r="FH37" s="27"/>
      <c r="FI37" s="19"/>
      <c r="FK37" s="27"/>
    </row>
    <row r="38" spans="1:167" ht="13.5">
      <c r="A38" s="2" t="s">
        <v>150</v>
      </c>
      <c r="C38" s="4">
        <f t="shared" ref="C38:AH38" si="52">AVERAGE(C8:C13)</f>
        <v>14.168333333333335</v>
      </c>
      <c r="D38" s="4">
        <f t="shared" si="52"/>
        <v>13.805</v>
      </c>
      <c r="E38" s="4">
        <f t="shared" si="52"/>
        <v>14.61</v>
      </c>
      <c r="F38" s="4">
        <f t="shared" si="52"/>
        <v>13.138333333333334</v>
      </c>
      <c r="G38" s="4">
        <f t="shared" si="52"/>
        <v>12.898333333333333</v>
      </c>
      <c r="H38" s="4">
        <f t="shared" si="52"/>
        <v>15.166666666666666</v>
      </c>
      <c r="I38" s="4">
        <f t="shared" si="52"/>
        <v>14.091666666666667</v>
      </c>
      <c r="J38" s="4">
        <f t="shared" si="52"/>
        <v>13.158333333333333</v>
      </c>
      <c r="K38" s="4">
        <f t="shared" si="52"/>
        <v>13.678333333333335</v>
      </c>
      <c r="L38" s="4">
        <f t="shared" si="52"/>
        <v>13.526666666666666</v>
      </c>
      <c r="M38" s="4">
        <f t="shared" si="52"/>
        <v>12.991666666666667</v>
      </c>
      <c r="N38" s="4">
        <f t="shared" si="52"/>
        <v>12.898333333333333</v>
      </c>
      <c r="O38" s="4">
        <f t="shared" si="52"/>
        <v>12.731666666666667</v>
      </c>
      <c r="P38" s="4">
        <f t="shared" si="52"/>
        <v>13.39</v>
      </c>
      <c r="Q38" s="4">
        <f t="shared" si="52"/>
        <v>13.055</v>
      </c>
      <c r="R38" s="4">
        <f t="shared" si="52"/>
        <v>13.674999999999999</v>
      </c>
      <c r="S38" s="4">
        <f t="shared" si="52"/>
        <v>13.020000000000001</v>
      </c>
      <c r="T38" s="4">
        <f t="shared" si="52"/>
        <v>13.538333333333334</v>
      </c>
      <c r="U38" s="4">
        <f t="shared" si="52"/>
        <v>12.683333333333332</v>
      </c>
      <c r="V38" s="4">
        <f t="shared" si="52"/>
        <v>13.341666666666667</v>
      </c>
      <c r="W38" s="4">
        <f t="shared" si="52"/>
        <v>12.924999999999999</v>
      </c>
      <c r="X38" s="4">
        <f t="shared" si="52"/>
        <v>13.963333333333333</v>
      </c>
      <c r="Y38" s="4">
        <f t="shared" si="52"/>
        <v>14.426666666666668</v>
      </c>
      <c r="Z38" s="4">
        <f t="shared" si="52"/>
        <v>14.573333333333332</v>
      </c>
      <c r="AA38" s="4">
        <f t="shared" si="52"/>
        <v>14.788333333333334</v>
      </c>
      <c r="AB38" s="4">
        <f t="shared" si="52"/>
        <v>13.973333333333334</v>
      </c>
      <c r="AC38" s="4">
        <f t="shared" si="52"/>
        <v>13.5</v>
      </c>
      <c r="AD38" s="4">
        <f t="shared" si="52"/>
        <v>13.64</v>
      </c>
      <c r="AE38" s="4">
        <f t="shared" si="52"/>
        <v>13.555</v>
      </c>
      <c r="AF38" s="4">
        <f t="shared" si="52"/>
        <v>14.63</v>
      </c>
      <c r="AG38" s="4">
        <f t="shared" si="52"/>
        <v>13.658333333333333</v>
      </c>
      <c r="AH38" s="4">
        <f t="shared" si="52"/>
        <v>13.268333333333333</v>
      </c>
      <c r="AI38" s="4">
        <f t="shared" ref="AI38:BN38" si="53">AVERAGE(AI8:AI13)</f>
        <v>13.979999999999999</v>
      </c>
      <c r="AJ38" s="4">
        <f t="shared" si="53"/>
        <v>14.001666666666667</v>
      </c>
      <c r="AK38" s="4">
        <f t="shared" si="53"/>
        <v>14.030000000000001</v>
      </c>
      <c r="AL38" s="4">
        <f t="shared" si="53"/>
        <v>14.778333333333334</v>
      </c>
      <c r="AM38" s="4">
        <f t="shared" si="53"/>
        <v>13.361666666666666</v>
      </c>
      <c r="AN38" s="4">
        <f t="shared" si="53"/>
        <v>14.435</v>
      </c>
      <c r="AO38" s="4">
        <f t="shared" si="53"/>
        <v>14.816666666666668</v>
      </c>
      <c r="AP38" s="4">
        <f t="shared" si="53"/>
        <v>13.549999999999999</v>
      </c>
      <c r="AQ38" s="4">
        <f t="shared" si="53"/>
        <v>14.333333333333334</v>
      </c>
      <c r="AR38" s="4">
        <f t="shared" si="53"/>
        <v>13.766666666666666</v>
      </c>
      <c r="AS38" s="4">
        <f t="shared" si="53"/>
        <v>15.016666666666667</v>
      </c>
      <c r="AT38" s="4">
        <f t="shared" si="53"/>
        <v>13.200000000000001</v>
      </c>
      <c r="AU38" s="4">
        <f t="shared" si="53"/>
        <v>13.5</v>
      </c>
      <c r="AV38" s="4">
        <f t="shared" si="53"/>
        <v>14.950000000000001</v>
      </c>
      <c r="AW38" s="4">
        <f t="shared" si="53"/>
        <v>14.283333333333333</v>
      </c>
      <c r="AX38" s="4">
        <f t="shared" si="53"/>
        <v>13.766666666666667</v>
      </c>
      <c r="AY38" s="4">
        <f t="shared" si="53"/>
        <v>15.066666666666668</v>
      </c>
      <c r="AZ38" s="4">
        <f t="shared" si="53"/>
        <v>14</v>
      </c>
      <c r="BA38" s="4">
        <f t="shared" si="53"/>
        <v>13.966666666666669</v>
      </c>
      <c r="BB38" s="4">
        <f t="shared" si="53"/>
        <v>13.700000000000001</v>
      </c>
      <c r="BC38" s="4">
        <f t="shared" si="53"/>
        <v>14.316666666666665</v>
      </c>
      <c r="BD38" s="4">
        <f t="shared" si="53"/>
        <v>14.383333333333335</v>
      </c>
      <c r="BE38" s="4">
        <f t="shared" si="53"/>
        <v>14.099999999999996</v>
      </c>
      <c r="BF38" s="4">
        <f t="shared" si="53"/>
        <v>13.549999999999999</v>
      </c>
      <c r="BG38" s="4">
        <f t="shared" si="53"/>
        <v>14.250000000000002</v>
      </c>
      <c r="BH38" s="4">
        <f t="shared" si="53"/>
        <v>15.266666666666667</v>
      </c>
      <c r="BI38" s="4">
        <f t="shared" si="53"/>
        <v>13.366666666666665</v>
      </c>
      <c r="BJ38" s="4">
        <f t="shared" si="53"/>
        <v>12.466666666666667</v>
      </c>
      <c r="BK38" s="4">
        <f t="shared" si="53"/>
        <v>13.133333333333333</v>
      </c>
      <c r="BL38" s="4">
        <f t="shared" si="53"/>
        <v>14.016666666666667</v>
      </c>
      <c r="BM38" s="4">
        <f t="shared" si="53"/>
        <v>13.900000000000004</v>
      </c>
      <c r="BN38" s="4">
        <f t="shared" si="53"/>
        <v>13.749999999999998</v>
      </c>
      <c r="BO38" s="4">
        <f t="shared" ref="BO38:CN38" si="54">AVERAGE(BO8:BO13)</f>
        <v>13.483333333333333</v>
      </c>
      <c r="BP38" s="4">
        <f t="shared" si="54"/>
        <v>15.3675</v>
      </c>
      <c r="BQ38" s="4">
        <f t="shared" si="54"/>
        <v>14.983333333333334</v>
      </c>
      <c r="BR38" s="4">
        <f t="shared" si="54"/>
        <v>13.975</v>
      </c>
      <c r="BS38" s="4">
        <f t="shared" si="54"/>
        <v>14.583333333333334</v>
      </c>
      <c r="BT38" s="4">
        <f t="shared" si="54"/>
        <v>14.508333333333333</v>
      </c>
      <c r="BU38" s="4">
        <f t="shared" si="54"/>
        <v>14.475000000000001</v>
      </c>
      <c r="BV38" s="4">
        <f t="shared" si="54"/>
        <v>14.299999999999999</v>
      </c>
      <c r="BW38" s="4">
        <f t="shared" si="54"/>
        <v>14.200000000000001</v>
      </c>
      <c r="BX38" s="4">
        <f t="shared" si="54"/>
        <v>14.100000000000001</v>
      </c>
      <c r="BY38" s="4">
        <f t="shared" si="54"/>
        <v>14.5</v>
      </c>
      <c r="BZ38" s="4">
        <f t="shared" si="54"/>
        <v>14.399999999999999</v>
      </c>
      <c r="CA38" s="4">
        <f t="shared" si="54"/>
        <v>13.4</v>
      </c>
      <c r="CB38" s="4">
        <f t="shared" si="54"/>
        <v>14.725</v>
      </c>
      <c r="CC38" s="4">
        <f t="shared" si="54"/>
        <v>14.655000000000001</v>
      </c>
      <c r="CD38" s="4">
        <f t="shared" si="54"/>
        <v>13.441666666666668</v>
      </c>
      <c r="CE38" s="4">
        <f t="shared" si="54"/>
        <v>14.400666666666666</v>
      </c>
      <c r="CF38" s="4">
        <f t="shared" si="54"/>
        <v>14.549999999999999</v>
      </c>
      <c r="CG38" s="4">
        <f t="shared" si="54"/>
        <v>14.599166666666669</v>
      </c>
      <c r="CH38" s="4">
        <f t="shared" si="54"/>
        <v>15.399999999999999</v>
      </c>
      <c r="CI38" s="4">
        <f t="shared" si="54"/>
        <v>14.348333333333334</v>
      </c>
      <c r="CJ38" s="4">
        <f t="shared" si="54"/>
        <v>15.008833333333333</v>
      </c>
      <c r="CK38" s="4">
        <f t="shared" si="54"/>
        <v>15.284666666666666</v>
      </c>
      <c r="CL38" s="35">
        <f t="shared" si="54"/>
        <v>14.467166666666669</v>
      </c>
      <c r="CM38" s="35">
        <f t="shared" si="54"/>
        <v>14.677333333333332</v>
      </c>
      <c r="CN38" s="35">
        <f t="shared" si="54"/>
        <v>14.771166666666666</v>
      </c>
      <c r="CO38" s="35">
        <f>AVERAGE(CO8:CO13)</f>
        <v>14.994055555555555</v>
      </c>
      <c r="CP38" s="35"/>
      <c r="CQ38" s="4">
        <f>AVERAGE(BD38:CN38)</f>
        <v>14.291572072072073</v>
      </c>
      <c r="CS38" s="4">
        <f>AVERAGE(C38:CK38)</f>
        <v>14.001848659003834</v>
      </c>
      <c r="CT38" s="2" t="s">
        <v>150</v>
      </c>
      <c r="CU38" s="2"/>
      <c r="CV38" s="32"/>
      <c r="CW38" s="32">
        <v>1973</v>
      </c>
      <c r="CX38" s="42">
        <v>13.266666666666667</v>
      </c>
      <c r="CY38" s="32"/>
      <c r="CZ38" s="32">
        <v>2011</v>
      </c>
      <c r="DA38" s="42">
        <v>13.16666666666667</v>
      </c>
      <c r="DB38" s="32"/>
      <c r="DC38" s="32">
        <v>1986</v>
      </c>
      <c r="DD38" s="42">
        <v>14.383333333333335</v>
      </c>
      <c r="DE38" s="32"/>
      <c r="DF38" s="32">
        <v>1956</v>
      </c>
      <c r="DG38" s="42">
        <v>15.38875</v>
      </c>
      <c r="DI38" s="31">
        <v>2002</v>
      </c>
      <c r="DJ38" s="27">
        <v>12.983333333333334</v>
      </c>
      <c r="DL38" s="31">
        <v>1965</v>
      </c>
      <c r="DM38" s="19">
        <v>17.886666666666667</v>
      </c>
      <c r="DO38" s="31">
        <v>1983</v>
      </c>
      <c r="DP38" s="27">
        <v>13.833333333333334</v>
      </c>
      <c r="DR38" s="31">
        <v>1949</v>
      </c>
      <c r="DS38" s="27">
        <v>8.4466666666666672</v>
      </c>
      <c r="DU38" s="44">
        <v>2021</v>
      </c>
      <c r="DV38" s="44">
        <v>18.439</v>
      </c>
      <c r="DX38" s="8">
        <v>1988</v>
      </c>
      <c r="DY38" s="8">
        <v>18.100000000000001</v>
      </c>
      <c r="EA38" s="8">
        <v>2003</v>
      </c>
      <c r="EB38" s="8">
        <v>16.7</v>
      </c>
      <c r="ED38" s="8">
        <v>1995</v>
      </c>
      <c r="EE38" s="8">
        <v>13.9</v>
      </c>
      <c r="EG38" s="8">
        <v>2006</v>
      </c>
      <c r="EH38" s="8">
        <v>11.2</v>
      </c>
      <c r="EJ38" s="30">
        <v>1954</v>
      </c>
      <c r="EK38" s="30">
        <v>8.67</v>
      </c>
      <c r="EM38" s="8">
        <v>1946</v>
      </c>
      <c r="EN38" s="8">
        <v>7.89</v>
      </c>
      <c r="EP38" s="8">
        <v>1988</v>
      </c>
      <c r="EQ38" s="8">
        <v>8.9</v>
      </c>
      <c r="ES38" s="8">
        <v>2003</v>
      </c>
      <c r="ET38" s="8">
        <v>11.2</v>
      </c>
      <c r="EV38" s="8">
        <v>1983</v>
      </c>
      <c r="EW38" s="8">
        <v>13.3</v>
      </c>
      <c r="EY38" s="30">
        <v>1950</v>
      </c>
      <c r="EZ38" s="30">
        <v>15.11</v>
      </c>
      <c r="FB38" s="8">
        <v>1990</v>
      </c>
      <c r="FC38" s="19">
        <v>17.2</v>
      </c>
      <c r="FH38" s="27"/>
      <c r="FI38" s="19"/>
      <c r="FK38" s="27"/>
    </row>
    <row r="39" spans="1:167" ht="13.5">
      <c r="A39" s="2" t="s">
        <v>151</v>
      </c>
      <c r="B39" s="4">
        <f t="shared" ref="B39:AG39" si="55">AVERAGE(B14:B19)</f>
        <v>11.036666666666667</v>
      </c>
      <c r="C39" s="4">
        <f t="shared" si="55"/>
        <v>11.756666666666666</v>
      </c>
      <c r="D39" s="4">
        <f t="shared" si="55"/>
        <v>12.280000000000001</v>
      </c>
      <c r="E39" s="4">
        <f t="shared" si="55"/>
        <v>11.11</v>
      </c>
      <c r="F39" s="4">
        <f t="shared" si="55"/>
        <v>11.729999999999999</v>
      </c>
      <c r="G39" s="4">
        <f t="shared" si="55"/>
        <v>11.526666666666666</v>
      </c>
      <c r="H39" s="4">
        <f t="shared" si="55"/>
        <v>11.538333333333334</v>
      </c>
      <c r="I39" s="4">
        <f t="shared" si="55"/>
        <v>11.036666666666667</v>
      </c>
      <c r="J39" s="4">
        <f t="shared" si="55"/>
        <v>11.575000000000001</v>
      </c>
      <c r="K39" s="4">
        <f t="shared" si="55"/>
        <v>10.971666666666666</v>
      </c>
      <c r="L39" s="4">
        <f t="shared" si="55"/>
        <v>11.435</v>
      </c>
      <c r="M39" s="4">
        <f t="shared" si="55"/>
        <v>10.61</v>
      </c>
      <c r="N39" s="4">
        <f t="shared" si="55"/>
        <v>10.733333333333333</v>
      </c>
      <c r="O39" s="4">
        <f t="shared" si="55"/>
        <v>10.6</v>
      </c>
      <c r="P39" s="4">
        <f t="shared" si="55"/>
        <v>10.41</v>
      </c>
      <c r="Q39" s="4">
        <f t="shared" si="55"/>
        <v>11.463333333333333</v>
      </c>
      <c r="R39" s="4">
        <f t="shared" si="55"/>
        <v>11.479999999999999</v>
      </c>
      <c r="S39" s="4">
        <f t="shared" si="55"/>
        <v>11.835000000000001</v>
      </c>
      <c r="T39" s="4">
        <f t="shared" si="55"/>
        <v>11.563333333333333</v>
      </c>
      <c r="U39" s="4">
        <f t="shared" si="55"/>
        <v>11.185</v>
      </c>
      <c r="V39" s="4">
        <f t="shared" si="55"/>
        <v>11.51</v>
      </c>
      <c r="W39" s="4">
        <f t="shared" si="55"/>
        <v>11.725</v>
      </c>
      <c r="X39" s="4">
        <f t="shared" si="55"/>
        <v>11.526666666666666</v>
      </c>
      <c r="Y39" s="4">
        <f t="shared" si="55"/>
        <v>11.758333333333333</v>
      </c>
      <c r="Z39" s="4">
        <f t="shared" si="55"/>
        <v>11.721666666666666</v>
      </c>
      <c r="AA39" s="4">
        <f t="shared" si="55"/>
        <v>11.270000000000001</v>
      </c>
      <c r="AB39" s="4">
        <f t="shared" si="55"/>
        <v>11.924999999999999</v>
      </c>
      <c r="AC39" s="4">
        <f t="shared" si="55"/>
        <v>11.85</v>
      </c>
      <c r="AD39" s="4">
        <f t="shared" si="55"/>
        <v>11.583333333333334</v>
      </c>
      <c r="AE39" s="4">
        <f t="shared" si="55"/>
        <v>12.25</v>
      </c>
      <c r="AF39" s="4">
        <f t="shared" si="55"/>
        <v>12.295</v>
      </c>
      <c r="AG39" s="4">
        <f t="shared" si="55"/>
        <v>11.398333333333332</v>
      </c>
      <c r="AH39" s="4">
        <f t="shared" ref="AH39:BM39" si="56">AVERAGE(AH14:AH19)</f>
        <v>12.018333333333333</v>
      </c>
      <c r="AI39" s="4">
        <f t="shared" si="56"/>
        <v>11.211666666666668</v>
      </c>
      <c r="AJ39" s="4">
        <f t="shared" si="56"/>
        <v>11.186666666666667</v>
      </c>
      <c r="AK39" s="4">
        <f t="shared" si="56"/>
        <v>11.945</v>
      </c>
      <c r="AL39" s="4">
        <f t="shared" si="56"/>
        <v>11.270000000000001</v>
      </c>
      <c r="AM39" s="4">
        <f t="shared" si="56"/>
        <v>12.056666666666667</v>
      </c>
      <c r="AN39" s="4">
        <f t="shared" si="56"/>
        <v>12.555</v>
      </c>
      <c r="AO39" s="4">
        <f t="shared" si="56"/>
        <v>11.966666666666669</v>
      </c>
      <c r="AP39" s="4">
        <f t="shared" si="56"/>
        <v>12.200000000000001</v>
      </c>
      <c r="AQ39" s="4">
        <f t="shared" si="56"/>
        <v>12.283333333333331</v>
      </c>
      <c r="AR39" s="4">
        <f t="shared" si="56"/>
        <v>12.366666666666665</v>
      </c>
      <c r="AS39" s="4">
        <f t="shared" si="56"/>
        <v>11.716666666666667</v>
      </c>
      <c r="AT39" s="4">
        <f t="shared" si="56"/>
        <v>11.033333333333333</v>
      </c>
      <c r="AU39" s="4">
        <f t="shared" si="56"/>
        <v>11.183333333333332</v>
      </c>
      <c r="AV39" s="4">
        <f t="shared" si="56"/>
        <v>11.85</v>
      </c>
      <c r="AW39" s="4">
        <f t="shared" si="56"/>
        <v>12.133333333333333</v>
      </c>
      <c r="AX39" s="4">
        <f t="shared" si="56"/>
        <v>12.066666666666668</v>
      </c>
      <c r="AY39" s="4">
        <f t="shared" si="56"/>
        <v>11.833333333333334</v>
      </c>
      <c r="AZ39" s="4">
        <f t="shared" si="56"/>
        <v>11.633333333333333</v>
      </c>
      <c r="BA39" s="4">
        <f t="shared" si="56"/>
        <v>11.5</v>
      </c>
      <c r="BB39" s="4">
        <f t="shared" si="56"/>
        <v>12.416666666666666</v>
      </c>
      <c r="BC39" s="4">
        <f t="shared" si="56"/>
        <v>11.75</v>
      </c>
      <c r="BD39" s="4">
        <f t="shared" si="56"/>
        <v>11.233333333333334</v>
      </c>
      <c r="BE39" s="4">
        <f t="shared" si="56"/>
        <v>11.9</v>
      </c>
      <c r="BF39" s="4">
        <f t="shared" si="56"/>
        <v>13.116666666666665</v>
      </c>
      <c r="BG39" s="4">
        <f t="shared" si="56"/>
        <v>12.366666666666665</v>
      </c>
      <c r="BH39" s="4">
        <f t="shared" si="56"/>
        <v>12.049999999999999</v>
      </c>
      <c r="BI39" s="4">
        <f t="shared" si="56"/>
        <v>11.666666666666666</v>
      </c>
      <c r="BJ39" s="4">
        <f t="shared" si="56"/>
        <v>10.933333333333335</v>
      </c>
      <c r="BK39" s="4">
        <f t="shared" si="56"/>
        <v>11.1</v>
      </c>
      <c r="BL39" s="4">
        <f t="shared" si="56"/>
        <v>11.633333333333335</v>
      </c>
      <c r="BM39" s="4">
        <f t="shared" si="56"/>
        <v>11.583333333333334</v>
      </c>
      <c r="BN39" s="4">
        <f t="shared" ref="BN39:CN39" si="57">AVERAGE(BN14:BN19)</f>
        <v>11.666666666666666</v>
      </c>
      <c r="BO39" s="4">
        <f t="shared" si="57"/>
        <v>12.033333333333333</v>
      </c>
      <c r="BP39" s="4">
        <f t="shared" si="57"/>
        <v>12.533333333333333</v>
      </c>
      <c r="BQ39" s="4">
        <f t="shared" si="57"/>
        <v>12.216666666666667</v>
      </c>
      <c r="BR39" s="4">
        <f t="shared" si="57"/>
        <v>12.283333333333333</v>
      </c>
      <c r="BS39" s="4">
        <f t="shared" si="57"/>
        <v>12.6</v>
      </c>
      <c r="BT39" s="4">
        <f t="shared" si="57"/>
        <v>12.216666666666669</v>
      </c>
      <c r="BU39" s="4">
        <f t="shared" si="57"/>
        <v>11.799999999999999</v>
      </c>
      <c r="BV39" s="4">
        <f t="shared" si="57"/>
        <v>11.391666666666666</v>
      </c>
      <c r="BW39" s="4">
        <f t="shared" si="57"/>
        <v>13.036333333333333</v>
      </c>
      <c r="BX39" s="4">
        <f t="shared" si="57"/>
        <v>12.183333333333332</v>
      </c>
      <c r="BY39" s="4">
        <f t="shared" si="57"/>
        <v>12.316666666666668</v>
      </c>
      <c r="BZ39" s="4">
        <f t="shared" si="57"/>
        <v>12.166666666666666</v>
      </c>
      <c r="CA39" s="4">
        <f t="shared" si="57"/>
        <v>12.066666666666665</v>
      </c>
      <c r="CB39" s="4">
        <f t="shared" si="57"/>
        <v>12.674999999999999</v>
      </c>
      <c r="CC39" s="4">
        <f t="shared" si="57"/>
        <v>11.683333333333332</v>
      </c>
      <c r="CD39" s="4">
        <f t="shared" si="57"/>
        <v>12.442166666666667</v>
      </c>
      <c r="CE39" s="4">
        <f t="shared" si="57"/>
        <v>13.319166666666666</v>
      </c>
      <c r="CF39" s="4">
        <f t="shared" si="57"/>
        <v>12.216666666666669</v>
      </c>
      <c r="CG39" s="4">
        <f t="shared" si="57"/>
        <v>11.816666666666665</v>
      </c>
      <c r="CH39" s="4">
        <f t="shared" si="57"/>
        <v>12.463333333333333</v>
      </c>
      <c r="CI39" s="4">
        <f t="shared" si="57"/>
        <v>12.996666666666668</v>
      </c>
      <c r="CJ39" s="4">
        <f t="shared" si="57"/>
        <v>12.757333333333333</v>
      </c>
      <c r="CK39" s="4">
        <f t="shared" si="57"/>
        <v>12.622833333333332</v>
      </c>
      <c r="CL39" s="4">
        <f t="shared" si="57"/>
        <v>12.818166666666668</v>
      </c>
      <c r="CM39" s="4">
        <f t="shared" si="57"/>
        <v>13.0175</v>
      </c>
      <c r="CN39" s="4">
        <f t="shared" si="57"/>
        <v>12.843333333333334</v>
      </c>
      <c r="CO39" s="4"/>
      <c r="CP39" s="4"/>
      <c r="CQ39" s="4">
        <f>AVERAGE(BD39:CN39)</f>
        <v>12.209914414414415</v>
      </c>
      <c r="CS39" s="4">
        <f>AVERAGE(C39:CK39)</f>
        <v>11.826641762452105</v>
      </c>
      <c r="CT39" s="2" t="s">
        <v>151</v>
      </c>
      <c r="CU39" s="2"/>
      <c r="CV39" s="32"/>
      <c r="CW39" s="32">
        <v>1957</v>
      </c>
      <c r="CX39" s="42">
        <v>13.255000000000001</v>
      </c>
      <c r="CY39" s="32"/>
      <c r="CZ39" s="32">
        <v>1956</v>
      </c>
      <c r="DA39" s="42">
        <v>13.147500000000001</v>
      </c>
      <c r="DB39" s="32"/>
      <c r="DC39" s="32">
        <v>2017</v>
      </c>
      <c r="DD39" s="42">
        <v>14.348333333333334</v>
      </c>
      <c r="DE39" s="32"/>
      <c r="DF39" s="32">
        <v>2013</v>
      </c>
      <c r="DG39" s="42">
        <v>15.343750000000002</v>
      </c>
      <c r="DI39" s="31">
        <v>1969</v>
      </c>
      <c r="DJ39" s="27">
        <v>12.963333333333333</v>
      </c>
      <c r="DL39" s="31">
        <v>2010</v>
      </c>
      <c r="DM39" s="19">
        <v>17.883333333333333</v>
      </c>
      <c r="DO39" s="31">
        <v>1956</v>
      </c>
      <c r="DP39" s="27">
        <v>13.776666666666666</v>
      </c>
      <c r="DR39" s="31">
        <v>1993</v>
      </c>
      <c r="DS39" s="27">
        <v>8.4333333333333318</v>
      </c>
      <c r="DU39" s="8">
        <v>1973</v>
      </c>
      <c r="DV39" s="8">
        <v>18.399999999999999</v>
      </c>
      <c r="DX39" s="8">
        <v>1994</v>
      </c>
      <c r="DY39" s="8">
        <v>18.100000000000001</v>
      </c>
      <c r="EA39" s="8">
        <v>1948</v>
      </c>
      <c r="EB39" s="8">
        <v>16.61</v>
      </c>
      <c r="ED39" s="8">
        <v>2008</v>
      </c>
      <c r="EE39" s="8">
        <v>13.9</v>
      </c>
      <c r="EG39" s="44">
        <v>2021</v>
      </c>
      <c r="EH39" s="44">
        <v>11.170999999999999</v>
      </c>
      <c r="EJ39" s="8">
        <v>2018</v>
      </c>
      <c r="EK39" s="8">
        <v>8.6</v>
      </c>
      <c r="EM39" s="8">
        <v>1959</v>
      </c>
      <c r="EN39" s="8">
        <v>7.83</v>
      </c>
      <c r="EP39" s="8">
        <v>1989</v>
      </c>
      <c r="EQ39" s="8">
        <v>8.9</v>
      </c>
      <c r="ES39" s="44">
        <v>2021</v>
      </c>
      <c r="ET39" s="44">
        <v>11.1</v>
      </c>
      <c r="EV39" s="8">
        <v>1932</v>
      </c>
      <c r="EW39" s="8">
        <v>13.22</v>
      </c>
      <c r="EY39" s="8">
        <v>2005</v>
      </c>
      <c r="EZ39" s="8">
        <v>15.1</v>
      </c>
      <c r="FB39" s="8">
        <v>1997</v>
      </c>
      <c r="FC39" s="19">
        <v>17.2</v>
      </c>
      <c r="FH39" s="27"/>
      <c r="FI39" s="19"/>
      <c r="FK39" s="27"/>
    </row>
    <row r="40" spans="1:167" ht="13.5">
      <c r="A40" s="2" t="s">
        <v>269</v>
      </c>
      <c r="B40" s="4">
        <f t="shared" ref="B40:AG40" si="58">AVERAGE(B15:B16)</f>
        <v>8.0549999999999997</v>
      </c>
      <c r="C40" s="4">
        <f t="shared" si="58"/>
        <v>9.11</v>
      </c>
      <c r="D40" s="4">
        <f t="shared" si="58"/>
        <v>9.7250000000000014</v>
      </c>
      <c r="E40" s="4">
        <f t="shared" si="58"/>
        <v>8.0549999999999997</v>
      </c>
      <c r="F40" s="4">
        <f t="shared" si="58"/>
        <v>9.8849999999999998</v>
      </c>
      <c r="G40" s="4">
        <f t="shared" si="58"/>
        <v>9.11</v>
      </c>
      <c r="H40" s="4">
        <f t="shared" si="58"/>
        <v>9.64</v>
      </c>
      <c r="I40" s="4">
        <f t="shared" si="58"/>
        <v>8.89</v>
      </c>
      <c r="J40" s="4">
        <f t="shared" si="58"/>
        <v>9.8350000000000009</v>
      </c>
      <c r="K40" s="4">
        <f t="shared" si="58"/>
        <v>8.5849999999999991</v>
      </c>
      <c r="L40" s="4">
        <f t="shared" si="58"/>
        <v>9.2199999999999989</v>
      </c>
      <c r="M40" s="4">
        <f t="shared" si="58"/>
        <v>7.5250000000000004</v>
      </c>
      <c r="N40" s="4">
        <f t="shared" si="58"/>
        <v>8.56</v>
      </c>
      <c r="O40" s="4">
        <f t="shared" si="58"/>
        <v>9.4700000000000006</v>
      </c>
      <c r="P40" s="4">
        <f t="shared" si="58"/>
        <v>9.1150000000000002</v>
      </c>
      <c r="Q40" s="4">
        <f t="shared" si="58"/>
        <v>9.5</v>
      </c>
      <c r="R40" s="4">
        <f t="shared" si="58"/>
        <v>9.3849999999999998</v>
      </c>
      <c r="S40" s="4">
        <f t="shared" si="58"/>
        <v>9.1950000000000003</v>
      </c>
      <c r="T40" s="4">
        <f t="shared" si="58"/>
        <v>8.9150000000000009</v>
      </c>
      <c r="U40" s="4">
        <f t="shared" si="58"/>
        <v>9.1950000000000003</v>
      </c>
      <c r="V40" s="4">
        <f t="shared" si="58"/>
        <v>9.7800000000000011</v>
      </c>
      <c r="W40" s="4">
        <f t="shared" si="58"/>
        <v>9.67</v>
      </c>
      <c r="X40" s="4">
        <f t="shared" si="58"/>
        <v>8.6950000000000003</v>
      </c>
      <c r="Y40" s="4">
        <f t="shared" si="58"/>
        <v>10.25</v>
      </c>
      <c r="Z40" s="4">
        <f t="shared" si="58"/>
        <v>9.11</v>
      </c>
      <c r="AA40" s="4">
        <f t="shared" si="58"/>
        <v>9.6950000000000003</v>
      </c>
      <c r="AB40" s="4">
        <f t="shared" si="58"/>
        <v>9.3049999999999997</v>
      </c>
      <c r="AC40" s="4">
        <f t="shared" si="58"/>
        <v>9.75</v>
      </c>
      <c r="AD40" s="4">
        <f t="shared" si="58"/>
        <v>9.08</v>
      </c>
      <c r="AE40" s="4">
        <f t="shared" si="58"/>
        <v>8.75</v>
      </c>
      <c r="AF40" s="4">
        <f t="shared" si="58"/>
        <v>9.6649999999999991</v>
      </c>
      <c r="AG40" s="4">
        <f t="shared" si="58"/>
        <v>9.0849999999999991</v>
      </c>
      <c r="AH40" s="4">
        <f t="shared" ref="AH40:BM40" si="59">AVERAGE(AH15:AH16)</f>
        <v>9.6649999999999991</v>
      </c>
      <c r="AI40" s="4">
        <f t="shared" si="59"/>
        <v>9.4700000000000006</v>
      </c>
      <c r="AJ40" s="4">
        <f t="shared" si="59"/>
        <v>8.75</v>
      </c>
      <c r="AK40" s="4">
        <f t="shared" si="59"/>
        <v>9.86</v>
      </c>
      <c r="AL40" s="4">
        <f t="shared" si="59"/>
        <v>9.5300000000000011</v>
      </c>
      <c r="AM40" s="4">
        <f t="shared" si="59"/>
        <v>10.42</v>
      </c>
      <c r="AN40" s="4">
        <f t="shared" si="59"/>
        <v>10.25</v>
      </c>
      <c r="AO40" s="4">
        <f t="shared" si="59"/>
        <v>10.25</v>
      </c>
      <c r="AP40" s="4">
        <f t="shared" si="59"/>
        <v>9.85</v>
      </c>
      <c r="AQ40" s="4">
        <f t="shared" si="59"/>
        <v>10.050000000000001</v>
      </c>
      <c r="AR40" s="4">
        <f t="shared" si="59"/>
        <v>9.85</v>
      </c>
      <c r="AS40" s="4">
        <f t="shared" si="59"/>
        <v>10.199999999999999</v>
      </c>
      <c r="AT40" s="4">
        <f t="shared" si="59"/>
        <v>9.0500000000000007</v>
      </c>
      <c r="AU40" s="4">
        <f t="shared" si="59"/>
        <v>8.4</v>
      </c>
      <c r="AV40" s="4">
        <f t="shared" si="59"/>
        <v>9.8999999999999986</v>
      </c>
      <c r="AW40" s="4">
        <f t="shared" si="59"/>
        <v>9.75</v>
      </c>
      <c r="AX40" s="4">
        <f t="shared" si="59"/>
        <v>10.6</v>
      </c>
      <c r="AY40" s="4">
        <f t="shared" si="59"/>
        <v>8.9499999999999993</v>
      </c>
      <c r="AZ40" s="4">
        <f t="shared" si="59"/>
        <v>9.5500000000000007</v>
      </c>
      <c r="BA40" s="4">
        <f t="shared" si="59"/>
        <v>9.6499999999999986</v>
      </c>
      <c r="BB40" s="4">
        <f t="shared" si="59"/>
        <v>9.8000000000000007</v>
      </c>
      <c r="BC40" s="4">
        <f t="shared" si="59"/>
        <v>9.5500000000000007</v>
      </c>
      <c r="BD40" s="4">
        <f t="shared" si="59"/>
        <v>8.4499999999999993</v>
      </c>
      <c r="BE40" s="4">
        <f t="shared" si="59"/>
        <v>10.25</v>
      </c>
      <c r="BF40" s="4">
        <f t="shared" si="59"/>
        <v>11</v>
      </c>
      <c r="BG40" s="4">
        <f t="shared" si="59"/>
        <v>10.3</v>
      </c>
      <c r="BH40" s="4">
        <f t="shared" si="59"/>
        <v>9.35</v>
      </c>
      <c r="BI40" s="4">
        <f t="shared" si="59"/>
        <v>10.600000000000001</v>
      </c>
      <c r="BJ40" s="4">
        <f t="shared" si="59"/>
        <v>8.35</v>
      </c>
      <c r="BK40" s="4">
        <f t="shared" si="59"/>
        <v>8.65</v>
      </c>
      <c r="BL40" s="4">
        <f t="shared" si="59"/>
        <v>9.6999999999999993</v>
      </c>
      <c r="BM40" s="4">
        <f t="shared" si="59"/>
        <v>9.5500000000000007</v>
      </c>
      <c r="BN40" s="4">
        <f t="shared" ref="BN40:CL40" si="60">AVERAGE(BN15:BN16)</f>
        <v>9.85</v>
      </c>
      <c r="BO40" s="4">
        <f t="shared" si="60"/>
        <v>9.1999999999999993</v>
      </c>
      <c r="BP40" s="4">
        <f t="shared" si="60"/>
        <v>10.25</v>
      </c>
      <c r="BQ40" s="4">
        <f t="shared" si="60"/>
        <v>10.3</v>
      </c>
      <c r="BR40" s="4">
        <f t="shared" si="60"/>
        <v>9.8500000000000014</v>
      </c>
      <c r="BS40" s="4">
        <f t="shared" si="60"/>
        <v>10.850000000000001</v>
      </c>
      <c r="BT40" s="4">
        <f t="shared" si="60"/>
        <v>10.8</v>
      </c>
      <c r="BU40" s="4">
        <f t="shared" si="60"/>
        <v>10.024999999999999</v>
      </c>
      <c r="BV40" s="4">
        <f t="shared" si="60"/>
        <v>9.15</v>
      </c>
      <c r="BW40" s="4">
        <f t="shared" si="60"/>
        <v>11.05</v>
      </c>
      <c r="BX40" s="4">
        <f t="shared" si="60"/>
        <v>10.649999999999999</v>
      </c>
      <c r="BY40" s="4">
        <f t="shared" si="60"/>
        <v>10.45</v>
      </c>
      <c r="BZ40" s="4">
        <f t="shared" si="60"/>
        <v>10.199999999999999</v>
      </c>
      <c r="CA40" s="4">
        <f t="shared" si="60"/>
        <v>10.8</v>
      </c>
      <c r="CB40" s="4">
        <f t="shared" si="60"/>
        <v>11.125</v>
      </c>
      <c r="CC40" s="4">
        <f t="shared" si="60"/>
        <v>9.3000000000000007</v>
      </c>
      <c r="CD40" s="4">
        <f t="shared" si="60"/>
        <v>10.7515</v>
      </c>
      <c r="CE40" s="4">
        <f t="shared" si="60"/>
        <v>11.336</v>
      </c>
      <c r="CF40" s="4">
        <f t="shared" si="60"/>
        <v>10.199999999999999</v>
      </c>
      <c r="CG40" s="4">
        <f t="shared" si="60"/>
        <v>9.4499999999999993</v>
      </c>
      <c r="CH40" s="4">
        <f t="shared" si="60"/>
        <v>9.9499999999999993</v>
      </c>
      <c r="CI40" s="4">
        <f t="shared" si="60"/>
        <v>11.14</v>
      </c>
      <c r="CJ40" s="4">
        <f t="shared" si="60"/>
        <v>10.571999999999999</v>
      </c>
      <c r="CK40" s="4">
        <f t="shared" si="60"/>
        <v>9.9179999999999993</v>
      </c>
      <c r="CL40" s="4">
        <f t="shared" si="60"/>
        <v>11.1145</v>
      </c>
      <c r="CM40" s="4">
        <f>AVERAGE(CM15:CM16)</f>
        <v>10.2905</v>
      </c>
      <c r="CN40" s="4">
        <f>AVERAGE(CN15:CN16)</f>
        <v>10.994</v>
      </c>
      <c r="CO40" s="4">
        <f>AVERAGE(CO15:CO16)</f>
        <v>9.9719999999999995</v>
      </c>
      <c r="CP40" s="4"/>
      <c r="CQ40" s="4">
        <f>AVERAGE(BD40:CN40)</f>
        <v>10.155851351351354</v>
      </c>
      <c r="CS40" s="4"/>
      <c r="CV40" s="32"/>
      <c r="CW40" s="30">
        <v>1970</v>
      </c>
      <c r="CX40" s="42">
        <v>13.245833333333335</v>
      </c>
      <c r="CY40" s="32"/>
      <c r="CZ40" s="32">
        <v>2006</v>
      </c>
      <c r="DA40" s="42">
        <v>13.141666666666666</v>
      </c>
      <c r="DB40" s="32"/>
      <c r="DC40" s="32">
        <v>1973</v>
      </c>
      <c r="DD40" s="42">
        <v>14.333333333333334</v>
      </c>
      <c r="DE40" s="32"/>
      <c r="DF40" s="32">
        <v>1978</v>
      </c>
      <c r="DG40" s="42">
        <v>15.3375</v>
      </c>
      <c r="DI40" s="31">
        <v>1960</v>
      </c>
      <c r="DJ40" s="27">
        <v>12.943333333333333</v>
      </c>
      <c r="DL40" s="31">
        <v>1974</v>
      </c>
      <c r="DM40" s="19">
        <v>17.866666666666667</v>
      </c>
      <c r="DO40" s="31">
        <v>2006</v>
      </c>
      <c r="DP40" s="27">
        <v>13.766666666666666</v>
      </c>
      <c r="DR40" s="31">
        <v>2004</v>
      </c>
      <c r="DS40" s="27">
        <v>8.4</v>
      </c>
      <c r="DU40" s="8">
        <v>1960</v>
      </c>
      <c r="DV40" s="8">
        <v>18.39</v>
      </c>
      <c r="DX40" s="8">
        <v>1999</v>
      </c>
      <c r="DY40" s="8">
        <v>18.100000000000001</v>
      </c>
      <c r="EA40" s="44">
        <v>2023</v>
      </c>
      <c r="EB40" s="44">
        <v>16.565000000000001</v>
      </c>
      <c r="ED40" s="8">
        <v>2016</v>
      </c>
      <c r="EE40" s="8">
        <v>13.9</v>
      </c>
      <c r="EG40" s="8">
        <v>1957</v>
      </c>
      <c r="EH40" s="8">
        <v>11.11</v>
      </c>
      <c r="EJ40" s="8">
        <v>2019</v>
      </c>
      <c r="EK40" s="8">
        <v>8.4499999999999993</v>
      </c>
      <c r="EM40" s="8">
        <v>1993</v>
      </c>
      <c r="EN40" s="8">
        <v>7.8</v>
      </c>
      <c r="EP40" s="30">
        <v>1934</v>
      </c>
      <c r="EQ40" s="30">
        <v>8.89</v>
      </c>
      <c r="ES40" s="8">
        <v>2018</v>
      </c>
      <c r="ET40" s="8">
        <v>11.1</v>
      </c>
      <c r="EV40" s="30">
        <v>1952</v>
      </c>
      <c r="EW40" s="30">
        <v>13.11</v>
      </c>
      <c r="EY40" s="8">
        <v>2014</v>
      </c>
      <c r="EZ40" s="8">
        <v>15.1</v>
      </c>
      <c r="FB40" s="8">
        <v>2009</v>
      </c>
      <c r="FC40" s="19">
        <v>17.2</v>
      </c>
      <c r="FH40" s="27"/>
      <c r="FI40" s="19"/>
      <c r="FK40" s="27"/>
    </row>
    <row r="41" spans="1:167" ht="13.5">
      <c r="A41" s="2" t="s">
        <v>88</v>
      </c>
      <c r="B41" s="2" t="s">
        <v>270</v>
      </c>
      <c r="C41" s="2"/>
      <c r="D41" s="2"/>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f t="shared" ref="BD41:CL41" si="61">TREND($BD$40:$CN$40,$BD$7:$CN$7,BD7,TRUE)</f>
        <v>9.5909658605974428</v>
      </c>
      <c r="BE41" s="36">
        <f t="shared" si="61"/>
        <v>9.6223483878615426</v>
      </c>
      <c r="BF41" s="36">
        <f t="shared" si="61"/>
        <v>9.6537309151256494</v>
      </c>
      <c r="BG41" s="36">
        <f t="shared" si="61"/>
        <v>9.6851134423897562</v>
      </c>
      <c r="BH41" s="36">
        <f t="shared" si="61"/>
        <v>9.7164959696538631</v>
      </c>
      <c r="BI41" s="36">
        <f t="shared" si="61"/>
        <v>9.7478784969179699</v>
      </c>
      <c r="BJ41" s="36">
        <f t="shared" si="61"/>
        <v>9.7792610241820768</v>
      </c>
      <c r="BK41" s="36">
        <f t="shared" si="61"/>
        <v>9.8106435514461836</v>
      </c>
      <c r="BL41" s="36">
        <f t="shared" si="61"/>
        <v>9.8420260787102904</v>
      </c>
      <c r="BM41" s="36">
        <f t="shared" si="61"/>
        <v>9.8734086059743973</v>
      </c>
      <c r="BN41" s="36">
        <f t="shared" si="61"/>
        <v>9.9047911332385041</v>
      </c>
      <c r="BO41" s="36">
        <f t="shared" si="61"/>
        <v>9.936173660502611</v>
      </c>
      <c r="BP41" s="36">
        <f t="shared" si="61"/>
        <v>9.9675561877667107</v>
      </c>
      <c r="BQ41" s="36">
        <f t="shared" si="61"/>
        <v>9.9989387150308175</v>
      </c>
      <c r="BR41" s="36">
        <f t="shared" si="61"/>
        <v>10.030321242294924</v>
      </c>
      <c r="BS41" s="36">
        <f t="shared" si="61"/>
        <v>10.061703769559031</v>
      </c>
      <c r="BT41" s="36">
        <f t="shared" si="61"/>
        <v>10.093086296823138</v>
      </c>
      <c r="BU41" s="36">
        <f t="shared" si="61"/>
        <v>10.124468824087245</v>
      </c>
      <c r="BV41" s="36">
        <f t="shared" si="61"/>
        <v>10.155851351351352</v>
      </c>
      <c r="BW41" s="36">
        <f t="shared" si="61"/>
        <v>10.187233878615459</v>
      </c>
      <c r="BX41" s="36">
        <f t="shared" si="61"/>
        <v>10.218616405879565</v>
      </c>
      <c r="BY41" s="36">
        <f t="shared" si="61"/>
        <v>10.249998933143672</v>
      </c>
      <c r="BZ41" s="36">
        <f t="shared" si="61"/>
        <v>10.281381460407779</v>
      </c>
      <c r="CA41" s="36">
        <f t="shared" si="61"/>
        <v>10.312763987671886</v>
      </c>
      <c r="CB41" s="36">
        <f t="shared" si="61"/>
        <v>10.344146514935986</v>
      </c>
      <c r="CC41" s="36">
        <f t="shared" si="61"/>
        <v>10.375529042200093</v>
      </c>
      <c r="CD41" s="36">
        <f t="shared" si="61"/>
        <v>10.406911569464199</v>
      </c>
      <c r="CE41" s="36">
        <f t="shared" si="61"/>
        <v>10.438294096728306</v>
      </c>
      <c r="CF41" s="36">
        <f t="shared" si="61"/>
        <v>10.469676623992413</v>
      </c>
      <c r="CG41" s="36">
        <f t="shared" si="61"/>
        <v>10.50105915125652</v>
      </c>
      <c r="CH41" s="36">
        <f t="shared" si="61"/>
        <v>10.532441678520627</v>
      </c>
      <c r="CI41" s="36">
        <f t="shared" si="61"/>
        <v>10.563824205784734</v>
      </c>
      <c r="CJ41" s="36">
        <f t="shared" si="61"/>
        <v>10.59520673304884</v>
      </c>
      <c r="CK41" s="36">
        <f t="shared" si="61"/>
        <v>10.626589260312947</v>
      </c>
      <c r="CL41" s="36">
        <f t="shared" si="61"/>
        <v>10.657971787577054</v>
      </c>
      <c r="CM41" s="36">
        <f>TREND($BD$40:$CN$40,$BD$7:$CN$7,CM7,TRUE)</f>
        <v>10.689354314841154</v>
      </c>
      <c r="CN41" s="36">
        <f>TREND($BD$40:$CN$40,$BD$7:$CN$7,CN7,TRUE)</f>
        <v>10.720736842105261</v>
      </c>
      <c r="CO41" s="36"/>
      <c r="CP41" s="36"/>
      <c r="CV41" s="32"/>
      <c r="CW41" s="32">
        <v>1956</v>
      </c>
      <c r="CX41" s="42">
        <v>13.165833333333333</v>
      </c>
      <c r="CY41" s="32"/>
      <c r="CZ41" s="32">
        <v>2003</v>
      </c>
      <c r="DA41" s="42">
        <v>13.137500000000001</v>
      </c>
      <c r="DB41" s="32"/>
      <c r="DC41" s="32">
        <v>1985</v>
      </c>
      <c r="DD41" s="42">
        <v>14.316666666666665</v>
      </c>
      <c r="DE41" s="32"/>
      <c r="DF41" s="32">
        <v>2010</v>
      </c>
      <c r="DG41" s="42">
        <v>15.3125</v>
      </c>
      <c r="DI41" s="31">
        <v>1936</v>
      </c>
      <c r="DJ41" s="27">
        <v>12.906666666666666</v>
      </c>
      <c r="DL41" s="31">
        <v>1979</v>
      </c>
      <c r="DM41" s="19">
        <v>17.866666666666664</v>
      </c>
      <c r="DO41" s="31">
        <v>1970</v>
      </c>
      <c r="DP41" s="27">
        <v>13.76</v>
      </c>
      <c r="DR41" s="31">
        <v>2009</v>
      </c>
      <c r="DS41" s="27">
        <v>8.3833333333333329</v>
      </c>
      <c r="DU41" s="44">
        <v>2022</v>
      </c>
      <c r="DV41" s="44">
        <v>18.335000000000001</v>
      </c>
      <c r="DX41" s="8">
        <v>1939</v>
      </c>
      <c r="DY41" s="8">
        <v>18</v>
      </c>
      <c r="EA41" s="8">
        <v>1941</v>
      </c>
      <c r="EB41" s="8">
        <v>16.559999999999999</v>
      </c>
      <c r="ED41" s="44">
        <v>2020</v>
      </c>
      <c r="EE41" s="44">
        <v>13.811999999999999</v>
      </c>
      <c r="EG41" s="8">
        <v>1958</v>
      </c>
      <c r="EH41" s="8">
        <v>11.11</v>
      </c>
      <c r="EJ41" s="8">
        <v>1956</v>
      </c>
      <c r="EK41" s="8">
        <v>8.44</v>
      </c>
      <c r="EM41" s="8">
        <v>2011</v>
      </c>
      <c r="EN41" s="8">
        <v>7.8</v>
      </c>
      <c r="EP41" s="8">
        <v>1964</v>
      </c>
      <c r="EQ41" s="8">
        <v>8.89</v>
      </c>
      <c r="ES41" s="8">
        <v>2019</v>
      </c>
      <c r="ET41" s="8">
        <v>11.061999999999999</v>
      </c>
      <c r="EV41" s="30">
        <v>1942</v>
      </c>
      <c r="EW41" s="30">
        <v>13.11</v>
      </c>
      <c r="EY41" s="8">
        <v>2017</v>
      </c>
      <c r="EZ41" s="8">
        <v>15.1</v>
      </c>
      <c r="FB41" s="8">
        <v>1971</v>
      </c>
      <c r="FC41" s="19">
        <v>17.100000000000001</v>
      </c>
      <c r="FH41" s="27"/>
      <c r="FI41" s="19"/>
      <c r="FK41" s="27"/>
    </row>
    <row r="42" spans="1:167" ht="13.5">
      <c r="A42" s="2" t="s">
        <v>88</v>
      </c>
      <c r="B42" s="2" t="s">
        <v>273</v>
      </c>
      <c r="BH42" s="36"/>
      <c r="BI42" s="36"/>
      <c r="BJ42" s="36">
        <f t="shared" ref="BJ42:CN42" si="62">TREND($BJ$40:$CN$40,$BJ$7:$CN$7,BJ7,TRUE)</f>
        <v>9.5194516129032252</v>
      </c>
      <c r="BK42" s="36">
        <f t="shared" si="62"/>
        <v>9.5639967741935408</v>
      </c>
      <c r="BL42" s="36">
        <f t="shared" si="62"/>
        <v>9.6085419354838706</v>
      </c>
      <c r="BM42" s="36">
        <f t="shared" si="62"/>
        <v>9.6530870967741862</v>
      </c>
      <c r="BN42" s="36">
        <f t="shared" si="62"/>
        <v>9.697632258064516</v>
      </c>
      <c r="BO42" s="36">
        <f t="shared" si="62"/>
        <v>9.7421774193548316</v>
      </c>
      <c r="BP42" s="36">
        <f t="shared" si="62"/>
        <v>9.7867225806451614</v>
      </c>
      <c r="BQ42" s="36">
        <f t="shared" si="62"/>
        <v>9.831267741935477</v>
      </c>
      <c r="BR42" s="36">
        <f t="shared" si="62"/>
        <v>9.8758129032257926</v>
      </c>
      <c r="BS42" s="36">
        <f t="shared" si="62"/>
        <v>9.9203580645161225</v>
      </c>
      <c r="BT42" s="36">
        <f t="shared" si="62"/>
        <v>9.9649032258064381</v>
      </c>
      <c r="BU42" s="36">
        <f t="shared" si="62"/>
        <v>10.009448387096768</v>
      </c>
      <c r="BV42" s="36">
        <f t="shared" si="62"/>
        <v>10.053993548387083</v>
      </c>
      <c r="BW42" s="36">
        <f t="shared" si="62"/>
        <v>10.098538709677413</v>
      </c>
      <c r="BX42" s="36">
        <f t="shared" si="62"/>
        <v>10.143083870967729</v>
      </c>
      <c r="BY42" s="36">
        <f t="shared" si="62"/>
        <v>10.187629032258059</v>
      </c>
      <c r="BZ42" s="36">
        <f t="shared" si="62"/>
        <v>10.232174193548374</v>
      </c>
      <c r="CA42" s="36">
        <f t="shared" si="62"/>
        <v>10.276719354838704</v>
      </c>
      <c r="CB42" s="36">
        <f t="shared" si="62"/>
        <v>10.32126451612902</v>
      </c>
      <c r="CC42" s="36">
        <f t="shared" si="62"/>
        <v>10.36580967741935</v>
      </c>
      <c r="CD42" s="36">
        <f t="shared" si="62"/>
        <v>10.410354838709665</v>
      </c>
      <c r="CE42" s="36">
        <f t="shared" si="62"/>
        <v>10.454899999999995</v>
      </c>
      <c r="CF42" s="36">
        <f t="shared" si="62"/>
        <v>10.499445161290311</v>
      </c>
      <c r="CG42" s="36">
        <f t="shared" si="62"/>
        <v>10.54399032258064</v>
      </c>
      <c r="CH42" s="36">
        <f t="shared" si="62"/>
        <v>10.588535483870956</v>
      </c>
      <c r="CI42" s="36">
        <f t="shared" si="62"/>
        <v>10.633080645161286</v>
      </c>
      <c r="CJ42" s="36">
        <f t="shared" si="62"/>
        <v>10.677625806451601</v>
      </c>
      <c r="CK42" s="36">
        <f t="shared" si="62"/>
        <v>10.722170967741931</v>
      </c>
      <c r="CL42" s="36">
        <f t="shared" si="62"/>
        <v>10.766716129032247</v>
      </c>
      <c r="CM42" s="36">
        <f t="shared" si="62"/>
        <v>10.811261290322577</v>
      </c>
      <c r="CN42" s="36">
        <f t="shared" si="62"/>
        <v>10.855806451612892</v>
      </c>
      <c r="CO42" s="36"/>
      <c r="CP42" s="36"/>
      <c r="CV42" s="32"/>
      <c r="CW42" s="32">
        <v>2000</v>
      </c>
      <c r="CX42" s="42">
        <v>13.095833333333333</v>
      </c>
      <c r="CY42" s="32"/>
      <c r="CZ42" s="32">
        <v>2000</v>
      </c>
      <c r="DA42" s="42">
        <v>13.129166666666668</v>
      </c>
      <c r="DB42" s="32"/>
      <c r="DC42" s="32">
        <v>2004</v>
      </c>
      <c r="DD42" s="42">
        <v>14.299999999999999</v>
      </c>
      <c r="DE42" s="32"/>
      <c r="DF42" s="32">
        <v>1959</v>
      </c>
      <c r="DG42" s="42">
        <v>15.29875</v>
      </c>
      <c r="DI42" s="31">
        <v>1997</v>
      </c>
      <c r="DJ42" s="27">
        <v>12.866666666666667</v>
      </c>
      <c r="DL42" s="44">
        <v>2023</v>
      </c>
      <c r="DM42" s="44">
        <v>17.86</v>
      </c>
      <c r="DO42" s="31">
        <v>1989</v>
      </c>
      <c r="DP42" s="27">
        <v>13.733333333333334</v>
      </c>
      <c r="DR42" s="31">
        <v>1978</v>
      </c>
      <c r="DS42" s="27">
        <v>8.2000000000000011</v>
      </c>
      <c r="DU42" s="8">
        <v>2002</v>
      </c>
      <c r="DV42" s="8">
        <v>18.3</v>
      </c>
      <c r="DX42" s="8">
        <v>1944</v>
      </c>
      <c r="DY42" s="8">
        <v>18</v>
      </c>
      <c r="EA42" s="8">
        <v>1958</v>
      </c>
      <c r="EB42" s="8">
        <v>16.559999999999999</v>
      </c>
      <c r="ED42" s="8">
        <v>2001</v>
      </c>
      <c r="EE42" s="8">
        <v>13.8</v>
      </c>
      <c r="EG42" s="8">
        <v>1980</v>
      </c>
      <c r="EH42" s="8">
        <v>11</v>
      </c>
      <c r="EJ42" s="8">
        <v>1973</v>
      </c>
      <c r="EK42" s="8">
        <v>8.4</v>
      </c>
      <c r="EM42" s="8">
        <v>1979</v>
      </c>
      <c r="EN42" s="8">
        <v>7.7</v>
      </c>
      <c r="EP42" s="8">
        <v>1968</v>
      </c>
      <c r="EQ42" s="8">
        <v>8.89</v>
      </c>
      <c r="ES42" s="8">
        <v>1975</v>
      </c>
      <c r="ET42" s="8">
        <v>11</v>
      </c>
      <c r="EV42" s="8">
        <v>2012</v>
      </c>
      <c r="EW42" s="8">
        <v>13.1</v>
      </c>
      <c r="EY42" s="8">
        <v>2018</v>
      </c>
      <c r="EZ42" s="8">
        <v>15.1</v>
      </c>
      <c r="FB42" s="8">
        <v>2007</v>
      </c>
      <c r="FC42" s="19">
        <v>17.100000000000001</v>
      </c>
      <c r="FH42" s="27"/>
      <c r="FI42" s="19"/>
      <c r="FK42" s="27"/>
    </row>
    <row r="43" spans="1:167" ht="13.5">
      <c r="A43" s="2" t="s">
        <v>271</v>
      </c>
      <c r="B43" s="3">
        <f t="shared" ref="B43:AG43" si="63">AVERAGE(B17:B18)</f>
        <v>14.25</v>
      </c>
      <c r="C43" s="3">
        <f t="shared" si="63"/>
        <v>13.69</v>
      </c>
      <c r="D43" s="3">
        <f t="shared" si="63"/>
        <v>13.975</v>
      </c>
      <c r="E43" s="3">
        <f t="shared" si="63"/>
        <v>12.86</v>
      </c>
      <c r="F43" s="3">
        <f t="shared" si="63"/>
        <v>14.195</v>
      </c>
      <c r="G43" s="3">
        <f t="shared" si="63"/>
        <v>13.305</v>
      </c>
      <c r="H43" s="3">
        <f t="shared" si="63"/>
        <v>14.195</v>
      </c>
      <c r="I43" s="3">
        <f t="shared" si="63"/>
        <v>12.86</v>
      </c>
      <c r="J43" s="3">
        <f t="shared" si="63"/>
        <v>12.719999999999999</v>
      </c>
      <c r="K43" s="3">
        <f t="shared" si="63"/>
        <v>12.86</v>
      </c>
      <c r="L43" s="3">
        <f t="shared" si="63"/>
        <v>13.89</v>
      </c>
      <c r="M43" s="3">
        <f t="shared" si="63"/>
        <v>12.664999999999999</v>
      </c>
      <c r="N43" s="3">
        <f t="shared" si="63"/>
        <v>12.914999999999999</v>
      </c>
      <c r="O43" s="3">
        <f t="shared" si="63"/>
        <v>12.445</v>
      </c>
      <c r="P43" s="3">
        <f t="shared" si="63"/>
        <v>10.835000000000001</v>
      </c>
      <c r="Q43" s="3">
        <f t="shared" si="63"/>
        <v>13.025</v>
      </c>
      <c r="R43" s="3">
        <f t="shared" si="63"/>
        <v>12.75</v>
      </c>
      <c r="S43" s="3">
        <f t="shared" si="63"/>
        <v>13.835000000000001</v>
      </c>
      <c r="T43" s="3">
        <f t="shared" si="63"/>
        <v>13.719999999999999</v>
      </c>
      <c r="U43" s="3">
        <f t="shared" si="63"/>
        <v>13.36</v>
      </c>
      <c r="V43" s="3">
        <f t="shared" si="63"/>
        <v>13.5</v>
      </c>
      <c r="W43" s="3">
        <f t="shared" si="63"/>
        <v>13.780000000000001</v>
      </c>
      <c r="X43" s="3">
        <f t="shared" si="63"/>
        <v>14.164999999999999</v>
      </c>
      <c r="Y43" s="3">
        <f t="shared" si="63"/>
        <v>13.64</v>
      </c>
      <c r="Z43" s="3">
        <f t="shared" si="63"/>
        <v>13.885</v>
      </c>
      <c r="AA43" s="3">
        <f t="shared" si="63"/>
        <v>13.225</v>
      </c>
      <c r="AB43" s="3">
        <f t="shared" si="63"/>
        <v>14.25</v>
      </c>
      <c r="AC43" s="3">
        <f t="shared" si="63"/>
        <v>13.414999999999999</v>
      </c>
      <c r="AD43" s="3">
        <f t="shared" si="63"/>
        <v>14.055</v>
      </c>
      <c r="AE43" s="3">
        <f t="shared" si="63"/>
        <v>15.335000000000001</v>
      </c>
      <c r="AF43" s="3">
        <f t="shared" si="63"/>
        <v>14.664999999999999</v>
      </c>
      <c r="AG43" s="3">
        <f t="shared" si="63"/>
        <v>13.664999999999999</v>
      </c>
      <c r="AH43" s="3">
        <f t="shared" ref="AH43:BM43" si="64">AVERAGE(AH17:AH18)</f>
        <v>13.585000000000001</v>
      </c>
      <c r="AI43" s="3">
        <f t="shared" si="64"/>
        <v>12.914999999999999</v>
      </c>
      <c r="AJ43" s="3">
        <f t="shared" si="64"/>
        <v>13.195</v>
      </c>
      <c r="AK43" s="3">
        <f t="shared" si="64"/>
        <v>14.225</v>
      </c>
      <c r="AL43" s="3">
        <f t="shared" si="64"/>
        <v>13.36</v>
      </c>
      <c r="AM43" s="3">
        <f t="shared" si="64"/>
        <v>13.36</v>
      </c>
      <c r="AN43" s="3">
        <f t="shared" si="64"/>
        <v>14.445</v>
      </c>
      <c r="AO43" s="3">
        <f t="shared" si="64"/>
        <v>13.45</v>
      </c>
      <c r="AP43" s="3">
        <f t="shared" si="64"/>
        <v>15.100000000000001</v>
      </c>
      <c r="AQ43" s="3">
        <f t="shared" si="64"/>
        <v>14.95</v>
      </c>
      <c r="AR43" s="3">
        <f t="shared" si="64"/>
        <v>14.1</v>
      </c>
      <c r="AS43" s="3">
        <f t="shared" si="64"/>
        <v>13.35</v>
      </c>
      <c r="AT43" s="3">
        <f t="shared" si="64"/>
        <v>12.149999999999999</v>
      </c>
      <c r="AU43" s="3">
        <f t="shared" si="64"/>
        <v>13.3</v>
      </c>
      <c r="AV43" s="3">
        <f t="shared" si="64"/>
        <v>13.350000000000001</v>
      </c>
      <c r="AW43" s="3">
        <f t="shared" si="64"/>
        <v>14.350000000000001</v>
      </c>
      <c r="AX43" s="3">
        <f t="shared" si="64"/>
        <v>14.05</v>
      </c>
      <c r="AY43" s="3">
        <f t="shared" si="64"/>
        <v>13.55</v>
      </c>
      <c r="AZ43" s="3">
        <f t="shared" si="64"/>
        <v>13.95</v>
      </c>
      <c r="BA43" s="3">
        <f t="shared" si="64"/>
        <v>13.75</v>
      </c>
      <c r="BB43" s="3">
        <f t="shared" si="64"/>
        <v>14.65</v>
      </c>
      <c r="BC43" s="3">
        <f t="shared" si="64"/>
        <v>12.8</v>
      </c>
      <c r="BD43" s="3">
        <f t="shared" si="64"/>
        <v>13.75</v>
      </c>
      <c r="BE43" s="3">
        <f t="shared" si="64"/>
        <v>13.45</v>
      </c>
      <c r="BF43" s="3">
        <f t="shared" si="64"/>
        <v>15.100000000000001</v>
      </c>
      <c r="BG43" s="3">
        <f t="shared" si="64"/>
        <v>15.25</v>
      </c>
      <c r="BH43" s="3">
        <f t="shared" si="64"/>
        <v>13.850000000000001</v>
      </c>
      <c r="BI43" s="3">
        <f t="shared" si="64"/>
        <v>12.85</v>
      </c>
      <c r="BJ43" s="3">
        <f t="shared" si="64"/>
        <v>13.100000000000001</v>
      </c>
      <c r="BK43" s="3">
        <f t="shared" si="64"/>
        <v>13.1</v>
      </c>
      <c r="BL43" s="3">
        <f t="shared" si="64"/>
        <v>13.149999999999999</v>
      </c>
      <c r="BM43" s="3">
        <f t="shared" si="64"/>
        <v>12.75</v>
      </c>
      <c r="BN43" s="3">
        <f t="shared" ref="BN43:CN43" si="65">AVERAGE(BN17:BN18)</f>
        <v>13.65</v>
      </c>
      <c r="BO43" s="3">
        <f t="shared" si="65"/>
        <v>14.6</v>
      </c>
      <c r="BP43" s="3">
        <f t="shared" si="65"/>
        <v>14.1</v>
      </c>
      <c r="BQ43" s="3">
        <f t="shared" si="65"/>
        <v>14.8</v>
      </c>
      <c r="BR43" s="3">
        <f t="shared" si="65"/>
        <v>13</v>
      </c>
      <c r="BS43" s="3">
        <f t="shared" si="65"/>
        <v>14.65</v>
      </c>
      <c r="BT43" s="3">
        <f t="shared" si="65"/>
        <v>13.4</v>
      </c>
      <c r="BU43" s="3">
        <f t="shared" si="65"/>
        <v>13</v>
      </c>
      <c r="BV43" s="3">
        <f t="shared" si="65"/>
        <v>14.074999999999999</v>
      </c>
      <c r="BW43" s="3">
        <f t="shared" si="65"/>
        <v>13.899999999999999</v>
      </c>
      <c r="BX43" s="3">
        <f t="shared" si="65"/>
        <v>14.35</v>
      </c>
      <c r="BY43" s="3">
        <f t="shared" si="65"/>
        <v>13.85</v>
      </c>
      <c r="BZ43" s="3">
        <f t="shared" si="65"/>
        <v>13.95</v>
      </c>
      <c r="CA43" s="3">
        <f t="shared" si="65"/>
        <v>13.15</v>
      </c>
      <c r="CB43" s="3">
        <f t="shared" si="65"/>
        <v>13.95</v>
      </c>
      <c r="CC43" s="3">
        <f t="shared" si="65"/>
        <v>13.850000000000001</v>
      </c>
      <c r="CD43" s="3">
        <f t="shared" si="65"/>
        <v>13.45</v>
      </c>
      <c r="CE43" s="3">
        <f t="shared" si="65"/>
        <v>15</v>
      </c>
      <c r="CF43" s="3">
        <f t="shared" si="65"/>
        <v>14.05</v>
      </c>
      <c r="CG43" s="3">
        <f t="shared" si="65"/>
        <v>14.3</v>
      </c>
      <c r="CH43" s="3">
        <f t="shared" si="65"/>
        <v>14.75</v>
      </c>
      <c r="CI43" s="3">
        <f t="shared" si="65"/>
        <v>14.5</v>
      </c>
      <c r="CJ43" s="3">
        <f t="shared" si="65"/>
        <v>14.399999999999999</v>
      </c>
      <c r="CK43" s="3">
        <f t="shared" si="65"/>
        <v>14.733500000000001</v>
      </c>
      <c r="CL43" s="3">
        <f t="shared" si="65"/>
        <v>14.760999999999999</v>
      </c>
      <c r="CM43" s="3">
        <f t="shared" si="65"/>
        <v>15.076499999999999</v>
      </c>
      <c r="CN43" s="3">
        <f t="shared" si="65"/>
        <v>14.689</v>
      </c>
      <c r="CO43" s="3"/>
      <c r="CP43" s="3"/>
      <c r="CV43" s="32"/>
      <c r="CW43" s="32">
        <v>1978</v>
      </c>
      <c r="CX43" s="42">
        <v>13.066666666666668</v>
      </c>
      <c r="CY43" s="32"/>
      <c r="CZ43" s="32">
        <v>1955</v>
      </c>
      <c r="DA43" s="42">
        <v>13.092500000000001</v>
      </c>
      <c r="DB43" s="32"/>
      <c r="DC43" s="32">
        <v>1979</v>
      </c>
      <c r="DD43" s="42">
        <v>14.283333333333333</v>
      </c>
      <c r="DE43" s="32"/>
      <c r="DF43" s="32">
        <v>1982</v>
      </c>
      <c r="DG43" s="42">
        <v>15.262500000000001</v>
      </c>
      <c r="DI43" s="31">
        <v>2004</v>
      </c>
      <c r="DJ43" s="27">
        <v>12.85</v>
      </c>
      <c r="DL43" s="31">
        <v>2015</v>
      </c>
      <c r="DM43" s="27">
        <v>17.848333333333333</v>
      </c>
      <c r="DO43" s="31">
        <v>1939</v>
      </c>
      <c r="DP43" s="27">
        <v>13.666666666666666</v>
      </c>
      <c r="DR43" s="31">
        <v>2006</v>
      </c>
      <c r="DS43" s="27">
        <v>8.2000000000000011</v>
      </c>
      <c r="DU43" s="8">
        <v>1957</v>
      </c>
      <c r="DV43" s="8">
        <v>18.28</v>
      </c>
      <c r="DX43" s="8">
        <v>2010</v>
      </c>
      <c r="DY43" s="8">
        <v>18</v>
      </c>
      <c r="EA43" s="8">
        <v>1967</v>
      </c>
      <c r="EB43" s="8">
        <v>16.559999999999999</v>
      </c>
      <c r="ED43" s="8">
        <v>1971</v>
      </c>
      <c r="EE43" s="8">
        <v>13.7</v>
      </c>
      <c r="EG43" s="8">
        <v>1986</v>
      </c>
      <c r="EH43" s="8">
        <v>11</v>
      </c>
      <c r="EJ43" s="8">
        <v>1957</v>
      </c>
      <c r="EK43" s="8">
        <v>8.39</v>
      </c>
      <c r="EM43" s="8">
        <v>2010</v>
      </c>
      <c r="EN43" s="8">
        <v>7.7</v>
      </c>
      <c r="EP43" s="8">
        <v>2003</v>
      </c>
      <c r="EQ43" s="8">
        <v>8.85</v>
      </c>
      <c r="ES43" s="8">
        <v>1995</v>
      </c>
      <c r="ET43" s="8">
        <v>11</v>
      </c>
      <c r="EV43" s="8">
        <v>2006</v>
      </c>
      <c r="EW43" s="8">
        <v>13.1</v>
      </c>
      <c r="EY43" s="8">
        <v>1969</v>
      </c>
      <c r="EZ43" s="8">
        <v>15</v>
      </c>
      <c r="FB43" s="8">
        <v>1973</v>
      </c>
      <c r="FC43" s="19">
        <v>17</v>
      </c>
      <c r="FH43" s="27"/>
      <c r="FI43" s="19"/>
      <c r="FK43" s="27"/>
    </row>
    <row r="44" spans="1:167" ht="13.5">
      <c r="A44" s="2" t="s">
        <v>287</v>
      </c>
      <c r="B44" s="2" t="s">
        <v>272</v>
      </c>
      <c r="C44" s="2"/>
      <c r="D44" s="2"/>
      <c r="BD44" s="36">
        <f t="shared" ref="BD44:CL44" si="66">TREND($BD$43:$CL$43,$BD$7:$CL$7,BD7,TRUE)</f>
        <v>13.583661904761904</v>
      </c>
      <c r="BE44" s="36">
        <f t="shared" si="66"/>
        <v>13.605748179271714</v>
      </c>
      <c r="BF44" s="36">
        <f t="shared" si="66"/>
        <v>13.627834453781517</v>
      </c>
      <c r="BG44" s="36">
        <f t="shared" si="66"/>
        <v>13.64992072829132</v>
      </c>
      <c r="BH44" s="36">
        <f t="shared" si="66"/>
        <v>13.672007002801124</v>
      </c>
      <c r="BI44" s="36">
        <f t="shared" si="66"/>
        <v>13.694093277310927</v>
      </c>
      <c r="BJ44" s="36">
        <f t="shared" si="66"/>
        <v>13.71617955182073</v>
      </c>
      <c r="BK44" s="36">
        <f t="shared" si="66"/>
        <v>13.738265826330533</v>
      </c>
      <c r="BL44" s="36">
        <f t="shared" si="66"/>
        <v>13.760352100840336</v>
      </c>
      <c r="BM44" s="36">
        <f t="shared" si="66"/>
        <v>13.782438375350139</v>
      </c>
      <c r="BN44" s="36">
        <f t="shared" si="66"/>
        <v>13.804524649859943</v>
      </c>
      <c r="BO44" s="36">
        <f t="shared" si="66"/>
        <v>13.826610924369753</v>
      </c>
      <c r="BP44" s="36">
        <f t="shared" si="66"/>
        <v>13.848697198879556</v>
      </c>
      <c r="BQ44" s="36">
        <f t="shared" si="66"/>
        <v>13.870783473389359</v>
      </c>
      <c r="BR44" s="36">
        <f t="shared" si="66"/>
        <v>13.892869747899162</v>
      </c>
      <c r="BS44" s="36">
        <f t="shared" si="66"/>
        <v>13.914956022408965</v>
      </c>
      <c r="BT44" s="36">
        <f t="shared" si="66"/>
        <v>13.937042296918769</v>
      </c>
      <c r="BU44" s="36">
        <f t="shared" si="66"/>
        <v>13.959128571428572</v>
      </c>
      <c r="BV44" s="36">
        <f t="shared" si="66"/>
        <v>13.981214845938375</v>
      </c>
      <c r="BW44" s="36">
        <f t="shared" si="66"/>
        <v>14.003301120448178</v>
      </c>
      <c r="BX44" s="36">
        <f t="shared" si="66"/>
        <v>14.025387394957988</v>
      </c>
      <c r="BY44" s="36">
        <f t="shared" si="66"/>
        <v>14.047473669467792</v>
      </c>
      <c r="BZ44" s="36">
        <f t="shared" si="66"/>
        <v>14.069559943977595</v>
      </c>
      <c r="CA44" s="36">
        <f t="shared" si="66"/>
        <v>14.091646218487398</v>
      </c>
      <c r="CB44" s="36">
        <f t="shared" si="66"/>
        <v>14.113732492997201</v>
      </c>
      <c r="CC44" s="36">
        <f t="shared" si="66"/>
        <v>14.135818767507004</v>
      </c>
      <c r="CD44" s="36">
        <f t="shared" si="66"/>
        <v>14.157905042016807</v>
      </c>
      <c r="CE44" s="36">
        <f t="shared" si="66"/>
        <v>14.17999131652661</v>
      </c>
      <c r="CF44" s="36">
        <f t="shared" si="66"/>
        <v>14.202077591036414</v>
      </c>
      <c r="CG44" s="36">
        <f t="shared" si="66"/>
        <v>14.224163865546217</v>
      </c>
      <c r="CH44" s="36">
        <f t="shared" si="66"/>
        <v>14.246250140056027</v>
      </c>
      <c r="CI44" s="36">
        <f t="shared" si="66"/>
        <v>14.26833641456583</v>
      </c>
      <c r="CJ44" s="36">
        <f t="shared" si="66"/>
        <v>14.290422689075633</v>
      </c>
      <c r="CK44" s="36">
        <f t="shared" si="66"/>
        <v>14.312508963585437</v>
      </c>
      <c r="CL44" s="36">
        <f t="shared" si="66"/>
        <v>14.33459523809524</v>
      </c>
      <c r="CV44" s="32"/>
      <c r="CW44" s="30">
        <v>1979</v>
      </c>
      <c r="CX44" s="42">
        <v>13.066666666666668</v>
      </c>
      <c r="CY44" s="32"/>
      <c r="CZ44" s="32">
        <v>1974</v>
      </c>
      <c r="DA44" s="42">
        <v>13.066666666666668</v>
      </c>
      <c r="DB44" s="32"/>
      <c r="DC44" s="32">
        <v>1989</v>
      </c>
      <c r="DD44" s="42">
        <v>14.250000000000002</v>
      </c>
      <c r="DE44" s="32"/>
      <c r="DF44" s="32">
        <v>2007</v>
      </c>
      <c r="DG44" s="42">
        <v>15.250000000000002</v>
      </c>
      <c r="DI44" s="31">
        <v>1934</v>
      </c>
      <c r="DJ44" s="27">
        <v>12.836666666666666</v>
      </c>
      <c r="DL44" s="44">
        <v>2020</v>
      </c>
      <c r="DM44" s="49">
        <v>17.825333333333337</v>
      </c>
      <c r="DO44" s="31">
        <v>2000</v>
      </c>
      <c r="DP44" s="27">
        <v>13.633333333333333</v>
      </c>
      <c r="DR44" s="31">
        <v>1964</v>
      </c>
      <c r="DS44" s="27">
        <v>8.1666666666666661</v>
      </c>
      <c r="DU44" s="30">
        <v>1959</v>
      </c>
      <c r="DV44" s="30">
        <v>18.22</v>
      </c>
      <c r="DX44" s="30">
        <v>2017</v>
      </c>
      <c r="DY44" s="30">
        <v>18</v>
      </c>
      <c r="EA44" s="8">
        <v>1977</v>
      </c>
      <c r="EB44" s="8">
        <v>16.5</v>
      </c>
      <c r="ED44" s="8">
        <v>1989</v>
      </c>
      <c r="EE44" s="8">
        <v>13.7</v>
      </c>
      <c r="EG44" s="8">
        <v>2013</v>
      </c>
      <c r="EH44" s="8">
        <v>11</v>
      </c>
      <c r="EJ44" s="8">
        <v>1970</v>
      </c>
      <c r="EK44" s="8">
        <v>8.33</v>
      </c>
      <c r="EM44" s="8">
        <v>1960</v>
      </c>
      <c r="EN44" s="8">
        <v>7.67</v>
      </c>
      <c r="EP44" s="8">
        <v>1970</v>
      </c>
      <c r="EQ44" s="8">
        <v>8.83</v>
      </c>
      <c r="ES44" s="30">
        <v>1955</v>
      </c>
      <c r="ET44" s="30">
        <v>10.94</v>
      </c>
      <c r="EV44" s="8">
        <v>1986</v>
      </c>
      <c r="EW44" s="8">
        <v>13.1</v>
      </c>
      <c r="EY44" s="8">
        <v>2001</v>
      </c>
      <c r="EZ44" s="8">
        <v>15</v>
      </c>
      <c r="FB44" s="30">
        <v>1959</v>
      </c>
      <c r="FC44" s="28">
        <v>16.940000000000001</v>
      </c>
      <c r="FH44" s="27"/>
      <c r="FI44" s="19"/>
      <c r="FK44" s="27"/>
    </row>
    <row r="45" spans="1:167" ht="13.5">
      <c r="A45" s="2" t="s">
        <v>288</v>
      </c>
      <c r="B45" s="2" t="s">
        <v>278</v>
      </c>
      <c r="BH45" s="36"/>
      <c r="BI45" s="36"/>
      <c r="BJ45" s="36">
        <f t="shared" ref="BJ45:CL45" si="67">TREND($BJ$43:$CL$43,$BJ$7:$CL$7,BJ7,TRUE)</f>
        <v>13.327641379310336</v>
      </c>
      <c r="BK45" s="36">
        <f t="shared" si="67"/>
        <v>13.371527832512299</v>
      </c>
      <c r="BL45" s="36">
        <f t="shared" si="67"/>
        <v>13.415414285714277</v>
      </c>
      <c r="BM45" s="36">
        <f t="shared" si="67"/>
        <v>13.459300738916241</v>
      </c>
      <c r="BN45" s="36">
        <f t="shared" si="67"/>
        <v>13.503187192118219</v>
      </c>
      <c r="BO45" s="36">
        <f t="shared" si="67"/>
        <v>13.547073645320182</v>
      </c>
      <c r="BP45" s="36">
        <f t="shared" si="67"/>
        <v>13.59096009852216</v>
      </c>
      <c r="BQ45" s="36">
        <f t="shared" si="67"/>
        <v>13.634846551724124</v>
      </c>
      <c r="BR45" s="36">
        <f t="shared" si="67"/>
        <v>13.678733004926102</v>
      </c>
      <c r="BS45" s="36">
        <f t="shared" si="67"/>
        <v>13.722619458128065</v>
      </c>
      <c r="BT45" s="36">
        <f t="shared" si="67"/>
        <v>13.766505911330043</v>
      </c>
      <c r="BU45" s="36">
        <f t="shared" si="67"/>
        <v>13.810392364532007</v>
      </c>
      <c r="BV45" s="36">
        <f t="shared" si="67"/>
        <v>13.854278817733984</v>
      </c>
      <c r="BW45" s="36">
        <f t="shared" si="67"/>
        <v>13.898165270935948</v>
      </c>
      <c r="BX45" s="36">
        <f t="shared" si="67"/>
        <v>13.942051724137926</v>
      </c>
      <c r="BY45" s="36">
        <f t="shared" si="67"/>
        <v>13.985938177339889</v>
      </c>
      <c r="BZ45" s="36">
        <f t="shared" si="67"/>
        <v>14.029824630541867</v>
      </c>
      <c r="CA45" s="36">
        <f t="shared" si="67"/>
        <v>14.073711083743831</v>
      </c>
      <c r="CB45" s="36">
        <f t="shared" si="67"/>
        <v>14.117597536945809</v>
      </c>
      <c r="CC45" s="36">
        <f t="shared" si="67"/>
        <v>14.161483990147772</v>
      </c>
      <c r="CD45" s="36">
        <f t="shared" si="67"/>
        <v>14.20537044334975</v>
      </c>
      <c r="CE45" s="36">
        <f t="shared" si="67"/>
        <v>14.249256896551714</v>
      </c>
      <c r="CF45" s="36">
        <f t="shared" si="67"/>
        <v>14.293143349753691</v>
      </c>
      <c r="CG45" s="36">
        <f t="shared" si="67"/>
        <v>14.337029802955655</v>
      </c>
      <c r="CH45" s="36">
        <f t="shared" si="67"/>
        <v>14.380916256157633</v>
      </c>
      <c r="CI45" s="36">
        <f t="shared" si="67"/>
        <v>14.424802709359597</v>
      </c>
      <c r="CJ45" s="36">
        <f t="shared" si="67"/>
        <v>14.46868916256156</v>
      </c>
      <c r="CK45" s="36">
        <f t="shared" si="67"/>
        <v>14.512575615763538</v>
      </c>
      <c r="CL45" s="36">
        <f t="shared" si="67"/>
        <v>14.556462068965502</v>
      </c>
      <c r="CV45" s="32"/>
      <c r="CW45" s="32">
        <v>1986</v>
      </c>
      <c r="CX45" s="42">
        <v>13.066666666666665</v>
      </c>
      <c r="CY45" s="32"/>
      <c r="CZ45" s="32">
        <v>1984</v>
      </c>
      <c r="DA45" s="42">
        <v>13.058333333333332</v>
      </c>
      <c r="DB45" s="32"/>
      <c r="DC45" s="32">
        <v>2005</v>
      </c>
      <c r="DD45" s="42">
        <v>14.200000000000001</v>
      </c>
      <c r="DE45" s="32"/>
      <c r="DF45" s="32">
        <v>1934</v>
      </c>
      <c r="DG45" s="42">
        <v>15.2475</v>
      </c>
      <c r="DI45" s="31">
        <v>1958</v>
      </c>
      <c r="DJ45" s="27">
        <v>12.833333333333334</v>
      </c>
      <c r="DL45" s="31">
        <v>1936</v>
      </c>
      <c r="DM45" s="19">
        <v>17.833333333333332</v>
      </c>
      <c r="DO45" s="31">
        <v>2003</v>
      </c>
      <c r="DP45" s="27">
        <v>13.6</v>
      </c>
      <c r="DR45" s="31">
        <v>1997</v>
      </c>
      <c r="DS45" s="27">
        <v>8.1666666666666661</v>
      </c>
      <c r="DU45" s="8">
        <v>2006</v>
      </c>
      <c r="DV45" s="8">
        <v>18.2</v>
      </c>
      <c r="DX45" s="44">
        <v>2024</v>
      </c>
      <c r="DY45" s="49">
        <v>17.962</v>
      </c>
      <c r="EA45" s="8">
        <v>1995</v>
      </c>
      <c r="EB45" s="8">
        <v>16.5</v>
      </c>
      <c r="ED45" s="8">
        <v>1999</v>
      </c>
      <c r="EE45" s="8">
        <v>13.7</v>
      </c>
      <c r="EG45" s="44">
        <v>2020</v>
      </c>
      <c r="EH45" s="44">
        <v>10.927</v>
      </c>
      <c r="EJ45" s="8">
        <v>1979</v>
      </c>
      <c r="EK45" s="8">
        <v>8.3000000000000007</v>
      </c>
      <c r="EM45" s="8">
        <v>1972</v>
      </c>
      <c r="EN45" s="8">
        <v>7.6</v>
      </c>
      <c r="EP45" s="8">
        <v>1999</v>
      </c>
      <c r="EQ45" s="8">
        <v>8.8000000000000007</v>
      </c>
      <c r="ES45" s="8">
        <v>2000</v>
      </c>
      <c r="ET45" s="8">
        <v>10.9</v>
      </c>
      <c r="EV45" s="44">
        <v>2023</v>
      </c>
      <c r="EW45" s="44">
        <v>13.06</v>
      </c>
      <c r="EY45" s="8">
        <v>1978</v>
      </c>
      <c r="EZ45" s="8">
        <v>14.9</v>
      </c>
      <c r="FB45" s="8">
        <v>1979</v>
      </c>
      <c r="FC45" s="19">
        <v>16.899999999999999</v>
      </c>
      <c r="FH45" s="27"/>
      <c r="FI45" s="19"/>
      <c r="FK45" s="27"/>
    </row>
    <row r="46" spans="1:167" ht="13.5">
      <c r="A46" s="2" t="s">
        <v>289</v>
      </c>
      <c r="B46" s="2" t="s">
        <v>279</v>
      </c>
      <c r="BV46" s="36">
        <f t="shared" ref="BV46:CL46" si="68">TREND($BV$43:$CL$43,$BV$7:$CL$7,BV7,TRUE)</f>
        <v>13.729137254901957</v>
      </c>
      <c r="BW46" s="36">
        <f t="shared" si="68"/>
        <v>13.785197303921564</v>
      </c>
      <c r="BX46" s="36">
        <f t="shared" si="68"/>
        <v>13.84125735294117</v>
      </c>
      <c r="BY46" s="36">
        <f t="shared" si="68"/>
        <v>13.897317401960777</v>
      </c>
      <c r="BZ46" s="36">
        <f t="shared" si="68"/>
        <v>13.953377450980383</v>
      </c>
      <c r="CA46" s="36">
        <f t="shared" si="68"/>
        <v>14.009437500000004</v>
      </c>
      <c r="CB46" s="36">
        <f t="shared" si="68"/>
        <v>14.065497549019611</v>
      </c>
      <c r="CC46" s="36">
        <f t="shared" si="68"/>
        <v>14.121557598039217</v>
      </c>
      <c r="CD46" s="36">
        <f t="shared" si="68"/>
        <v>14.177617647058824</v>
      </c>
      <c r="CE46" s="36">
        <f t="shared" si="68"/>
        <v>14.233677696078431</v>
      </c>
      <c r="CF46" s="36">
        <f t="shared" si="68"/>
        <v>14.289737745098037</v>
      </c>
      <c r="CG46" s="36">
        <f t="shared" si="68"/>
        <v>14.345797794117644</v>
      </c>
      <c r="CH46" s="36">
        <f t="shared" si="68"/>
        <v>14.40185784313725</v>
      </c>
      <c r="CI46" s="36">
        <f t="shared" si="68"/>
        <v>14.457917892156857</v>
      </c>
      <c r="CJ46" s="36">
        <f t="shared" si="68"/>
        <v>14.513977941176464</v>
      </c>
      <c r="CK46" s="36">
        <f t="shared" si="68"/>
        <v>14.57003799019607</v>
      </c>
      <c r="CL46" s="36">
        <f t="shared" si="68"/>
        <v>14.626098039215691</v>
      </c>
      <c r="CV46" s="32"/>
      <c r="CW46" s="32">
        <v>2004</v>
      </c>
      <c r="CX46" s="42">
        <v>13.049999999999999</v>
      </c>
      <c r="CY46" s="32"/>
      <c r="CZ46" s="32">
        <v>1934</v>
      </c>
      <c r="DA46" s="42">
        <v>13.042499999999999</v>
      </c>
      <c r="DB46" s="32"/>
      <c r="DC46" s="32">
        <v>1933</v>
      </c>
      <c r="DD46" s="42">
        <v>14.168333333333335</v>
      </c>
      <c r="DE46" s="32"/>
      <c r="DF46" s="32">
        <v>1955</v>
      </c>
      <c r="DG46" s="42">
        <v>15.2425</v>
      </c>
      <c r="DI46" s="31">
        <v>1932</v>
      </c>
      <c r="DJ46" s="27">
        <v>12.813333333333333</v>
      </c>
      <c r="DL46" s="31">
        <v>1989</v>
      </c>
      <c r="DM46" s="19">
        <v>17.833333333333332</v>
      </c>
      <c r="DO46" s="31">
        <v>2017</v>
      </c>
      <c r="DP46" s="27">
        <v>13.58</v>
      </c>
      <c r="DR46" s="31">
        <v>1989</v>
      </c>
      <c r="DS46" s="27">
        <v>8.1333333333333329</v>
      </c>
      <c r="DU46" s="8">
        <v>2009</v>
      </c>
      <c r="DV46" s="8">
        <v>18.2</v>
      </c>
      <c r="DX46" s="8">
        <v>1991</v>
      </c>
      <c r="DY46" s="8">
        <v>17.899999999999999</v>
      </c>
      <c r="EA46" s="8">
        <v>2013</v>
      </c>
      <c r="EB46" s="8">
        <v>16.5</v>
      </c>
      <c r="ED46" s="8">
        <v>2018</v>
      </c>
      <c r="EE46" s="8">
        <v>13.7</v>
      </c>
      <c r="EG46" s="8">
        <v>1982</v>
      </c>
      <c r="EH46" s="8">
        <v>10.9</v>
      </c>
      <c r="EJ46" s="8">
        <v>1965</v>
      </c>
      <c r="EK46" s="8">
        <v>8.2200000000000006</v>
      </c>
      <c r="EM46" s="8">
        <v>1956</v>
      </c>
      <c r="EN46" s="8">
        <v>7.56</v>
      </c>
      <c r="EP46" s="8">
        <v>2000</v>
      </c>
      <c r="EQ46" s="8">
        <v>8.8000000000000007</v>
      </c>
      <c r="ES46" s="30">
        <v>1938</v>
      </c>
      <c r="ET46" s="30">
        <v>10.89</v>
      </c>
      <c r="EV46" s="8">
        <v>2014</v>
      </c>
      <c r="EW46" s="8">
        <v>13</v>
      </c>
      <c r="EY46" s="8">
        <v>2008</v>
      </c>
      <c r="EZ46" s="8">
        <v>14.9</v>
      </c>
      <c r="FB46" s="8">
        <v>1998</v>
      </c>
      <c r="FC46" s="19">
        <v>16.899999999999999</v>
      </c>
      <c r="FH46" s="27"/>
      <c r="FI46" s="19"/>
      <c r="FK46" s="27"/>
    </row>
    <row r="47" spans="1:167">
      <c r="CV47" s="32"/>
      <c r="CW47" s="32">
        <v>1974</v>
      </c>
      <c r="CX47" s="42">
        <v>13.024999999999999</v>
      </c>
      <c r="CY47" s="5"/>
      <c r="CZ47" s="32">
        <v>1985</v>
      </c>
      <c r="DA47" s="42">
        <v>13.033333333333331</v>
      </c>
      <c r="DB47" s="5"/>
      <c r="DC47" s="32">
        <v>2006</v>
      </c>
      <c r="DD47" s="42">
        <v>14.100000000000001</v>
      </c>
      <c r="DE47" s="5"/>
      <c r="DF47" s="32">
        <v>2001</v>
      </c>
      <c r="DG47" s="42">
        <v>15.200000000000001</v>
      </c>
      <c r="DI47" s="31">
        <v>2012</v>
      </c>
      <c r="DJ47" s="27">
        <v>12.766666666666666</v>
      </c>
      <c r="DL47" s="31">
        <v>1996</v>
      </c>
      <c r="DM47" s="19">
        <v>17.833333333333332</v>
      </c>
      <c r="DO47" s="31">
        <v>1986</v>
      </c>
      <c r="DP47" s="27">
        <v>13.566666666666668</v>
      </c>
      <c r="DR47" s="31">
        <v>1957</v>
      </c>
      <c r="DS47" s="27">
        <v>8.0766666666666662</v>
      </c>
      <c r="DU47" s="8">
        <v>2013</v>
      </c>
      <c r="DV47" s="8">
        <v>18.149999999999999</v>
      </c>
      <c r="DX47" s="8">
        <v>1967</v>
      </c>
      <c r="DY47" s="8">
        <v>17.89</v>
      </c>
      <c r="EA47" s="8">
        <v>1939</v>
      </c>
      <c r="EB47" s="8">
        <v>16.440000000000001</v>
      </c>
      <c r="ED47" s="8">
        <v>1939</v>
      </c>
      <c r="EE47" s="8">
        <v>13.67</v>
      </c>
      <c r="EG47" s="8">
        <v>1939</v>
      </c>
      <c r="EH47" s="8">
        <v>10.89</v>
      </c>
      <c r="EJ47" s="8">
        <v>1986</v>
      </c>
      <c r="EK47" s="8">
        <v>8.1999999999999993</v>
      </c>
      <c r="EM47" s="8">
        <v>1977</v>
      </c>
      <c r="EN47" s="8">
        <v>7.5</v>
      </c>
      <c r="EP47" s="30">
        <v>1940</v>
      </c>
      <c r="EQ47" s="30">
        <v>8.7799999999999994</v>
      </c>
      <c r="ES47" s="30">
        <v>1940</v>
      </c>
      <c r="ET47" s="30">
        <v>10.89</v>
      </c>
      <c r="EV47" s="8">
        <v>2008</v>
      </c>
      <c r="EW47" s="8">
        <v>13</v>
      </c>
      <c r="EY47" s="8">
        <v>2009</v>
      </c>
      <c r="EZ47" s="8">
        <v>14.9</v>
      </c>
      <c r="FB47" s="8">
        <v>1967</v>
      </c>
      <c r="FC47" s="19">
        <v>16.89</v>
      </c>
      <c r="FH47" s="27"/>
      <c r="FI47" s="19"/>
      <c r="FK47" s="27"/>
    </row>
    <row r="48" spans="1:167">
      <c r="A48" s="1" t="s">
        <v>28</v>
      </c>
      <c r="B48" s="1"/>
      <c r="C48" s="1"/>
      <c r="D48" s="1"/>
      <c r="E48" s="1"/>
      <c r="F48" s="1"/>
      <c r="G48" s="1"/>
      <c r="H48" s="1"/>
      <c r="I48" s="1"/>
      <c r="J48" s="1"/>
      <c r="K48" s="1"/>
      <c r="L48" s="1"/>
      <c r="M48" s="1"/>
      <c r="N48" s="1"/>
      <c r="O48" s="1"/>
      <c r="P48" s="1"/>
      <c r="Q48" s="1"/>
      <c r="R48" s="1"/>
      <c r="S48" s="1"/>
      <c r="T48" s="1"/>
      <c r="U48" s="1"/>
      <c r="V48" s="1"/>
      <c r="W48" s="1"/>
      <c r="X48" s="1"/>
      <c r="Y48" s="1"/>
      <c r="Z48" s="1"/>
      <c r="AA48" s="17"/>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5"/>
      <c r="BE48" s="1"/>
      <c r="BF48" s="1"/>
      <c r="BG48" s="1"/>
      <c r="BH48" s="1"/>
      <c r="BI48" s="1"/>
      <c r="BJ48" s="1"/>
      <c r="BK48" s="1"/>
      <c r="BL48" s="1"/>
      <c r="BM48" s="1"/>
      <c r="BN48" s="1"/>
      <c r="BO48" s="1"/>
      <c r="BP48" s="1"/>
      <c r="BQ48" s="1"/>
      <c r="BR48" s="1"/>
      <c r="BS48" s="4"/>
      <c r="BT48" s="4"/>
      <c r="BU48" s="4"/>
      <c r="BV48" s="4"/>
      <c r="BW48" s="4"/>
      <c r="BX48" s="4"/>
      <c r="BY48" s="4"/>
      <c r="BZ48" s="4"/>
      <c r="CA48" s="4"/>
      <c r="CB48" s="4"/>
      <c r="CC48" s="4"/>
      <c r="CD48" s="4"/>
      <c r="CE48" s="4"/>
      <c r="CF48" s="4"/>
      <c r="CG48" s="4"/>
      <c r="CH48" s="4"/>
      <c r="CI48" s="4"/>
      <c r="CJ48" s="4"/>
      <c r="CK48" s="4"/>
      <c r="CL48" s="4"/>
      <c r="CM48" s="4"/>
      <c r="CN48" s="4"/>
      <c r="CO48" s="4"/>
      <c r="CP48" s="4"/>
      <c r="CQ48" s="7" t="s">
        <v>20</v>
      </c>
      <c r="CR48" s="7" t="s">
        <v>20</v>
      </c>
      <c r="CS48" s="18" t="s">
        <v>20</v>
      </c>
      <c r="CT48" s="18" t="s">
        <v>20</v>
      </c>
      <c r="CV48" s="32"/>
      <c r="CW48" s="32">
        <v>1965</v>
      </c>
      <c r="CX48" s="42">
        <v>12.999166666666666</v>
      </c>
      <c r="CY48" s="28"/>
      <c r="CZ48" s="32">
        <v>1957</v>
      </c>
      <c r="DA48" s="42">
        <v>13.029166666666669</v>
      </c>
      <c r="DB48" s="28"/>
      <c r="DC48" s="32">
        <v>1987</v>
      </c>
      <c r="DD48" s="42">
        <v>14.099999999999996</v>
      </c>
      <c r="DE48" s="28"/>
      <c r="DF48" s="32">
        <v>1979</v>
      </c>
      <c r="DG48" s="42">
        <v>15.1875</v>
      </c>
      <c r="DI48" s="31">
        <v>2015</v>
      </c>
      <c r="DJ48" s="27">
        <v>12.766666666666666</v>
      </c>
      <c r="DL48" s="31">
        <v>2013</v>
      </c>
      <c r="DM48" s="19">
        <v>17.766666666666666</v>
      </c>
      <c r="DO48" s="31">
        <v>2005</v>
      </c>
      <c r="DP48" s="27">
        <v>13.566666666666668</v>
      </c>
      <c r="DR48" s="31">
        <v>1994</v>
      </c>
      <c r="DS48" s="27">
        <v>8.0666666666666664</v>
      </c>
      <c r="DU48" s="8">
        <v>1968</v>
      </c>
      <c r="DV48" s="8">
        <v>18.11</v>
      </c>
      <c r="DX48" s="8">
        <v>1979</v>
      </c>
      <c r="DY48" s="8">
        <v>17.8</v>
      </c>
      <c r="EA48" s="8">
        <v>1955</v>
      </c>
      <c r="EB48" s="8">
        <v>16.39</v>
      </c>
      <c r="ED48" s="8">
        <v>1966</v>
      </c>
      <c r="EE48" s="8">
        <v>13.67</v>
      </c>
      <c r="EG48" s="8">
        <v>1941</v>
      </c>
      <c r="EH48" s="8">
        <v>10.78</v>
      </c>
      <c r="EJ48" s="8">
        <v>1968</v>
      </c>
      <c r="EK48" s="8">
        <v>8.11</v>
      </c>
      <c r="EM48" s="8">
        <v>1981</v>
      </c>
      <c r="EN48" s="8">
        <v>7.5</v>
      </c>
      <c r="EP48" s="30">
        <v>1953</v>
      </c>
      <c r="EQ48" s="30">
        <v>8.7799999999999994</v>
      </c>
      <c r="ES48" s="30">
        <v>1951</v>
      </c>
      <c r="ET48" s="30">
        <v>10.89</v>
      </c>
      <c r="EV48" s="8">
        <v>2007</v>
      </c>
      <c r="EW48" s="8">
        <v>13</v>
      </c>
      <c r="EY48" s="8">
        <v>2015</v>
      </c>
      <c r="EZ48" s="8">
        <v>14.9</v>
      </c>
      <c r="FB48" s="44">
        <v>2022</v>
      </c>
      <c r="FC48" s="44">
        <v>16.821000000000002</v>
      </c>
      <c r="FH48" s="27"/>
      <c r="FI48" s="19"/>
      <c r="FK48" s="27"/>
    </row>
    <row r="49" spans="1:167">
      <c r="AA49" s="17"/>
      <c r="BE49" s="1"/>
      <c r="BF49" s="1"/>
      <c r="BG49" s="1"/>
      <c r="BH49" s="1"/>
      <c r="BI49" s="1"/>
      <c r="BJ49" s="1"/>
      <c r="BK49" s="1"/>
      <c r="BL49" s="1"/>
      <c r="BM49" s="1"/>
      <c r="BN49" s="1"/>
      <c r="BO49" s="1"/>
      <c r="BP49" s="1"/>
      <c r="BQ49" s="1"/>
      <c r="BR49" s="1"/>
      <c r="BS49" s="1"/>
      <c r="BT49" s="1"/>
      <c r="BU49" s="5"/>
      <c r="BV49" s="5"/>
      <c r="BW49" s="5"/>
      <c r="BX49" s="5"/>
      <c r="BY49" s="5"/>
      <c r="BZ49" s="5"/>
      <c r="CA49" s="5"/>
      <c r="CB49" s="5"/>
      <c r="CC49" s="5"/>
      <c r="CD49" s="5"/>
      <c r="CE49" s="5"/>
      <c r="CF49" s="5"/>
      <c r="CG49" s="5"/>
      <c r="CH49" s="5"/>
      <c r="CI49" s="5"/>
      <c r="CJ49" s="5"/>
      <c r="CK49" s="5"/>
      <c r="CL49" s="5"/>
      <c r="CM49" s="5"/>
      <c r="CN49" s="5"/>
      <c r="CO49" s="5"/>
      <c r="CP49" s="5"/>
      <c r="CQ49" s="18" t="s">
        <v>78</v>
      </c>
      <c r="CR49" s="18" t="s">
        <v>78</v>
      </c>
      <c r="CS49" s="18" t="s">
        <v>78</v>
      </c>
      <c r="CT49" s="18" t="s">
        <v>78</v>
      </c>
      <c r="CV49" s="32"/>
      <c r="CW49" s="32">
        <v>1955</v>
      </c>
      <c r="CX49" s="42">
        <v>12.976666666666667</v>
      </c>
      <c r="CY49" s="4"/>
      <c r="CZ49" s="32">
        <v>1968</v>
      </c>
      <c r="DA49" s="42">
        <v>13.024166666666668</v>
      </c>
      <c r="DB49" s="4"/>
      <c r="DC49" s="32">
        <v>1939</v>
      </c>
      <c r="DD49" s="42">
        <v>14.091666666666667</v>
      </c>
      <c r="DE49" s="4"/>
      <c r="DF49" s="32">
        <v>1986</v>
      </c>
      <c r="DG49" s="42">
        <v>15.125</v>
      </c>
      <c r="DI49" s="31">
        <v>1955</v>
      </c>
      <c r="DJ49" s="27">
        <v>12.74</v>
      </c>
      <c r="DL49" s="31">
        <v>1966</v>
      </c>
      <c r="DM49" s="19">
        <v>17.760000000000002</v>
      </c>
      <c r="DO49" s="31">
        <v>1984</v>
      </c>
      <c r="DP49" s="27">
        <v>13.5</v>
      </c>
      <c r="DR49" s="31">
        <v>1979</v>
      </c>
      <c r="DS49" s="27">
        <v>8.0333333333333332</v>
      </c>
      <c r="DU49" s="8">
        <v>1971</v>
      </c>
      <c r="DV49" s="8">
        <v>18.100000000000001</v>
      </c>
      <c r="DX49" s="8">
        <v>1986</v>
      </c>
      <c r="DY49" s="8">
        <v>17.8</v>
      </c>
      <c r="EA49" s="8">
        <v>2017</v>
      </c>
      <c r="EB49" s="8">
        <v>16.34</v>
      </c>
      <c r="ED49" s="8">
        <v>1944</v>
      </c>
      <c r="EE49" s="8">
        <v>13.61</v>
      </c>
      <c r="EG49" s="8">
        <v>1954</v>
      </c>
      <c r="EH49" s="8">
        <v>10.78</v>
      </c>
      <c r="EJ49" s="8">
        <v>1983</v>
      </c>
      <c r="EK49" s="8">
        <v>8.1</v>
      </c>
      <c r="EM49" s="8">
        <v>2014</v>
      </c>
      <c r="EN49" s="8">
        <v>7.5</v>
      </c>
      <c r="EP49" s="8">
        <v>2019</v>
      </c>
      <c r="EQ49" s="8">
        <v>8.7739999999999991</v>
      </c>
      <c r="ES49" s="30">
        <v>1952</v>
      </c>
      <c r="ET49" s="30">
        <v>10.89</v>
      </c>
      <c r="EV49" s="8">
        <v>1984</v>
      </c>
      <c r="EW49" s="8">
        <v>13</v>
      </c>
      <c r="EY49" s="30">
        <v>1958</v>
      </c>
      <c r="EZ49" s="30">
        <v>14.89</v>
      </c>
      <c r="FB49" s="8">
        <v>1994</v>
      </c>
      <c r="FC49" s="19">
        <v>16.8</v>
      </c>
      <c r="FH49" s="27"/>
      <c r="FI49" s="19"/>
      <c r="FK49" s="27"/>
    </row>
    <row r="50" spans="1:167">
      <c r="A50" s="1"/>
      <c r="B50" s="5">
        <v>1932</v>
      </c>
      <c r="C50" s="5">
        <v>1933</v>
      </c>
      <c r="D50" s="5">
        <v>1934</v>
      </c>
      <c r="E50" s="5">
        <v>1935</v>
      </c>
      <c r="F50" s="5">
        <v>1936</v>
      </c>
      <c r="G50" s="5">
        <v>1937</v>
      </c>
      <c r="H50" s="5">
        <v>1938</v>
      </c>
      <c r="I50" s="5">
        <v>1939</v>
      </c>
      <c r="J50" s="5">
        <v>1940</v>
      </c>
      <c r="K50" s="5">
        <v>1941</v>
      </c>
      <c r="L50" s="5">
        <v>1942</v>
      </c>
      <c r="M50" s="5">
        <v>1943</v>
      </c>
      <c r="N50" s="5">
        <v>1944</v>
      </c>
      <c r="O50" s="5">
        <v>1945</v>
      </c>
      <c r="P50" s="5">
        <v>1946</v>
      </c>
      <c r="Q50" s="5">
        <v>1947</v>
      </c>
      <c r="R50" s="5">
        <v>1948</v>
      </c>
      <c r="S50" s="5">
        <v>1949</v>
      </c>
      <c r="T50" s="5">
        <v>1950</v>
      </c>
      <c r="U50" s="5">
        <v>1951</v>
      </c>
      <c r="V50" s="5">
        <v>1952</v>
      </c>
      <c r="W50" s="5">
        <v>1953</v>
      </c>
      <c r="X50" s="5">
        <v>1954</v>
      </c>
      <c r="Y50" s="5">
        <v>1955</v>
      </c>
      <c r="Z50" s="5">
        <v>1956</v>
      </c>
      <c r="AA50" s="5">
        <v>1957</v>
      </c>
      <c r="AB50" s="5">
        <v>1958</v>
      </c>
      <c r="AC50" s="5">
        <v>1959</v>
      </c>
      <c r="AD50" s="5">
        <v>1960</v>
      </c>
      <c r="AE50" s="5">
        <v>1961</v>
      </c>
      <c r="AF50" s="5">
        <v>1962</v>
      </c>
      <c r="AG50" s="5">
        <v>1963</v>
      </c>
      <c r="AH50" s="5">
        <v>1964</v>
      </c>
      <c r="AI50" s="5">
        <v>1965</v>
      </c>
      <c r="AJ50" s="5">
        <v>1966</v>
      </c>
      <c r="AK50" s="5">
        <v>1967</v>
      </c>
      <c r="AL50" s="5">
        <v>1968</v>
      </c>
      <c r="AM50" s="5">
        <v>1969</v>
      </c>
      <c r="AN50" s="5">
        <v>1970</v>
      </c>
      <c r="AO50" s="5">
        <v>1971</v>
      </c>
      <c r="AP50" s="5">
        <v>1972</v>
      </c>
      <c r="AQ50" s="5">
        <v>1973</v>
      </c>
      <c r="AR50" s="5">
        <v>1974</v>
      </c>
      <c r="AS50" s="5">
        <v>1975</v>
      </c>
      <c r="AT50" s="5">
        <v>1976</v>
      </c>
      <c r="AU50" s="5">
        <v>1977</v>
      </c>
      <c r="AV50" s="5">
        <v>1978</v>
      </c>
      <c r="AW50" s="5">
        <v>1979</v>
      </c>
      <c r="AX50" s="5">
        <v>1980</v>
      </c>
      <c r="AY50" s="5">
        <v>1981</v>
      </c>
      <c r="AZ50" s="5">
        <v>1982</v>
      </c>
      <c r="BA50" s="5">
        <v>1983</v>
      </c>
      <c r="BB50" s="5">
        <v>1984</v>
      </c>
      <c r="BC50" s="5">
        <v>1985</v>
      </c>
      <c r="BD50" s="5">
        <v>1986</v>
      </c>
      <c r="BE50" s="5">
        <v>1987</v>
      </c>
      <c r="BF50" s="5">
        <v>1988</v>
      </c>
      <c r="BG50" s="5">
        <v>1989</v>
      </c>
      <c r="BH50" s="5">
        <v>1990</v>
      </c>
      <c r="BI50" s="5">
        <v>1991</v>
      </c>
      <c r="BJ50" s="5">
        <v>1992</v>
      </c>
      <c r="BK50" s="5">
        <v>1993</v>
      </c>
      <c r="BL50" s="5">
        <v>1994</v>
      </c>
      <c r="BM50" s="5">
        <v>1995</v>
      </c>
      <c r="BN50" s="5">
        <v>1996</v>
      </c>
      <c r="BO50" s="5">
        <v>1997</v>
      </c>
      <c r="BP50" s="5">
        <v>1998</v>
      </c>
      <c r="BQ50" s="5">
        <v>1999</v>
      </c>
      <c r="BR50" s="1">
        <v>2000</v>
      </c>
      <c r="BS50" s="1">
        <v>2001</v>
      </c>
      <c r="BT50" s="1">
        <v>2002</v>
      </c>
      <c r="BU50" s="5">
        <v>2003</v>
      </c>
      <c r="BV50" s="5">
        <v>2004</v>
      </c>
      <c r="BW50" s="5">
        <v>2005</v>
      </c>
      <c r="BX50" s="5">
        <v>2006</v>
      </c>
      <c r="BY50" s="5">
        <v>2007</v>
      </c>
      <c r="BZ50" s="5">
        <v>2008</v>
      </c>
      <c r="CA50" s="5">
        <v>2009</v>
      </c>
      <c r="CB50" s="5">
        <v>2010</v>
      </c>
      <c r="CC50" s="5">
        <v>2011</v>
      </c>
      <c r="CD50" s="5">
        <v>2012</v>
      </c>
      <c r="CE50" s="5">
        <v>2013</v>
      </c>
      <c r="CF50" s="5">
        <v>2014</v>
      </c>
      <c r="CG50" s="5">
        <v>2015</v>
      </c>
      <c r="CH50" s="5">
        <v>2016</v>
      </c>
      <c r="CI50" s="5">
        <v>2017</v>
      </c>
      <c r="CJ50" s="5">
        <v>2018</v>
      </c>
      <c r="CK50" s="5">
        <v>2019</v>
      </c>
      <c r="CL50" s="5">
        <v>2020</v>
      </c>
      <c r="CM50" s="5">
        <v>2021</v>
      </c>
      <c r="CN50" s="5">
        <v>2022</v>
      </c>
      <c r="CO50" s="5">
        <v>2023</v>
      </c>
      <c r="CP50" s="5">
        <v>2024</v>
      </c>
      <c r="CQ50" s="18" t="s">
        <v>357</v>
      </c>
      <c r="CR50" s="18" t="s">
        <v>77</v>
      </c>
      <c r="CS50" s="18" t="s">
        <v>359</v>
      </c>
      <c r="CT50" s="25" t="s">
        <v>361</v>
      </c>
      <c r="CV50" s="32"/>
      <c r="CW50" s="32">
        <v>1963</v>
      </c>
      <c r="CX50" s="42">
        <v>12.976666666666667</v>
      </c>
      <c r="CY50" s="28"/>
      <c r="CZ50" s="32">
        <v>1987</v>
      </c>
      <c r="DA50" s="42">
        <v>12.999999999999998</v>
      </c>
      <c r="DB50" s="28"/>
      <c r="DC50" s="32">
        <v>1967</v>
      </c>
      <c r="DD50" s="42">
        <v>14.030000000000001</v>
      </c>
      <c r="DE50" s="28"/>
      <c r="DF50" s="32">
        <v>2009</v>
      </c>
      <c r="DG50" s="42">
        <v>15.125</v>
      </c>
      <c r="DI50" s="31">
        <v>1953</v>
      </c>
      <c r="DJ50" s="27">
        <v>12.706666666666669</v>
      </c>
      <c r="DL50" s="31">
        <v>1968</v>
      </c>
      <c r="DM50" s="19">
        <v>17.760000000000002</v>
      </c>
      <c r="DO50" s="31">
        <v>1994</v>
      </c>
      <c r="DP50" s="27">
        <v>13.5</v>
      </c>
      <c r="DR50" s="31">
        <v>1980</v>
      </c>
      <c r="DS50" s="27">
        <v>8</v>
      </c>
      <c r="DU50" s="8">
        <v>1980</v>
      </c>
      <c r="DV50" s="8">
        <v>18.100000000000001</v>
      </c>
      <c r="DX50" s="8">
        <v>2008</v>
      </c>
      <c r="DY50" s="8">
        <v>17.8</v>
      </c>
      <c r="EA50" s="8">
        <v>1937</v>
      </c>
      <c r="EB50" s="8">
        <v>16.329999999999998</v>
      </c>
      <c r="ED50" s="8">
        <v>1985</v>
      </c>
      <c r="EE50" s="8">
        <v>13.6</v>
      </c>
      <c r="EG50" s="8">
        <v>1967</v>
      </c>
      <c r="EH50" s="8">
        <v>10.78</v>
      </c>
      <c r="EJ50" s="8">
        <v>1997</v>
      </c>
      <c r="EK50" s="8">
        <v>8.1</v>
      </c>
      <c r="EM50" s="8">
        <v>2015</v>
      </c>
      <c r="EN50" s="8">
        <v>7.5</v>
      </c>
      <c r="EP50" s="30">
        <v>1945</v>
      </c>
      <c r="EQ50" s="30">
        <v>8.7200000000000006</v>
      </c>
      <c r="ES50" s="8">
        <v>1985</v>
      </c>
      <c r="ET50" s="8">
        <v>10.8</v>
      </c>
      <c r="EV50" s="8">
        <v>1975</v>
      </c>
      <c r="EW50" s="8">
        <v>13</v>
      </c>
      <c r="EY50" s="8">
        <v>1962</v>
      </c>
      <c r="EZ50" s="8">
        <v>14.89</v>
      </c>
      <c r="FB50" s="30">
        <v>1950</v>
      </c>
      <c r="FC50" s="28">
        <v>16.78</v>
      </c>
      <c r="FH50" s="27"/>
      <c r="FI50" s="19"/>
      <c r="FK50" s="27"/>
    </row>
    <row r="51" spans="1:167">
      <c r="A51" s="1" t="s">
        <v>2</v>
      </c>
      <c r="B51" s="1"/>
      <c r="C51" s="1"/>
      <c r="D51" s="1"/>
      <c r="E51" s="1"/>
      <c r="F51" s="1"/>
      <c r="G51" s="1"/>
      <c r="H51" s="1"/>
      <c r="I51" s="1"/>
      <c r="J51" s="1"/>
      <c r="K51" s="1"/>
      <c r="L51" s="1"/>
      <c r="M51" s="1"/>
      <c r="N51" s="1"/>
      <c r="O51" s="1"/>
      <c r="P51" s="1"/>
      <c r="Q51" s="26"/>
      <c r="R51" s="26">
        <v>23.351612903225806</v>
      </c>
      <c r="S51" s="26">
        <v>20.596774193548388</v>
      </c>
      <c r="T51" s="26">
        <v>23.36774193548387</v>
      </c>
      <c r="U51" s="26">
        <v>21.964516129032258</v>
      </c>
      <c r="V51" s="26">
        <v>21.890322580645158</v>
      </c>
      <c r="W51" s="26">
        <v>21.009677419354841</v>
      </c>
      <c r="X51" s="26">
        <v>23.054838709677416</v>
      </c>
      <c r="Y51" s="26">
        <v>23.525806451612898</v>
      </c>
      <c r="Z51" s="26">
        <v>25.283870967741933</v>
      </c>
      <c r="AA51" s="26">
        <v>24.477419354838705</v>
      </c>
      <c r="AB51" s="26">
        <v>23.477419354838712</v>
      </c>
      <c r="AC51" s="26">
        <v>24.232258064516131</v>
      </c>
      <c r="AD51" s="26">
        <v>24.625806451612902</v>
      </c>
      <c r="AE51" s="26">
        <v>22.503225806451614</v>
      </c>
      <c r="AF51" s="26">
        <v>24.49032258064517</v>
      </c>
      <c r="AG51" s="26">
        <v>23.638709677419357</v>
      </c>
      <c r="AH51" s="26">
        <v>22.690322580645155</v>
      </c>
      <c r="AI51" s="26">
        <v>24.351612903225806</v>
      </c>
      <c r="AJ51" s="26">
        <v>22.841935483870969</v>
      </c>
      <c r="AK51" s="26">
        <v>22.554838709677416</v>
      </c>
      <c r="AL51" s="26">
        <v>23.841935483870969</v>
      </c>
      <c r="AM51" s="26">
        <v>23.303225806451625</v>
      </c>
      <c r="AN51" s="26">
        <v>25.5741935483871</v>
      </c>
      <c r="AO51" s="26">
        <v>23.012903225806454</v>
      </c>
      <c r="AP51" s="26">
        <v>22.587096774193551</v>
      </c>
      <c r="AQ51" s="26">
        <v>24.532258064516132</v>
      </c>
      <c r="AR51" s="26">
        <v>22.767741935483869</v>
      </c>
      <c r="AS51" s="26">
        <v>24.954838709677421</v>
      </c>
      <c r="AT51" s="26">
        <v>22.080645161290317</v>
      </c>
      <c r="AU51" s="26">
        <v>22.561290322580639</v>
      </c>
      <c r="AV51" s="26">
        <v>25.054838709677416</v>
      </c>
      <c r="AW51" s="26">
        <v>25.13225806451613</v>
      </c>
      <c r="AX51" s="26">
        <v>23.419354838709673</v>
      </c>
      <c r="AY51" s="26">
        <v>25.874193548387101</v>
      </c>
      <c r="AZ51" s="26">
        <v>24.709677419354843</v>
      </c>
      <c r="BA51" s="26">
        <v>23.680645161290318</v>
      </c>
      <c r="BB51" s="26">
        <v>21.880645161290321</v>
      </c>
      <c r="BC51" s="26">
        <v>24.874193548387094</v>
      </c>
      <c r="BD51" s="4">
        <v>24.803225806451611</v>
      </c>
      <c r="BE51" s="4">
        <v>25.051612903225809</v>
      </c>
      <c r="BF51" s="4">
        <v>23.92258064516129</v>
      </c>
      <c r="BG51" s="4">
        <v>23.809677419354831</v>
      </c>
      <c r="BH51" s="4">
        <v>24.983870967741939</v>
      </c>
      <c r="BI51" s="4">
        <v>23.596774193548388</v>
      </c>
      <c r="BJ51" s="4">
        <v>22.838709677419359</v>
      </c>
      <c r="BK51" s="4">
        <v>22.874193548387098</v>
      </c>
      <c r="BL51" s="4">
        <v>23.251612903225816</v>
      </c>
      <c r="BM51" s="4">
        <v>22.316129032258068</v>
      </c>
      <c r="BN51" s="4">
        <v>22.616129032258069</v>
      </c>
      <c r="BO51" s="4">
        <v>20.625161290322584</v>
      </c>
      <c r="BP51" s="4">
        <v>24.859032258064516</v>
      </c>
      <c r="BQ51" s="4">
        <v>23.294193548387103</v>
      </c>
      <c r="BR51" s="4">
        <v>20.732258064516127</v>
      </c>
      <c r="BS51" s="4">
        <v>23.27967741935484</v>
      </c>
      <c r="BT51" s="4">
        <v>22.838709677419352</v>
      </c>
      <c r="BU51" s="4">
        <v>23.30483870967743</v>
      </c>
      <c r="BV51" s="4">
        <v>24.455483870967743</v>
      </c>
      <c r="BW51" s="4">
        <v>22.049032258064518</v>
      </c>
      <c r="BX51" s="4">
        <v>23.732258064516135</v>
      </c>
      <c r="BY51" s="4">
        <v>22.929354838709674</v>
      </c>
      <c r="BZ51" s="4">
        <v>24.999032258064517</v>
      </c>
      <c r="CA51" s="4">
        <v>24.416774193548381</v>
      </c>
      <c r="CB51" s="4">
        <v>23.644516129032258</v>
      </c>
      <c r="CC51" s="4">
        <v>23.007741935483871</v>
      </c>
      <c r="CD51" s="4">
        <v>22.74387096774193</v>
      </c>
      <c r="CE51" s="4">
        <v>23.7</v>
      </c>
      <c r="CF51" s="4">
        <v>22.4</v>
      </c>
      <c r="CG51" s="4">
        <v>24.3</v>
      </c>
      <c r="CH51" s="4">
        <v>23.3</v>
      </c>
      <c r="CI51" s="4">
        <v>24</v>
      </c>
      <c r="CJ51" s="4">
        <v>25.355</v>
      </c>
      <c r="CK51" s="4">
        <v>26.783999999999999</v>
      </c>
      <c r="CL51" s="4">
        <v>22.934999999999999</v>
      </c>
      <c r="CM51" s="4">
        <v>24.497</v>
      </c>
      <c r="CN51" s="4">
        <v>23.774000000000001</v>
      </c>
      <c r="CO51" s="4">
        <v>22.616</v>
      </c>
      <c r="CP51" s="4">
        <v>24.896774193548389</v>
      </c>
      <c r="CQ51" s="4">
        <f>AVERAGE(BD51:CO51)</f>
        <v>23.543090831918498</v>
      </c>
      <c r="CR51" s="4">
        <f>AVERAGE(Q51:BC51)</f>
        <v>23.520288624787771</v>
      </c>
      <c r="CS51" s="4">
        <f>AVERAGE(Q51:CO51)</f>
        <v>23.531689728353136</v>
      </c>
      <c r="CT51" s="46">
        <f>AVERAGE(BH51:CO51)</f>
        <v>23.44265749525616</v>
      </c>
      <c r="CU51" s="19"/>
      <c r="CV51" s="32"/>
      <c r="CW51" s="32">
        <v>1980</v>
      </c>
      <c r="CX51" s="42">
        <v>12.950000000000001</v>
      </c>
      <c r="CY51" s="32"/>
      <c r="CZ51" s="32">
        <v>1967</v>
      </c>
      <c r="DA51" s="42">
        <v>12.987500000000002</v>
      </c>
      <c r="DB51" s="32"/>
      <c r="DC51" s="32">
        <v>1994</v>
      </c>
      <c r="DD51" s="42">
        <v>14.016666666666667</v>
      </c>
      <c r="DE51" s="32"/>
      <c r="DF51" s="32">
        <v>1980</v>
      </c>
      <c r="DG51" s="42">
        <v>15.087499999999999</v>
      </c>
      <c r="DI51" s="31">
        <v>1963</v>
      </c>
      <c r="DJ51" s="27">
        <v>12.703333333333333</v>
      </c>
      <c r="DL51" s="31">
        <v>2017</v>
      </c>
      <c r="DM51" s="19">
        <v>17.743333333333336</v>
      </c>
      <c r="DO51" s="31">
        <v>1979</v>
      </c>
      <c r="DP51" s="27">
        <v>13.466666666666669</v>
      </c>
      <c r="DR51" s="31">
        <v>1956</v>
      </c>
      <c r="DS51" s="27">
        <v>7.98</v>
      </c>
      <c r="DU51" s="8">
        <v>1994</v>
      </c>
      <c r="DV51" s="8">
        <v>18.100000000000001</v>
      </c>
      <c r="DX51" s="8">
        <v>1956</v>
      </c>
      <c r="DY51" s="8">
        <v>17.78</v>
      </c>
      <c r="EA51" s="44">
        <v>2022</v>
      </c>
      <c r="EB51" s="44">
        <v>16.3</v>
      </c>
      <c r="ED51" s="8">
        <v>2012</v>
      </c>
      <c r="EE51" s="8">
        <v>13.6</v>
      </c>
      <c r="EG51" s="8">
        <v>1978</v>
      </c>
      <c r="EH51" s="8">
        <v>10.7</v>
      </c>
      <c r="EJ51" s="8">
        <v>1947</v>
      </c>
      <c r="EK51" s="8">
        <v>8</v>
      </c>
      <c r="EM51" s="8">
        <v>1961</v>
      </c>
      <c r="EN51" s="8">
        <v>7.44</v>
      </c>
      <c r="EP51" s="8">
        <v>1976</v>
      </c>
      <c r="EQ51" s="8">
        <v>8.6999999999999993</v>
      </c>
      <c r="ES51" s="8">
        <v>1987</v>
      </c>
      <c r="ET51" s="8">
        <v>10.8</v>
      </c>
      <c r="EV51" s="30">
        <v>1938</v>
      </c>
      <c r="EW51" s="30">
        <v>13</v>
      </c>
      <c r="EY51" s="30">
        <v>1941</v>
      </c>
      <c r="EZ51" s="30">
        <v>14.83</v>
      </c>
      <c r="FB51" s="30">
        <v>1956</v>
      </c>
      <c r="FC51" s="28">
        <v>16.78</v>
      </c>
      <c r="FH51" s="27"/>
      <c r="FI51" s="19"/>
      <c r="FK51" s="27"/>
    </row>
    <row r="52" spans="1:167">
      <c r="A52" s="1" t="s">
        <v>3</v>
      </c>
      <c r="B52" s="1"/>
      <c r="C52" s="1"/>
      <c r="D52" s="1"/>
      <c r="E52" s="1"/>
      <c r="F52" s="1"/>
      <c r="G52" s="1"/>
      <c r="H52" s="1"/>
      <c r="I52" s="1"/>
      <c r="J52" s="1"/>
      <c r="K52" s="1"/>
      <c r="L52" s="1"/>
      <c r="M52" s="1"/>
      <c r="N52" s="1"/>
      <c r="O52" s="1"/>
      <c r="P52" s="1"/>
      <c r="Q52" s="26"/>
      <c r="R52" s="26">
        <v>22.951724137931038</v>
      </c>
      <c r="S52" s="26">
        <v>25.067857142857132</v>
      </c>
      <c r="T52" s="26">
        <v>23.674999999999994</v>
      </c>
      <c r="U52" s="26">
        <v>22.367857142857151</v>
      </c>
      <c r="V52" s="26">
        <v>22.744827586206902</v>
      </c>
      <c r="W52" s="26">
        <v>21.432142857142857</v>
      </c>
      <c r="X52" s="26">
        <v>24.05</v>
      </c>
      <c r="Y52" s="26">
        <v>24.278571428571432</v>
      </c>
      <c r="Z52" s="26">
        <v>22.924137931034487</v>
      </c>
      <c r="AA52" s="26">
        <v>25.114285714285721</v>
      </c>
      <c r="AB52" s="26">
        <v>23.607142857142854</v>
      </c>
      <c r="AC52" s="26">
        <v>23.210714285714293</v>
      </c>
      <c r="AD52" s="26">
        <v>22.889655172413796</v>
      </c>
      <c r="AE52" s="26">
        <v>23.81428571428571</v>
      </c>
      <c r="AF52" s="26">
        <v>23.403571428571428</v>
      </c>
      <c r="AG52" s="26">
        <v>23.760714285714279</v>
      </c>
      <c r="AH52" s="26">
        <v>23.017241379310345</v>
      </c>
      <c r="AI52" s="26">
        <v>23.410714285714278</v>
      </c>
      <c r="AJ52" s="26">
        <v>24.278571428571432</v>
      </c>
      <c r="AK52" s="26">
        <v>24.153571428571428</v>
      </c>
      <c r="AL52" s="26">
        <v>24.465517241379313</v>
      </c>
      <c r="AM52" s="26">
        <v>21.185714285714287</v>
      </c>
      <c r="AN52" s="26">
        <v>23.410714285714285</v>
      </c>
      <c r="AO52" s="26">
        <v>24.64</v>
      </c>
      <c r="AP52" s="26">
        <v>22.400000000000006</v>
      </c>
      <c r="AQ52" s="26">
        <v>23.767857142857139</v>
      </c>
      <c r="AR52" s="26">
        <v>23.825000000000006</v>
      </c>
      <c r="AS52" s="26">
        <v>24.75</v>
      </c>
      <c r="AT52" s="26">
        <v>20.886206896551723</v>
      </c>
      <c r="AU52" s="26">
        <v>23.496428571428574</v>
      </c>
      <c r="AV52" s="26">
        <v>25.1</v>
      </c>
      <c r="AW52" s="26">
        <v>23.692857142857147</v>
      </c>
      <c r="AX52" s="26">
        <v>22.996551724137934</v>
      </c>
      <c r="AY52" s="26">
        <v>24.260714285714283</v>
      </c>
      <c r="AZ52" s="26">
        <v>25.328571428571422</v>
      </c>
      <c r="BA52" s="26">
        <v>22.532142857142862</v>
      </c>
      <c r="BB52" s="26">
        <v>22.158620689655169</v>
      </c>
      <c r="BC52" s="26">
        <v>24.2</v>
      </c>
      <c r="BD52" s="4">
        <v>22.535714285714285</v>
      </c>
      <c r="BE52" s="4">
        <v>23.314285714285713</v>
      </c>
      <c r="BF52" s="4">
        <v>22.693103448275863</v>
      </c>
      <c r="BG52" s="4">
        <v>22.214285714285715</v>
      </c>
      <c r="BH52" s="4">
        <v>26.232142857142858</v>
      </c>
      <c r="BI52" s="4">
        <v>23.714285714285719</v>
      </c>
      <c r="BJ52" s="4">
        <v>22.089655172413792</v>
      </c>
      <c r="BK52" s="4">
        <v>21.385714285714283</v>
      </c>
      <c r="BL52" s="4">
        <v>23.900000000000002</v>
      </c>
      <c r="BM52" s="4">
        <v>21.110714285714284</v>
      </c>
      <c r="BN52" s="4">
        <v>22.517241379310342</v>
      </c>
      <c r="BO52" s="4">
        <v>23.004642857142866</v>
      </c>
      <c r="BP52" s="35">
        <v>25.993928571428572</v>
      </c>
      <c r="BQ52" s="4">
        <v>23.148214285714285</v>
      </c>
      <c r="BR52" s="4">
        <v>22.615172413793104</v>
      </c>
      <c r="BS52" s="4">
        <v>24.538928571428574</v>
      </c>
      <c r="BT52" s="4">
        <v>21.179285714285715</v>
      </c>
      <c r="BU52" s="4">
        <v>23.159999999999993</v>
      </c>
      <c r="BV52" s="4">
        <v>21.888965517241381</v>
      </c>
      <c r="BW52" s="4">
        <v>24.76071428571429</v>
      </c>
      <c r="BX52" s="4">
        <v>23.136428571428564</v>
      </c>
      <c r="BY52" s="4">
        <v>22.606785714285714</v>
      </c>
      <c r="BZ52" s="4">
        <v>23.516896551724138</v>
      </c>
      <c r="CA52" s="4">
        <v>22.269285714285708</v>
      </c>
      <c r="CB52" s="4">
        <v>23.746428571428574</v>
      </c>
      <c r="CC52" s="4">
        <v>24.527142857142859</v>
      </c>
      <c r="CD52" s="4">
        <v>21.341034482758619</v>
      </c>
      <c r="CE52" s="4">
        <v>23.3</v>
      </c>
      <c r="CF52" s="4">
        <v>23.1</v>
      </c>
      <c r="CG52" s="4">
        <v>23.54</v>
      </c>
      <c r="CH52" s="4">
        <v>25.6</v>
      </c>
      <c r="CI52" s="4">
        <v>23.1</v>
      </c>
      <c r="CJ52" s="4">
        <v>23.6</v>
      </c>
      <c r="CK52" s="4">
        <v>25</v>
      </c>
      <c r="CL52" s="4">
        <v>24.91</v>
      </c>
      <c r="CM52" s="4">
        <v>23.343</v>
      </c>
      <c r="CN52" s="4">
        <v>21.2</v>
      </c>
      <c r="CO52" s="4">
        <v>23.407</v>
      </c>
      <c r="CP52" s="4">
        <v>24.297000000000001</v>
      </c>
      <c r="CQ52" s="4">
        <f>AVERAGE(BD52:CO52)</f>
        <v>23.243184145709101</v>
      </c>
      <c r="CR52" s="4">
        <f t="shared" ref="CR52:CR62" si="69">AVERAGE(Q52:BC52)</f>
        <v>23.506565335753177</v>
      </c>
      <c r="CS52" s="4">
        <f t="shared" ref="CS52:CS62" si="70">AVERAGE(Q52:CO52)</f>
        <v>23.374874740731137</v>
      </c>
      <c r="CT52" s="46">
        <f t="shared" ref="CT52:CT62" si="71">AVERAGE(BH52:CO52)</f>
        <v>23.308341422776007</v>
      </c>
      <c r="CU52" s="19"/>
      <c r="CV52" s="32"/>
      <c r="CW52" s="32">
        <v>1982</v>
      </c>
      <c r="CX52" s="42">
        <v>12.91666666666667</v>
      </c>
      <c r="CY52" s="32"/>
      <c r="CZ52" s="32">
        <v>1933</v>
      </c>
      <c r="DA52" s="42">
        <v>12.9625</v>
      </c>
      <c r="DB52" s="32"/>
      <c r="DC52" s="32">
        <v>1966</v>
      </c>
      <c r="DD52" s="42">
        <v>14.001666666666667</v>
      </c>
      <c r="DE52" s="32"/>
      <c r="DF52" s="32">
        <v>1963</v>
      </c>
      <c r="DG52" s="42">
        <v>15.08375</v>
      </c>
      <c r="DI52" s="31">
        <v>1971</v>
      </c>
      <c r="DJ52" s="27">
        <v>12.699999999999998</v>
      </c>
      <c r="DL52" s="31">
        <v>1955</v>
      </c>
      <c r="DM52" s="19">
        <v>17.72</v>
      </c>
      <c r="DO52" s="31">
        <v>2008</v>
      </c>
      <c r="DP52" s="27">
        <v>13.433333333333332</v>
      </c>
      <c r="DR52" s="31">
        <v>1967</v>
      </c>
      <c r="DS52" s="27">
        <v>7.9799999999999995</v>
      </c>
      <c r="DU52" s="8">
        <v>2011</v>
      </c>
      <c r="DV52" s="8">
        <v>18.100000000000001</v>
      </c>
      <c r="DX52" s="8">
        <v>1973</v>
      </c>
      <c r="DY52" s="8">
        <v>17.7</v>
      </c>
      <c r="EA52" s="8">
        <v>1971</v>
      </c>
      <c r="EB52" s="8">
        <v>16.3</v>
      </c>
      <c r="ED52" s="8">
        <v>1973</v>
      </c>
      <c r="EE52" s="8">
        <v>13.5</v>
      </c>
      <c r="EG52" s="8">
        <v>1989</v>
      </c>
      <c r="EH52" s="8">
        <v>10.7</v>
      </c>
      <c r="EJ52" s="8">
        <v>1980</v>
      </c>
      <c r="EK52" s="8">
        <v>7.9</v>
      </c>
      <c r="EM52" s="8">
        <v>1987</v>
      </c>
      <c r="EN52" s="8">
        <v>7.4</v>
      </c>
      <c r="EP52" s="8">
        <v>1983</v>
      </c>
      <c r="EQ52" s="8">
        <v>8.6999999999999993</v>
      </c>
      <c r="ES52" s="8">
        <v>1963</v>
      </c>
      <c r="ET52" s="8">
        <v>10.78</v>
      </c>
      <c r="EV52" s="44">
        <v>2022</v>
      </c>
      <c r="EW52" s="44">
        <v>12.986000000000001</v>
      </c>
      <c r="EY52" s="30">
        <v>1956</v>
      </c>
      <c r="EZ52" s="30">
        <v>14.83</v>
      </c>
      <c r="FB52" s="8">
        <v>2019</v>
      </c>
      <c r="FC52" s="8">
        <v>16.715</v>
      </c>
      <c r="FH52" s="27"/>
      <c r="FI52" s="19"/>
      <c r="FK52" s="27"/>
    </row>
    <row r="53" spans="1:167">
      <c r="A53" s="1" t="s">
        <v>4</v>
      </c>
      <c r="B53" s="1"/>
      <c r="C53" s="1"/>
      <c r="D53" s="1"/>
      <c r="E53" s="1"/>
      <c r="F53" s="1"/>
      <c r="G53" s="1"/>
      <c r="H53" s="1"/>
      <c r="I53" s="1"/>
      <c r="J53" s="1"/>
      <c r="K53" s="1"/>
      <c r="L53" s="1"/>
      <c r="M53" s="1"/>
      <c r="N53" s="1"/>
      <c r="O53" s="1"/>
      <c r="P53" s="1"/>
      <c r="Q53" s="26">
        <v>20.816666666666663</v>
      </c>
      <c r="R53" s="26">
        <v>22.945161290322581</v>
      </c>
      <c r="S53" s="26">
        <v>20.470967741935485</v>
      </c>
      <c r="T53" s="26">
        <v>22.241935483870957</v>
      </c>
      <c r="U53" s="26">
        <v>21.283870967741933</v>
      </c>
      <c r="V53" s="26">
        <v>21.309677419354834</v>
      </c>
      <c r="W53" s="26">
        <v>20.735483870967741</v>
      </c>
      <c r="X53" s="26">
        <v>22.658064516129027</v>
      </c>
      <c r="Y53" s="26">
        <v>22.254838709677411</v>
      </c>
      <c r="Z53" s="26">
        <v>20.72258064516129</v>
      </c>
      <c r="AA53" s="26">
        <v>23.248387096774191</v>
      </c>
      <c r="AB53" s="26">
        <v>22.538709677419359</v>
      </c>
      <c r="AC53" s="26">
        <v>22.012903225806458</v>
      </c>
      <c r="AD53" s="26">
        <v>19.41935483870968</v>
      </c>
      <c r="AE53" s="26">
        <v>20.625806451612906</v>
      </c>
      <c r="AF53" s="26">
        <v>21.777419354838703</v>
      </c>
      <c r="AG53" s="26">
        <v>21.316129032258068</v>
      </c>
      <c r="AH53" s="26">
        <v>21.206451612903226</v>
      </c>
      <c r="AI53" s="26">
        <v>21.216129032258063</v>
      </c>
      <c r="AJ53" s="26">
        <v>21.948387096774191</v>
      </c>
      <c r="AK53" s="26">
        <v>21.667741935483871</v>
      </c>
      <c r="AL53" s="26">
        <v>23.664516129032251</v>
      </c>
      <c r="AM53" s="26">
        <v>24.125806451612906</v>
      </c>
      <c r="AN53" s="26">
        <v>22.064516129032253</v>
      </c>
      <c r="AO53" s="26">
        <v>21.980769230769234</v>
      </c>
      <c r="AP53" s="26">
        <v>22.777419354838706</v>
      </c>
      <c r="AQ53" s="26">
        <v>21.732258064516127</v>
      </c>
      <c r="AR53" s="26">
        <v>19.793548387096774</v>
      </c>
      <c r="AS53" s="26">
        <v>22.358064516129033</v>
      </c>
      <c r="AT53" s="26">
        <v>21.896774193548385</v>
      </c>
      <c r="AU53" s="26">
        <v>21.593548387096778</v>
      </c>
      <c r="AV53" s="26">
        <v>23.20645161290323</v>
      </c>
      <c r="AW53" s="26">
        <v>21.412903225806449</v>
      </c>
      <c r="AX53" s="26">
        <v>20.193548387096776</v>
      </c>
      <c r="AY53" s="26">
        <v>22.974193548387095</v>
      </c>
      <c r="AZ53" s="26">
        <v>21.945161290322581</v>
      </c>
      <c r="BA53" s="26">
        <v>24.248387096774199</v>
      </c>
      <c r="BB53" s="26">
        <v>22.348387096774193</v>
      </c>
      <c r="BC53" s="26">
        <v>21.845161290322583</v>
      </c>
      <c r="BD53" s="4">
        <v>20.693548387096776</v>
      </c>
      <c r="BE53" s="4">
        <v>19.683870967741932</v>
      </c>
      <c r="BF53" s="4">
        <v>20.403225806451609</v>
      </c>
      <c r="BG53" s="4">
        <v>22.83666666666667</v>
      </c>
      <c r="BH53" s="4">
        <v>23.490322580645163</v>
      </c>
      <c r="BI53" s="4">
        <v>20.654838709677414</v>
      </c>
      <c r="BJ53" s="4">
        <v>20.312903225806458</v>
      </c>
      <c r="BK53" s="4">
        <v>19.341935483870969</v>
      </c>
      <c r="BL53" s="4">
        <v>20.36774193548387</v>
      </c>
      <c r="BM53" s="4">
        <v>22.054838709677419</v>
      </c>
      <c r="BN53" s="4">
        <v>19.826451612903227</v>
      </c>
      <c r="BO53" s="4">
        <v>20.027419354838713</v>
      </c>
      <c r="BP53" s="4">
        <v>22.966129032258063</v>
      </c>
      <c r="BQ53" s="4">
        <v>23.062580645161287</v>
      </c>
      <c r="BR53" s="4">
        <v>21.127741935483865</v>
      </c>
      <c r="BS53" s="4">
        <v>21.594838709677422</v>
      </c>
      <c r="BT53" s="4">
        <v>22.609677419354838</v>
      </c>
      <c r="BU53" s="4">
        <v>22.086451612903225</v>
      </c>
      <c r="BV53" s="4">
        <v>20.747096774193551</v>
      </c>
      <c r="BW53" s="4">
        <v>21.405806451612904</v>
      </c>
      <c r="BX53" s="4">
        <v>20.72354838709678</v>
      </c>
      <c r="BY53" s="4">
        <v>23.63774193548387</v>
      </c>
      <c r="BZ53" s="4">
        <v>22.409677419354836</v>
      </c>
      <c r="CA53" s="4">
        <v>21.57322580645161</v>
      </c>
      <c r="CB53" s="4">
        <v>23.089354838709674</v>
      </c>
      <c r="CC53" s="4">
        <v>21.870322580645155</v>
      </c>
      <c r="CD53" s="4">
        <v>20.280967741935481</v>
      </c>
      <c r="CE53" s="4">
        <v>22.3</v>
      </c>
      <c r="CF53" s="4">
        <v>21</v>
      </c>
      <c r="CG53" s="4">
        <v>22.3</v>
      </c>
      <c r="CH53" s="4">
        <v>22.4</v>
      </c>
      <c r="CI53" s="4">
        <v>20.9</v>
      </c>
      <c r="CJ53" s="4">
        <v>22.3</v>
      </c>
      <c r="CK53" s="4">
        <v>22.6</v>
      </c>
      <c r="CL53" s="4">
        <v>21.445</v>
      </c>
      <c r="CM53" s="4">
        <v>21.5</v>
      </c>
      <c r="CN53" s="4">
        <v>21.2</v>
      </c>
      <c r="CO53" s="4">
        <v>22.442</v>
      </c>
      <c r="CP53" s="4">
        <v>21.080645161290324</v>
      </c>
      <c r="CQ53" s="4">
        <f t="shared" ref="CQ53:CQ62" si="72">AVERAGE(BD53:CO53)</f>
        <v>21.559629598189023</v>
      </c>
      <c r="CR53" s="4">
        <f t="shared" si="69"/>
        <v>21.860976437403238</v>
      </c>
      <c r="CS53" s="4">
        <f t="shared" si="70"/>
        <v>21.712259815453358</v>
      </c>
      <c r="CT53" s="46">
        <f t="shared" si="71"/>
        <v>21.636723908918402</v>
      </c>
      <c r="CU53" s="19"/>
      <c r="CV53" s="32"/>
      <c r="CW53" s="32">
        <v>1954</v>
      </c>
      <c r="CX53" s="42">
        <v>12.844166666666666</v>
      </c>
      <c r="CY53" s="32"/>
      <c r="CZ53" s="32">
        <v>1958</v>
      </c>
      <c r="DA53" s="42">
        <v>12.949166666666665</v>
      </c>
      <c r="DB53" s="32"/>
      <c r="DC53" s="32">
        <v>1982</v>
      </c>
      <c r="DD53" s="42">
        <v>14</v>
      </c>
      <c r="DE53" s="32"/>
      <c r="DF53" s="32">
        <v>1972</v>
      </c>
      <c r="DG53" s="42">
        <v>15.05</v>
      </c>
      <c r="DI53" s="31">
        <v>1983</v>
      </c>
      <c r="DJ53" s="27">
        <v>12.699999999999998</v>
      </c>
      <c r="DL53" s="31">
        <v>1991</v>
      </c>
      <c r="DM53" s="19">
        <v>17.7</v>
      </c>
      <c r="DO53" s="31">
        <v>1935</v>
      </c>
      <c r="DP53" s="27">
        <v>13.423333333333332</v>
      </c>
      <c r="DR53" s="31">
        <v>1974</v>
      </c>
      <c r="DS53" s="27">
        <v>7.9666666666666659</v>
      </c>
      <c r="DU53" s="8">
        <v>1936</v>
      </c>
      <c r="DV53" s="8">
        <v>18</v>
      </c>
      <c r="DX53" s="8">
        <v>2006</v>
      </c>
      <c r="DY53" s="8">
        <v>17.7</v>
      </c>
      <c r="EA53" s="8">
        <v>1976</v>
      </c>
      <c r="EB53" s="8">
        <v>16.3</v>
      </c>
      <c r="ED53" s="8">
        <v>1983</v>
      </c>
      <c r="EE53" s="8">
        <v>13.5</v>
      </c>
      <c r="EG53" s="8">
        <v>1938</v>
      </c>
      <c r="EH53" s="8">
        <v>10.67</v>
      </c>
      <c r="EJ53" s="8">
        <v>2005</v>
      </c>
      <c r="EK53" s="8">
        <v>7.9</v>
      </c>
      <c r="EM53" s="8">
        <v>1997</v>
      </c>
      <c r="EN53" s="8">
        <v>7.4</v>
      </c>
      <c r="EP53" s="8">
        <v>2006</v>
      </c>
      <c r="EQ53" s="8">
        <v>8.6999999999999993</v>
      </c>
      <c r="ES53" s="8">
        <v>2009</v>
      </c>
      <c r="ET53" s="8">
        <v>10.75</v>
      </c>
      <c r="EV53" s="30">
        <v>1956</v>
      </c>
      <c r="EW53" s="30">
        <v>12.94</v>
      </c>
      <c r="EY53" s="8">
        <v>1992</v>
      </c>
      <c r="EZ53" s="8">
        <v>14.8</v>
      </c>
      <c r="FB53" s="44">
        <v>2020</v>
      </c>
      <c r="FC53" s="44">
        <v>16.677</v>
      </c>
      <c r="FH53" s="27"/>
      <c r="FI53" s="19"/>
      <c r="FK53" s="27"/>
    </row>
    <row r="54" spans="1:167">
      <c r="A54" s="1" t="s">
        <v>5</v>
      </c>
      <c r="B54" s="1"/>
      <c r="C54" s="1"/>
      <c r="D54" s="1"/>
      <c r="E54" s="1"/>
      <c r="F54" s="1"/>
      <c r="G54" s="1"/>
      <c r="H54" s="1"/>
      <c r="I54" s="1"/>
      <c r="J54" s="1"/>
      <c r="K54" s="1"/>
      <c r="L54" s="1"/>
      <c r="M54" s="1"/>
      <c r="N54" s="1"/>
      <c r="O54" s="1"/>
      <c r="P54" s="1"/>
      <c r="Q54" s="26">
        <v>17.776666666666667</v>
      </c>
      <c r="R54" s="26">
        <v>18.370000000000008</v>
      </c>
      <c r="S54" s="26">
        <v>17.343333333333337</v>
      </c>
      <c r="T54" s="26">
        <v>17.163333333333334</v>
      </c>
      <c r="U54" s="26">
        <v>18.880000000000003</v>
      </c>
      <c r="V54" s="26">
        <v>19.190000000000001</v>
      </c>
      <c r="W54" s="26">
        <v>18.27</v>
      </c>
      <c r="X54" s="26">
        <v>18.350000000000005</v>
      </c>
      <c r="Y54" s="26">
        <v>20.433333333333334</v>
      </c>
      <c r="Z54" s="26">
        <v>20.659999999999993</v>
      </c>
      <c r="AA54" s="26">
        <v>19.146666666666665</v>
      </c>
      <c r="AB54" s="26">
        <v>19.089999999999996</v>
      </c>
      <c r="AC54" s="26">
        <v>19.02</v>
      </c>
      <c r="AD54" s="26">
        <v>18.099999999999998</v>
      </c>
      <c r="AE54" s="26">
        <v>19.156666666666663</v>
      </c>
      <c r="AF54" s="26">
        <v>18.356666666666673</v>
      </c>
      <c r="AG54" s="26">
        <v>17.963333333333328</v>
      </c>
      <c r="AH54" s="26">
        <v>18.516666666666662</v>
      </c>
      <c r="AI54" s="26">
        <v>18.566666666666666</v>
      </c>
      <c r="AJ54" s="26">
        <v>19.346666666666668</v>
      </c>
      <c r="AK54" s="26">
        <v>19.646666666666665</v>
      </c>
      <c r="AL54" s="26">
        <v>18.809999999999999</v>
      </c>
      <c r="AM54" s="26">
        <v>18.253333333333334</v>
      </c>
      <c r="AN54" s="26">
        <v>20.366666666666667</v>
      </c>
      <c r="AO54" s="26">
        <v>19.280000000000005</v>
      </c>
      <c r="AP54" s="26">
        <v>19.206666666666667</v>
      </c>
      <c r="AQ54" s="26">
        <v>19.046666666666667</v>
      </c>
      <c r="AR54" s="26">
        <v>18.546666666666663</v>
      </c>
      <c r="AS54" s="26">
        <v>20.38</v>
      </c>
      <c r="AT54" s="26">
        <v>18.163333333333334</v>
      </c>
      <c r="AU54" s="26">
        <v>19.456666666666667</v>
      </c>
      <c r="AV54" s="26">
        <v>20.076666666666664</v>
      </c>
      <c r="AW54" s="26">
        <v>18.403333333333329</v>
      </c>
      <c r="AX54" s="26">
        <v>18.339999999999993</v>
      </c>
      <c r="AY54" s="26">
        <v>20.743333333333332</v>
      </c>
      <c r="AZ54" s="26">
        <v>17.196551724137933</v>
      </c>
      <c r="BA54" s="26">
        <v>19.11333333333333</v>
      </c>
      <c r="BB54" s="26">
        <v>19.88666666666667</v>
      </c>
      <c r="BC54" s="26">
        <v>19.443333333333328</v>
      </c>
      <c r="BD54" s="4">
        <v>20.236666666666668</v>
      </c>
      <c r="BE54" s="4">
        <v>18.469999999999995</v>
      </c>
      <c r="BF54" s="4">
        <v>17.756666666666664</v>
      </c>
      <c r="BG54" s="4">
        <v>20.066666666666666</v>
      </c>
      <c r="BH54" s="4">
        <v>19.680000000000003</v>
      </c>
      <c r="BI54" s="4">
        <v>18.230000000000004</v>
      </c>
      <c r="BJ54" s="4">
        <v>16.93</v>
      </c>
      <c r="BK54" s="4">
        <v>16.830000000000005</v>
      </c>
      <c r="BL54" s="4">
        <v>20.586666666666677</v>
      </c>
      <c r="BM54" s="4">
        <v>17.65666666666667</v>
      </c>
      <c r="BN54" s="4">
        <v>19.260333333333335</v>
      </c>
      <c r="BO54" s="4">
        <v>18.156999999999996</v>
      </c>
      <c r="BP54" s="4">
        <v>19.407000000000004</v>
      </c>
      <c r="BQ54" s="4">
        <v>18.851333333333336</v>
      </c>
      <c r="BR54" s="4">
        <v>19.161999999999995</v>
      </c>
      <c r="BS54" s="4">
        <v>19.78266666666666</v>
      </c>
      <c r="BT54" s="4">
        <v>18.970000000000002</v>
      </c>
      <c r="BU54" s="4">
        <v>17.820333333333334</v>
      </c>
      <c r="BV54" s="4">
        <v>17.628666666666664</v>
      </c>
      <c r="BW54" s="4">
        <v>18.518999999999998</v>
      </c>
      <c r="BX54" s="4">
        <v>19.868333333333336</v>
      </c>
      <c r="BY54" s="4">
        <v>18.216333333333335</v>
      </c>
      <c r="BZ54" s="4">
        <v>18.731666666666669</v>
      </c>
      <c r="CA54" s="4">
        <v>18.870999999999999</v>
      </c>
      <c r="CB54" s="4">
        <v>20.601666666666663</v>
      </c>
      <c r="CC54" s="4">
        <v>17.548000000000002</v>
      </c>
      <c r="CD54" s="4">
        <v>19.358999999999998</v>
      </c>
      <c r="CE54" s="4">
        <v>19.5</v>
      </c>
      <c r="CF54" s="4">
        <v>18.600000000000001</v>
      </c>
      <c r="CG54" s="4">
        <v>19.2</v>
      </c>
      <c r="CH54" s="4">
        <v>19.7</v>
      </c>
      <c r="CI54" s="4">
        <v>18.5</v>
      </c>
      <c r="CJ54" s="4">
        <v>18.899999999999999</v>
      </c>
      <c r="CK54" s="4">
        <v>18.399999999999999</v>
      </c>
      <c r="CL54" s="4">
        <v>20.05</v>
      </c>
      <c r="CM54" s="4">
        <v>20.183</v>
      </c>
      <c r="CN54" s="4">
        <v>20.437000000000001</v>
      </c>
      <c r="CO54" s="4">
        <v>19.457000000000001</v>
      </c>
      <c r="CP54" s="4"/>
      <c r="CQ54" s="4">
        <f t="shared" si="72"/>
        <v>18.950649122807018</v>
      </c>
      <c r="CR54" s="4">
        <f t="shared" si="69"/>
        <v>18.92461243737106</v>
      </c>
      <c r="CS54" s="4">
        <f t="shared" si="70"/>
        <v>18.937461710703097</v>
      </c>
      <c r="CT54" s="46">
        <f t="shared" si="71"/>
        <v>18.929254901960782</v>
      </c>
      <c r="CU54" s="19"/>
      <c r="CV54" s="32"/>
      <c r="CW54" s="32">
        <v>1939</v>
      </c>
      <c r="CX54" s="42">
        <v>12.815000000000003</v>
      </c>
      <c r="CY54" s="32"/>
      <c r="CZ54" s="32">
        <v>2012</v>
      </c>
      <c r="DA54" s="42">
        <v>12.941916666666666</v>
      </c>
      <c r="DB54" s="32"/>
      <c r="DC54" s="32">
        <v>1965</v>
      </c>
      <c r="DD54" s="42">
        <v>13.979999999999999</v>
      </c>
      <c r="DE54" s="32"/>
      <c r="DF54" s="32">
        <v>1966</v>
      </c>
      <c r="DG54" s="42">
        <v>15.035</v>
      </c>
      <c r="DI54" s="31">
        <v>1956</v>
      </c>
      <c r="DJ54" s="27">
        <v>12.683333333333332</v>
      </c>
      <c r="DL54" s="31">
        <v>1963</v>
      </c>
      <c r="DM54" s="19">
        <v>17.686666666666667</v>
      </c>
      <c r="DO54" s="44">
        <v>2020</v>
      </c>
      <c r="DP54" s="44">
        <v>13.414</v>
      </c>
      <c r="DR54" s="31">
        <v>1968</v>
      </c>
      <c r="DS54" s="27">
        <v>7.9266666666666667</v>
      </c>
      <c r="DU54" s="8">
        <v>1945</v>
      </c>
      <c r="DV54" s="8">
        <v>18</v>
      </c>
      <c r="DX54" s="8">
        <v>1943</v>
      </c>
      <c r="DY54" s="8">
        <v>17.670000000000002</v>
      </c>
      <c r="EA54" s="8">
        <v>1934</v>
      </c>
      <c r="EB54" s="8">
        <v>16.28</v>
      </c>
      <c r="ED54" s="8">
        <v>1984</v>
      </c>
      <c r="EE54" s="8">
        <v>13.5</v>
      </c>
      <c r="EG54" s="8">
        <v>1948</v>
      </c>
      <c r="EH54" s="8">
        <v>10.44</v>
      </c>
      <c r="EJ54" s="8">
        <v>1960</v>
      </c>
      <c r="EK54" s="8">
        <v>7.89</v>
      </c>
      <c r="EM54" s="8">
        <v>1951</v>
      </c>
      <c r="EN54" s="8">
        <v>7.39</v>
      </c>
      <c r="EP54" s="8">
        <v>2008</v>
      </c>
      <c r="EQ54" s="8">
        <v>8.6999999999999993</v>
      </c>
      <c r="ES54" s="30">
        <v>1960</v>
      </c>
      <c r="ET54" s="30">
        <v>10.72</v>
      </c>
      <c r="EV54" s="8">
        <v>1933</v>
      </c>
      <c r="EW54" s="8">
        <v>12.94</v>
      </c>
      <c r="EY54" s="8">
        <v>2011</v>
      </c>
      <c r="EZ54" s="8">
        <v>14.8</v>
      </c>
      <c r="FB54" s="8">
        <v>1976</v>
      </c>
      <c r="FC54" s="19">
        <v>16.7</v>
      </c>
      <c r="FH54" s="27"/>
      <c r="FI54" s="19"/>
      <c r="FK54" s="27"/>
    </row>
    <row r="55" spans="1:167">
      <c r="A55" s="1" t="s">
        <v>6</v>
      </c>
      <c r="B55" s="1"/>
      <c r="C55" s="1"/>
      <c r="D55" s="1"/>
      <c r="E55" s="1"/>
      <c r="F55" s="1"/>
      <c r="G55" s="1"/>
      <c r="H55" s="1"/>
      <c r="I55" s="1"/>
      <c r="J55" s="1"/>
      <c r="K55" s="1"/>
      <c r="L55" s="1"/>
      <c r="M55" s="1"/>
      <c r="N55" s="1"/>
      <c r="O55" s="1"/>
      <c r="P55" s="1"/>
      <c r="Q55" s="26">
        <v>15.877419354838709</v>
      </c>
      <c r="R55" s="26">
        <v>15.516129032258062</v>
      </c>
      <c r="S55" s="26">
        <v>15.154838709677422</v>
      </c>
      <c r="T55" s="26">
        <v>16.838709677419356</v>
      </c>
      <c r="U55" s="26">
        <v>14.622580645161289</v>
      </c>
      <c r="V55" s="26">
        <v>15.941935483870965</v>
      </c>
      <c r="W55" s="26">
        <v>15.248387096774191</v>
      </c>
      <c r="X55" s="26">
        <v>16.261290322580649</v>
      </c>
      <c r="Y55" s="26">
        <v>17.422580645161286</v>
      </c>
      <c r="Z55" s="26">
        <v>14.938709677419352</v>
      </c>
      <c r="AA55" s="26">
        <v>16.645161290322577</v>
      </c>
      <c r="AB55" s="26">
        <v>15.948387096774193</v>
      </c>
      <c r="AC55" s="26">
        <v>13.441935483870964</v>
      </c>
      <c r="AD55" s="26">
        <v>15.858064516129032</v>
      </c>
      <c r="AE55" s="26">
        <v>15.42258064516129</v>
      </c>
      <c r="AF55" s="26">
        <v>17.458064516129031</v>
      </c>
      <c r="AG55" s="26">
        <v>16.003225806451617</v>
      </c>
      <c r="AH55" s="26">
        <v>15.390322580645158</v>
      </c>
      <c r="AI55" s="26">
        <v>15.493548387096773</v>
      </c>
      <c r="AJ55" s="26">
        <v>14.748387096774193</v>
      </c>
      <c r="AK55" s="26">
        <v>16.441935483870967</v>
      </c>
      <c r="AL55" s="26">
        <v>17.06451612903226</v>
      </c>
      <c r="AM55" s="26">
        <v>14.819354838709678</v>
      </c>
      <c r="AN55" s="26">
        <v>14.229032258064517</v>
      </c>
      <c r="AO55" s="26">
        <v>16.948387096774198</v>
      </c>
      <c r="AP55" s="26">
        <v>16.122580645161285</v>
      </c>
      <c r="AQ55" s="26">
        <v>16.529032258064515</v>
      </c>
      <c r="AR55" s="26">
        <v>15.20967741935484</v>
      </c>
      <c r="AS55" s="26">
        <v>16.958064516129028</v>
      </c>
      <c r="AT55" s="26">
        <v>15.506451612903223</v>
      </c>
      <c r="AU55" s="26">
        <v>14.79032258064516</v>
      </c>
      <c r="AV55" s="26">
        <v>15.851612903225806</v>
      </c>
      <c r="AW55" s="26">
        <v>14.816129032258065</v>
      </c>
      <c r="AX55" s="26">
        <v>16.358064516129037</v>
      </c>
      <c r="AY55" s="26">
        <v>15.516129032258061</v>
      </c>
      <c r="AZ55" s="26">
        <v>16.693548387096772</v>
      </c>
      <c r="BA55" s="26">
        <v>16.029032258064518</v>
      </c>
      <c r="BB55" s="26">
        <v>15.522580645161291</v>
      </c>
      <c r="BC55" s="26">
        <v>15.574193548387097</v>
      </c>
      <c r="BD55" s="4">
        <v>16.264516129032256</v>
      </c>
      <c r="BE55" s="4">
        <v>16.383870967741935</v>
      </c>
      <c r="BF55" s="4">
        <v>15.9</v>
      </c>
      <c r="BG55" s="4">
        <v>16.138709677419353</v>
      </c>
      <c r="BH55" s="4">
        <v>17.829032258064519</v>
      </c>
      <c r="BI55" s="4">
        <v>16.348387096774193</v>
      </c>
      <c r="BJ55" s="4">
        <v>13.667741935483873</v>
      </c>
      <c r="BK55" s="4">
        <v>15.967741935483874</v>
      </c>
      <c r="BL55" s="4">
        <v>16.822580645161292</v>
      </c>
      <c r="BM55" s="4">
        <v>16.161290322580648</v>
      </c>
      <c r="BN55" s="4">
        <v>16.410322580645161</v>
      </c>
      <c r="BO55" s="4">
        <v>16.626451612903224</v>
      </c>
      <c r="BP55" s="4">
        <v>16.597419354838706</v>
      </c>
      <c r="BQ55" s="4">
        <v>18.103548387096772</v>
      </c>
      <c r="BR55" s="4">
        <v>16.98096774193548</v>
      </c>
      <c r="BS55" s="4">
        <v>17.319677419354839</v>
      </c>
      <c r="BT55" s="4">
        <v>17.14</v>
      </c>
      <c r="BU55" s="4">
        <v>16.748387096774191</v>
      </c>
      <c r="BV55" s="4">
        <v>16.27</v>
      </c>
      <c r="BW55" s="4">
        <v>16.467741935483872</v>
      </c>
      <c r="BX55" s="4">
        <v>16.284193548387098</v>
      </c>
      <c r="BY55" s="4">
        <v>18.569032258064514</v>
      </c>
      <c r="BZ55" s="4">
        <v>15.532258064516132</v>
      </c>
      <c r="CA55" s="4">
        <v>14.341290322580649</v>
      </c>
      <c r="CB55" s="4">
        <v>15.761290322580644</v>
      </c>
      <c r="CC55" s="4">
        <v>17.57</v>
      </c>
      <c r="CD55" s="4">
        <v>15.842258064516127</v>
      </c>
      <c r="CE55" s="4">
        <v>16.2</v>
      </c>
      <c r="CF55" s="4">
        <v>17.3</v>
      </c>
      <c r="CG55" s="4">
        <v>17.2</v>
      </c>
      <c r="CH55" s="4">
        <v>17.600000000000001</v>
      </c>
      <c r="CI55" s="4">
        <v>16</v>
      </c>
      <c r="CJ55" s="4">
        <v>16</v>
      </c>
      <c r="CK55" s="4">
        <v>18.600000000000001</v>
      </c>
      <c r="CL55" s="4">
        <v>16.481000000000002</v>
      </c>
      <c r="CM55" s="4">
        <v>16.318999999999999</v>
      </c>
      <c r="CN55" s="4">
        <v>18.026</v>
      </c>
      <c r="CO55" s="4">
        <v>17.402999999999999</v>
      </c>
      <c r="CP55" s="4"/>
      <c r="CQ55" s="4">
        <f t="shared" si="72"/>
        <v>16.60993972835314</v>
      </c>
      <c r="CR55" s="4">
        <f t="shared" si="69"/>
        <v>15.77468982630273</v>
      </c>
      <c r="CS55" s="4">
        <f t="shared" si="70"/>
        <v>16.186891076665269</v>
      </c>
      <c r="CT55" s="46">
        <f t="shared" si="71"/>
        <v>16.66148861480076</v>
      </c>
      <c r="CU55" s="19"/>
      <c r="CV55" s="32"/>
      <c r="CW55" s="32">
        <v>1983</v>
      </c>
      <c r="CX55" s="42">
        <v>12.799999999999999</v>
      </c>
      <c r="CY55" s="32"/>
      <c r="CZ55" s="32">
        <v>1980</v>
      </c>
      <c r="DA55" s="42">
        <v>12.916666666666666</v>
      </c>
      <c r="DB55" s="32"/>
      <c r="DC55" s="32">
        <v>2000</v>
      </c>
      <c r="DD55" s="42">
        <v>13.975</v>
      </c>
      <c r="DE55" s="32"/>
      <c r="DF55" s="32">
        <v>1965</v>
      </c>
      <c r="DG55" s="42">
        <v>15.02</v>
      </c>
      <c r="DI55" s="31">
        <v>1959</v>
      </c>
      <c r="DJ55" s="27">
        <v>12.683333333333332</v>
      </c>
      <c r="DL55" s="31">
        <v>2014</v>
      </c>
      <c r="DM55" s="19">
        <v>17.649999999999999</v>
      </c>
      <c r="DO55" s="31">
        <v>1948</v>
      </c>
      <c r="DP55" s="27">
        <v>13.406666666666666</v>
      </c>
      <c r="DR55" s="31">
        <v>1991</v>
      </c>
      <c r="DS55" s="27">
        <v>7.8999999999999995</v>
      </c>
      <c r="DU55" s="8">
        <v>1991</v>
      </c>
      <c r="DV55" s="8">
        <v>18</v>
      </c>
      <c r="DX55" s="8">
        <v>2014</v>
      </c>
      <c r="DY55" s="8">
        <v>17.649999999999999</v>
      </c>
      <c r="EA55" s="8">
        <v>1962</v>
      </c>
      <c r="EB55" s="8">
        <v>16.22</v>
      </c>
      <c r="ED55" s="8">
        <v>1961</v>
      </c>
      <c r="EE55" s="8">
        <v>13.44</v>
      </c>
      <c r="EG55" s="8">
        <v>1956</v>
      </c>
      <c r="EH55" s="8">
        <v>10.44</v>
      </c>
      <c r="EJ55" s="8">
        <v>1966</v>
      </c>
      <c r="EK55" s="8">
        <v>7.89</v>
      </c>
      <c r="EM55" s="8">
        <v>1950</v>
      </c>
      <c r="EN55" s="8">
        <v>7.33</v>
      </c>
      <c r="EP55" s="30">
        <v>1952</v>
      </c>
      <c r="EQ55" s="30">
        <v>8.67</v>
      </c>
      <c r="ES55" s="8">
        <v>1965</v>
      </c>
      <c r="ET55" s="8">
        <v>10.72</v>
      </c>
      <c r="EV55" s="8">
        <v>2011</v>
      </c>
      <c r="EW55" s="8">
        <v>12.9</v>
      </c>
      <c r="EY55" s="8">
        <v>1967</v>
      </c>
      <c r="EZ55" s="8">
        <v>14.78</v>
      </c>
      <c r="FB55" s="8">
        <v>2008</v>
      </c>
      <c r="FC55" s="19">
        <v>16.7</v>
      </c>
      <c r="FH55" s="27"/>
      <c r="FI55" s="19"/>
      <c r="FK55" s="27"/>
    </row>
    <row r="56" spans="1:167">
      <c r="A56" s="1" t="s">
        <v>7</v>
      </c>
      <c r="B56" s="1"/>
      <c r="C56" s="1"/>
      <c r="D56" s="1"/>
      <c r="E56" s="1"/>
      <c r="F56" s="1"/>
      <c r="G56" s="1"/>
      <c r="H56" s="1"/>
      <c r="I56" s="1"/>
      <c r="J56" s="1"/>
      <c r="K56" s="1"/>
      <c r="L56" s="1"/>
      <c r="M56" s="1"/>
      <c r="N56" s="1"/>
      <c r="O56" s="1"/>
      <c r="P56" s="1"/>
      <c r="Q56" s="26">
        <v>12.866666666666669</v>
      </c>
      <c r="R56" s="26">
        <v>12.276666666666669</v>
      </c>
      <c r="S56" s="26">
        <v>12.850000000000001</v>
      </c>
      <c r="T56" s="26">
        <v>12.776666666666669</v>
      </c>
      <c r="U56" s="26">
        <v>12.009999999999998</v>
      </c>
      <c r="V56" s="26">
        <v>12.643333333333333</v>
      </c>
      <c r="W56" s="26">
        <v>12.606666666666667</v>
      </c>
      <c r="X56" s="26">
        <v>14.49</v>
      </c>
      <c r="Y56" s="26">
        <v>12.5</v>
      </c>
      <c r="Z56" s="26">
        <v>13.756666666666669</v>
      </c>
      <c r="AA56" s="26">
        <v>14.516666666666669</v>
      </c>
      <c r="AB56" s="26">
        <v>14.246666666666668</v>
      </c>
      <c r="AC56" s="26">
        <v>13.403333333333332</v>
      </c>
      <c r="AD56" s="26">
        <v>12.106666666666667</v>
      </c>
      <c r="AE56" s="26">
        <v>13.23666666666667</v>
      </c>
      <c r="AF56" s="26">
        <v>14.183333333333334</v>
      </c>
      <c r="AG56" s="26">
        <v>12.436666666666666</v>
      </c>
      <c r="AH56" s="26">
        <v>12.163333333333332</v>
      </c>
      <c r="AI56" s="26">
        <v>13.909999999999998</v>
      </c>
      <c r="AJ56" s="26">
        <v>13.313333333333336</v>
      </c>
      <c r="AK56" s="26">
        <v>13.223333333333333</v>
      </c>
      <c r="AL56" s="26">
        <v>12.843333333333335</v>
      </c>
      <c r="AM56" s="26">
        <v>12.296666666666663</v>
      </c>
      <c r="AN56" s="26">
        <v>13.726666666666668</v>
      </c>
      <c r="AO56" s="26">
        <v>15.746666666666668</v>
      </c>
      <c r="AP56" s="26">
        <v>12.013333333333334</v>
      </c>
      <c r="AQ56" s="26">
        <v>14.246666666666668</v>
      </c>
      <c r="AR56" s="26">
        <v>12.989999999999998</v>
      </c>
      <c r="AS56" s="26">
        <v>12.596666666666668</v>
      </c>
      <c r="AT56" s="26">
        <v>12.843333333333334</v>
      </c>
      <c r="AU56" s="26">
        <v>12.523333333333335</v>
      </c>
      <c r="AV56" s="26">
        <v>12.076666666666664</v>
      </c>
      <c r="AW56" s="26">
        <v>13.806666666666668</v>
      </c>
      <c r="AX56" s="26">
        <v>13.070000000000002</v>
      </c>
      <c r="AY56" s="26">
        <v>13.676666666666666</v>
      </c>
      <c r="AZ56" s="26">
        <v>12.753333333333334</v>
      </c>
      <c r="BA56" s="26">
        <v>13.67</v>
      </c>
      <c r="BB56" s="26">
        <v>14.846666666666669</v>
      </c>
      <c r="BC56" s="26">
        <v>14.133333333333333</v>
      </c>
      <c r="BD56" s="4">
        <v>12.576666666666666</v>
      </c>
      <c r="BE56" s="4">
        <v>13.69</v>
      </c>
      <c r="BF56" s="4">
        <v>14.45666666666666</v>
      </c>
      <c r="BG56" s="4">
        <v>13.706666666666665</v>
      </c>
      <c r="BH56" s="4">
        <v>14.366666666666665</v>
      </c>
      <c r="BI56" s="4">
        <v>12.666666666666663</v>
      </c>
      <c r="BJ56" s="4">
        <v>12.496666666666666</v>
      </c>
      <c r="BK56" s="4">
        <v>14.063333333333333</v>
      </c>
      <c r="BL56" s="4">
        <v>12.26551724137931</v>
      </c>
      <c r="BM56" s="4">
        <v>12.456666666666667</v>
      </c>
      <c r="BN56" s="4">
        <v>13.064000000000002</v>
      </c>
      <c r="BO56" s="4">
        <v>13.511666666666665</v>
      </c>
      <c r="BP56" s="4">
        <v>13.676333333333332</v>
      </c>
      <c r="BQ56" s="4">
        <v>14.483666666666668</v>
      </c>
      <c r="BR56" s="4">
        <v>13.992999999999999</v>
      </c>
      <c r="BS56" s="4">
        <v>15.077</v>
      </c>
      <c r="BT56" s="4">
        <v>15.305666666666665</v>
      </c>
      <c r="BU56" s="4">
        <v>15.94866666666667</v>
      </c>
      <c r="BV56" s="4">
        <v>15.028000000000004</v>
      </c>
      <c r="BW56" s="4">
        <v>13.229666666666667</v>
      </c>
      <c r="BX56" s="4">
        <v>12.763333333333337</v>
      </c>
      <c r="BY56" s="4">
        <v>12.959399999999999</v>
      </c>
      <c r="BZ56" s="4">
        <v>14.999999999999996</v>
      </c>
      <c r="CA56" s="4">
        <v>12.260999999999997</v>
      </c>
      <c r="CB56" s="4">
        <v>13.478666666666665</v>
      </c>
      <c r="CC56" s="4">
        <v>14.262333333333332</v>
      </c>
      <c r="CD56" s="4">
        <v>13.292233333333332</v>
      </c>
      <c r="CE56" s="4">
        <v>13.07</v>
      </c>
      <c r="CF56" s="4">
        <v>15.5</v>
      </c>
      <c r="CG56" s="4">
        <v>14.5</v>
      </c>
      <c r="CH56" s="4">
        <v>15.4</v>
      </c>
      <c r="CI56" s="4">
        <v>14.1</v>
      </c>
      <c r="CJ56" s="4">
        <v>13.5</v>
      </c>
      <c r="CK56" s="4">
        <v>14.2</v>
      </c>
      <c r="CL56" s="4">
        <v>14.3</v>
      </c>
      <c r="CM56" s="4">
        <v>15</v>
      </c>
      <c r="CN56" s="4">
        <v>14.313000000000001</v>
      </c>
      <c r="CO56" s="4">
        <v>14.783333333333333</v>
      </c>
      <c r="CP56" s="4"/>
      <c r="CQ56" s="4">
        <f t="shared" si="72"/>
        <v>13.914381155474894</v>
      </c>
      <c r="CR56" s="4">
        <f t="shared" si="69"/>
        <v>13.214786324786331</v>
      </c>
      <c r="CS56" s="4">
        <f t="shared" si="70"/>
        <v>13.560040916554712</v>
      </c>
      <c r="CT56" s="46">
        <f t="shared" si="71"/>
        <v>13.950484820824883</v>
      </c>
      <c r="CU56" s="19"/>
      <c r="CV56" s="32"/>
      <c r="CW56" s="32">
        <v>2005</v>
      </c>
      <c r="CX56" s="42">
        <v>12.795833333333334</v>
      </c>
      <c r="CY56" s="32"/>
      <c r="CZ56" s="32">
        <v>1961</v>
      </c>
      <c r="DA56" s="42">
        <v>12.902499999999998</v>
      </c>
      <c r="DB56" s="32"/>
      <c r="DC56" s="32">
        <v>1958</v>
      </c>
      <c r="DD56" s="42">
        <v>13.973333333333334</v>
      </c>
      <c r="DE56" s="32"/>
      <c r="DF56" s="32">
        <v>2003</v>
      </c>
      <c r="DG56" s="42">
        <v>14.981250000000001</v>
      </c>
      <c r="DI56" s="31">
        <v>2011</v>
      </c>
      <c r="DJ56" s="27">
        <v>12.633333333333335</v>
      </c>
      <c r="DL56" s="31">
        <v>1960</v>
      </c>
      <c r="DM56" s="19">
        <v>17.63</v>
      </c>
      <c r="DO56" s="31">
        <v>1954</v>
      </c>
      <c r="DP56" s="27">
        <v>13.313333333333333</v>
      </c>
      <c r="DR56" s="31">
        <v>1954</v>
      </c>
      <c r="DS56" s="27">
        <v>7.8900000000000006</v>
      </c>
      <c r="DU56" s="44">
        <v>2023</v>
      </c>
      <c r="DV56" s="44">
        <v>17.978999999999999</v>
      </c>
      <c r="DX56" s="8">
        <v>1977</v>
      </c>
      <c r="DY56" s="8">
        <v>17.600000000000001</v>
      </c>
      <c r="EA56" s="8">
        <v>1982</v>
      </c>
      <c r="EB56" s="8">
        <v>16.2</v>
      </c>
      <c r="ED56" s="8">
        <v>1977</v>
      </c>
      <c r="EE56" s="8">
        <v>13.4</v>
      </c>
      <c r="EG56" s="8">
        <v>1960</v>
      </c>
      <c r="EH56" s="8">
        <v>10.44</v>
      </c>
      <c r="EJ56" s="8">
        <v>1938</v>
      </c>
      <c r="EK56" s="8">
        <v>7.83</v>
      </c>
      <c r="EM56" s="8">
        <v>1971</v>
      </c>
      <c r="EN56" s="8">
        <v>7.3</v>
      </c>
      <c r="EP56" s="8">
        <v>1969</v>
      </c>
      <c r="EQ56" s="8">
        <v>8.67</v>
      </c>
      <c r="ES56" s="8">
        <v>1981</v>
      </c>
      <c r="ET56" s="8">
        <v>10.7</v>
      </c>
      <c r="EV56" s="8">
        <v>1981</v>
      </c>
      <c r="EW56" s="8">
        <v>12.8</v>
      </c>
      <c r="EY56" s="8">
        <v>2007</v>
      </c>
      <c r="EZ56" s="8">
        <v>14.7</v>
      </c>
      <c r="FB56" s="8">
        <v>2016</v>
      </c>
      <c r="FC56" s="19">
        <v>16.68</v>
      </c>
      <c r="FH56" s="27"/>
      <c r="FI56" s="19"/>
      <c r="FK56" s="27"/>
    </row>
    <row r="57" spans="1:167">
      <c r="A57" s="1" t="s">
        <v>8</v>
      </c>
      <c r="B57" s="1"/>
      <c r="C57" s="1"/>
      <c r="D57" s="1"/>
      <c r="E57" s="1"/>
      <c r="F57" s="1"/>
      <c r="G57" s="1"/>
      <c r="H57" s="1"/>
      <c r="I57" s="1"/>
      <c r="J57" s="1"/>
      <c r="K57" s="1"/>
      <c r="L57" s="1"/>
      <c r="M57" s="1"/>
      <c r="N57" s="1"/>
      <c r="O57" s="1"/>
      <c r="P57" s="1"/>
      <c r="Q57" s="26">
        <v>12.380645161290325</v>
      </c>
      <c r="R57" s="26">
        <v>12.72258064516129</v>
      </c>
      <c r="S57" s="26">
        <v>13.822580645161288</v>
      </c>
      <c r="T57" s="26">
        <v>12.725806451612906</v>
      </c>
      <c r="U57" s="26">
        <v>12.912903225806453</v>
      </c>
      <c r="V57" s="26">
        <v>12.458064516129031</v>
      </c>
      <c r="W57" s="26">
        <v>12.532258064516125</v>
      </c>
      <c r="X57" s="26">
        <v>12.270967741935479</v>
      </c>
      <c r="Y57" s="26">
        <v>11.258064516129032</v>
      </c>
      <c r="Z57" s="26">
        <v>12.477419354838712</v>
      </c>
      <c r="AA57" s="26">
        <v>12.445161290322577</v>
      </c>
      <c r="AB57" s="26">
        <v>11.754838709677422</v>
      </c>
      <c r="AC57" s="26">
        <v>13.425806451612909</v>
      </c>
      <c r="AD57" s="26">
        <v>13.267741935483871</v>
      </c>
      <c r="AE57" s="26">
        <v>12.50322580645161</v>
      </c>
      <c r="AF57" s="26">
        <v>13.167741935483869</v>
      </c>
      <c r="AG57" s="26">
        <v>11.467741935483875</v>
      </c>
      <c r="AH57" s="26">
        <v>13.303225806451612</v>
      </c>
      <c r="AI57" s="26">
        <v>11.467741935483868</v>
      </c>
      <c r="AJ57" s="26">
        <v>11.709677419354836</v>
      </c>
      <c r="AK57" s="26">
        <v>12.070967741935483</v>
      </c>
      <c r="AL57" s="26">
        <v>12.216129032258062</v>
      </c>
      <c r="AM57" s="26">
        <v>12.41935483870968</v>
      </c>
      <c r="AN57" s="26">
        <v>13.974193548387095</v>
      </c>
      <c r="AO57" s="26">
        <v>12.445161290322583</v>
      </c>
      <c r="AP57" s="26">
        <v>12.474193548387099</v>
      </c>
      <c r="AQ57" s="26">
        <v>12.17741935483871</v>
      </c>
      <c r="AR57" s="26">
        <v>12.516129032258064</v>
      </c>
      <c r="AS57" s="26">
        <v>13.322580645161286</v>
      </c>
      <c r="AT57" s="26">
        <v>12.454838709677416</v>
      </c>
      <c r="AU57" s="26">
        <v>12.3258064516129</v>
      </c>
      <c r="AV57" s="26">
        <v>13.061290322580644</v>
      </c>
      <c r="AW57" s="26">
        <v>13.103225806451611</v>
      </c>
      <c r="AX57" s="26">
        <v>12.677419354838712</v>
      </c>
      <c r="AY57" s="26">
        <v>13.138709677419353</v>
      </c>
      <c r="AZ57" s="26">
        <v>12.619354838709677</v>
      </c>
      <c r="BA57" s="26">
        <v>12.325806451612907</v>
      </c>
      <c r="BB57" s="26">
        <v>13.438709677419352</v>
      </c>
      <c r="BC57" s="26">
        <v>13.57741935483871</v>
      </c>
      <c r="BD57" s="4">
        <v>12.106451612903227</v>
      </c>
      <c r="BE57" s="4">
        <v>12.538709677419357</v>
      </c>
      <c r="BF57" s="4">
        <v>13.580645161290322</v>
      </c>
      <c r="BG57" s="4">
        <v>12.216129032258062</v>
      </c>
      <c r="BH57" s="4">
        <v>13.203225806451613</v>
      </c>
      <c r="BI57" s="4">
        <v>12.529032258064516</v>
      </c>
      <c r="BJ57" s="4">
        <v>12.809677419354841</v>
      </c>
      <c r="BK57" s="4">
        <v>13.629032258064514</v>
      </c>
      <c r="BL57" s="4">
        <v>12.38387096774194</v>
      </c>
      <c r="BM57" s="4">
        <v>11.825806451612902</v>
      </c>
      <c r="BN57" s="4">
        <v>11.557419354838707</v>
      </c>
      <c r="BO57" s="4">
        <v>13.035483870967742</v>
      </c>
      <c r="BP57" s="4">
        <v>14.259032258064517</v>
      </c>
      <c r="BQ57" s="4">
        <v>13.561612903225804</v>
      </c>
      <c r="BR57" s="4">
        <v>14.334193548387093</v>
      </c>
      <c r="BS57" s="4">
        <v>12.272580645161286</v>
      </c>
      <c r="BT57" s="4">
        <v>13.408387096774193</v>
      </c>
      <c r="BU57" s="4">
        <v>13.005935483870966</v>
      </c>
      <c r="BV57" s="4">
        <v>12.654193548387095</v>
      </c>
      <c r="BW57" s="4">
        <v>14.099677419354842</v>
      </c>
      <c r="BX57" s="4">
        <v>13.909032258064515</v>
      </c>
      <c r="BY57" s="4">
        <v>12.62383870967742</v>
      </c>
      <c r="BZ57" s="4">
        <v>13.238064516129032</v>
      </c>
      <c r="CA57" s="4">
        <v>12.429032258064515</v>
      </c>
      <c r="CB57" s="4">
        <v>13.016129032258064</v>
      </c>
      <c r="CC57" s="4">
        <v>13.119354838709675</v>
      </c>
      <c r="CD57" s="4">
        <v>13.4</v>
      </c>
      <c r="CE57" s="4">
        <v>14.851000000000001</v>
      </c>
      <c r="CF57" s="4">
        <v>13.1</v>
      </c>
      <c r="CG57" s="4">
        <v>13.2</v>
      </c>
      <c r="CH57" s="4">
        <v>14.1</v>
      </c>
      <c r="CI57" s="4">
        <v>13.2</v>
      </c>
      <c r="CJ57" s="4">
        <v>14.5</v>
      </c>
      <c r="CK57" s="4">
        <v>14.686999999999999</v>
      </c>
      <c r="CL57" s="4">
        <v>13.984</v>
      </c>
      <c r="CM57" s="4">
        <v>14.316000000000001</v>
      </c>
      <c r="CN57" s="4">
        <v>13.305999999999999</v>
      </c>
      <c r="CO57" s="4">
        <v>14.494</v>
      </c>
      <c r="CP57" s="4"/>
      <c r="CQ57" s="4">
        <f t="shared" si="72"/>
        <v>13.275909168081494</v>
      </c>
      <c r="CR57" s="4">
        <f t="shared" si="69"/>
        <v>12.625971877584782</v>
      </c>
      <c r="CS57" s="4">
        <f t="shared" si="70"/>
        <v>12.946720150816928</v>
      </c>
      <c r="CT57" s="46">
        <f t="shared" si="71"/>
        <v>13.354194497153699</v>
      </c>
      <c r="CU57" s="19"/>
      <c r="CV57" s="32"/>
      <c r="CW57" s="32">
        <v>2009</v>
      </c>
      <c r="CX57" s="42">
        <v>12.783333333333333</v>
      </c>
      <c r="CY57" s="32"/>
      <c r="CZ57" s="32">
        <v>1972</v>
      </c>
      <c r="DA57" s="42">
        <v>12.874999999999998</v>
      </c>
      <c r="DB57" s="32"/>
      <c r="DC57" s="32">
        <v>1983</v>
      </c>
      <c r="DD57" s="42">
        <v>13.966666666666669</v>
      </c>
      <c r="DE57" s="32"/>
      <c r="DF57" s="32">
        <v>1941</v>
      </c>
      <c r="DG57" s="42">
        <v>14.96625</v>
      </c>
      <c r="DI57" s="31">
        <v>1942</v>
      </c>
      <c r="DJ57" s="27">
        <v>12.63</v>
      </c>
      <c r="DL57" s="44">
        <v>2021</v>
      </c>
      <c r="DM57" s="44">
        <v>17.54</v>
      </c>
      <c r="DO57" s="31">
        <v>1997</v>
      </c>
      <c r="DP57" s="27">
        <v>13.299999999999999</v>
      </c>
      <c r="DR57" s="31">
        <v>1947</v>
      </c>
      <c r="DS57" s="27">
        <v>7.8733333333333322</v>
      </c>
      <c r="DU57" s="8">
        <v>1988</v>
      </c>
      <c r="DV57" s="8">
        <v>17.899999999999999</v>
      </c>
      <c r="DX57" s="8">
        <v>1985</v>
      </c>
      <c r="DY57" s="8">
        <v>17.600000000000001</v>
      </c>
      <c r="EA57" s="8">
        <v>2005</v>
      </c>
      <c r="EB57" s="8">
        <v>16.2</v>
      </c>
      <c r="ED57" s="8">
        <v>1979</v>
      </c>
      <c r="EE57" s="8">
        <v>13.4</v>
      </c>
      <c r="EG57" s="8">
        <v>1963</v>
      </c>
      <c r="EH57" s="8">
        <v>10.44</v>
      </c>
      <c r="EJ57" s="8">
        <v>1952</v>
      </c>
      <c r="EK57" s="8">
        <v>7.83</v>
      </c>
      <c r="EM57" s="8">
        <v>1991</v>
      </c>
      <c r="EN57" s="8">
        <v>7.3</v>
      </c>
      <c r="EP57" s="30">
        <v>1958</v>
      </c>
      <c r="EQ57" s="30">
        <v>8.61</v>
      </c>
      <c r="ES57" s="30">
        <v>1946</v>
      </c>
      <c r="ET57" s="30">
        <v>10.67</v>
      </c>
      <c r="EV57" s="8">
        <v>1979</v>
      </c>
      <c r="EW57" s="8">
        <v>12.8</v>
      </c>
      <c r="EY57" s="30">
        <v>1942</v>
      </c>
      <c r="EZ57" s="30">
        <v>14.67</v>
      </c>
      <c r="FB57" s="30">
        <v>1947</v>
      </c>
      <c r="FC57" s="28">
        <v>16.670000000000002</v>
      </c>
      <c r="FH57" s="27"/>
      <c r="FI57" s="19"/>
      <c r="FK57" s="27"/>
    </row>
    <row r="58" spans="1:167">
      <c r="A58" s="1" t="s">
        <v>9</v>
      </c>
      <c r="B58" s="1"/>
      <c r="C58" s="1"/>
      <c r="D58" s="1"/>
      <c r="E58" s="1"/>
      <c r="F58" s="1"/>
      <c r="G58" s="1"/>
      <c r="H58" s="1"/>
      <c r="I58" s="1"/>
      <c r="J58" s="1"/>
      <c r="K58" s="1"/>
      <c r="L58" s="1"/>
      <c r="M58" s="1"/>
      <c r="N58" s="1"/>
      <c r="O58" s="1"/>
      <c r="P58" s="1"/>
      <c r="Q58" s="26">
        <v>13.361290322580647</v>
      </c>
      <c r="R58" s="26">
        <v>13.425806451612903</v>
      </c>
      <c r="S58" s="26">
        <v>13.606451612903223</v>
      </c>
      <c r="T58" s="26">
        <v>12.570967741935489</v>
      </c>
      <c r="U58" s="26">
        <v>12.241935483870968</v>
      </c>
      <c r="V58" s="26">
        <v>13.390322580645163</v>
      </c>
      <c r="W58" s="26">
        <v>13.861290322580645</v>
      </c>
      <c r="X58" s="26">
        <v>13.377419354838706</v>
      </c>
      <c r="Y58" s="26">
        <v>13.948387096774191</v>
      </c>
      <c r="Z58" s="26">
        <v>13.49677419354839</v>
      </c>
      <c r="AA58" s="26">
        <v>14.190322580645164</v>
      </c>
      <c r="AB58" s="26">
        <v>14.14516129032258</v>
      </c>
      <c r="AC58" s="26">
        <v>14.125806451612902</v>
      </c>
      <c r="AD58" s="26">
        <v>12.712903225806452</v>
      </c>
      <c r="AE58" s="26">
        <v>13.322580645161292</v>
      </c>
      <c r="AF58" s="26">
        <v>14.041935483870969</v>
      </c>
      <c r="AG58" s="26">
        <v>12.916129032258066</v>
      </c>
      <c r="AH58" s="26">
        <v>14.461290322580648</v>
      </c>
      <c r="AI58" s="26">
        <v>12.987096774193549</v>
      </c>
      <c r="AJ58" s="26">
        <v>13.061290322580644</v>
      </c>
      <c r="AK58" s="26">
        <v>14.619354838709677</v>
      </c>
      <c r="AL58" s="26">
        <v>14.016129032258064</v>
      </c>
      <c r="AM58" s="26">
        <v>14.325806451612904</v>
      </c>
      <c r="AN58" s="26">
        <v>13.916129032258066</v>
      </c>
      <c r="AO58" s="26">
        <v>14.522580645161289</v>
      </c>
      <c r="AP58" s="26">
        <v>12.748387096774195</v>
      </c>
      <c r="AQ58" s="26">
        <v>13.506451612903227</v>
      </c>
      <c r="AR58" s="26">
        <v>12.696774193548386</v>
      </c>
      <c r="AS58" s="26">
        <v>13.980645161290322</v>
      </c>
      <c r="AT58" s="26">
        <v>13.270967741935484</v>
      </c>
      <c r="AU58" s="26">
        <v>12.906451612903229</v>
      </c>
      <c r="AV58" s="26">
        <v>14.793548387096772</v>
      </c>
      <c r="AW58" s="26">
        <v>12.919354838709681</v>
      </c>
      <c r="AX58" s="26">
        <v>14.606666666666664</v>
      </c>
      <c r="AY58" s="26">
        <v>12.32258064516129</v>
      </c>
      <c r="AZ58" s="26">
        <v>15.577419354838709</v>
      </c>
      <c r="BA58" s="26">
        <v>14.354838709677416</v>
      </c>
      <c r="BB58" s="26">
        <v>14.864516129032257</v>
      </c>
      <c r="BC58" s="26">
        <v>14.09</v>
      </c>
      <c r="BD58" s="4">
        <v>11.667741935483869</v>
      </c>
      <c r="BE58" s="4">
        <v>15.038709677419357</v>
      </c>
      <c r="BF58" s="4">
        <v>14.203225806451607</v>
      </c>
      <c r="BG58" s="4">
        <v>13.838709677419354</v>
      </c>
      <c r="BH58" s="4">
        <v>13.677419354838712</v>
      </c>
      <c r="BI58" s="4">
        <v>14.803225806451611</v>
      </c>
      <c r="BJ58" s="4">
        <v>12.825806451612904</v>
      </c>
      <c r="BK58" s="4">
        <v>13.361290322580645</v>
      </c>
      <c r="BL58" s="4">
        <v>15.025806451612903</v>
      </c>
      <c r="BM58" s="4">
        <v>13.283870967741935</v>
      </c>
      <c r="BN58" s="4">
        <v>13.286129032258064</v>
      </c>
      <c r="BO58" s="4">
        <v>14.011290322580644</v>
      </c>
      <c r="BP58" s="4">
        <v>13.268064516129032</v>
      </c>
      <c r="BQ58" s="4">
        <v>14.170000000000003</v>
      </c>
      <c r="BR58" s="4">
        <v>13.961935483870969</v>
      </c>
      <c r="BS58" s="4">
        <v>15.232903225806449</v>
      </c>
      <c r="BT58" s="4">
        <v>15.089677419354841</v>
      </c>
      <c r="BU58" s="4">
        <v>13.980322580645161</v>
      </c>
      <c r="BV58" s="4">
        <v>13.02</v>
      </c>
      <c r="BW58" s="4">
        <v>15.764838709677418</v>
      </c>
      <c r="BX58" s="4">
        <v>14.175806451612905</v>
      </c>
      <c r="BY58" s="4">
        <v>14.890322580645163</v>
      </c>
      <c r="BZ58" s="4">
        <v>13.479032258064517</v>
      </c>
      <c r="CA58" s="4">
        <v>16.006774193548388</v>
      </c>
      <c r="CB58" s="4">
        <v>14.582258064516127</v>
      </c>
      <c r="CC58" s="4">
        <v>14.637419354838705</v>
      </c>
      <c r="CD58" s="4">
        <v>14.3</v>
      </c>
      <c r="CE58" s="4">
        <v>15.44</v>
      </c>
      <c r="CF58" s="4">
        <v>14.1</v>
      </c>
      <c r="CG58" s="4">
        <v>14.1</v>
      </c>
      <c r="CH58" s="4">
        <v>13.6</v>
      </c>
      <c r="CI58" s="4">
        <v>15.51</v>
      </c>
      <c r="CJ58" s="4">
        <v>15.16</v>
      </c>
      <c r="CK58" s="4">
        <v>14.5</v>
      </c>
      <c r="CL58" s="4">
        <v>15.842000000000001</v>
      </c>
      <c r="CM58" s="4">
        <v>13.968</v>
      </c>
      <c r="CN58" s="4">
        <v>14.997</v>
      </c>
      <c r="CO58" s="4">
        <v>13.747999999999999</v>
      </c>
      <c r="CP58" s="4"/>
      <c r="CQ58" s="4">
        <f t="shared" si="72"/>
        <v>14.277567911714772</v>
      </c>
      <c r="CR58" s="4">
        <f t="shared" si="69"/>
        <v>13.673942652329751</v>
      </c>
      <c r="CS58" s="4">
        <f t="shared" si="70"/>
        <v>13.971835637480803</v>
      </c>
      <c r="CT58" s="46">
        <f t="shared" si="71"/>
        <v>14.347035104364329</v>
      </c>
      <c r="CU58" s="19"/>
      <c r="CV58" s="5"/>
      <c r="CW58" s="32">
        <v>1934</v>
      </c>
      <c r="CX58" s="42">
        <v>12.780833333333334</v>
      </c>
      <c r="CY58" s="32"/>
      <c r="CZ58" s="32">
        <v>1935</v>
      </c>
      <c r="DA58" s="42">
        <v>12.86</v>
      </c>
      <c r="DB58" s="32"/>
      <c r="DC58" s="32">
        <v>1954</v>
      </c>
      <c r="DD58" s="42">
        <v>13.963333333333333</v>
      </c>
      <c r="DE58" s="32"/>
      <c r="DF58" s="32">
        <v>1939</v>
      </c>
      <c r="DG58" s="42">
        <v>14.95125</v>
      </c>
      <c r="DI58" s="31">
        <v>1952</v>
      </c>
      <c r="DJ58" s="27">
        <v>12.63</v>
      </c>
      <c r="DL58" s="31">
        <v>1988</v>
      </c>
      <c r="DM58" s="19">
        <v>17.533333333333335</v>
      </c>
      <c r="DO58" s="31">
        <v>1958</v>
      </c>
      <c r="DP58" s="27">
        <v>13.28</v>
      </c>
      <c r="DR58" s="31">
        <v>1948</v>
      </c>
      <c r="DS58" s="27">
        <v>7.87</v>
      </c>
      <c r="DU58" s="8">
        <v>1963</v>
      </c>
      <c r="DV58" s="8">
        <v>17.89</v>
      </c>
      <c r="DX58" s="8">
        <v>1996</v>
      </c>
      <c r="DY58" s="8">
        <v>17.600000000000001</v>
      </c>
      <c r="EA58" s="8">
        <v>2011</v>
      </c>
      <c r="EB58" s="8">
        <v>16.2</v>
      </c>
      <c r="ED58" s="8">
        <v>1932</v>
      </c>
      <c r="EE58" s="30">
        <v>13.39</v>
      </c>
      <c r="EG58" s="8">
        <v>1965</v>
      </c>
      <c r="EH58" s="8">
        <v>10.44</v>
      </c>
      <c r="EJ58" s="8">
        <v>1958</v>
      </c>
      <c r="EK58" s="8">
        <v>7.83</v>
      </c>
      <c r="EM58" s="8">
        <v>1994</v>
      </c>
      <c r="EN58" s="8">
        <v>7.3</v>
      </c>
      <c r="EP58" s="8">
        <v>1998</v>
      </c>
      <c r="EQ58" s="8">
        <v>8.6</v>
      </c>
      <c r="ES58" s="30">
        <v>1941</v>
      </c>
      <c r="ET58" s="30">
        <v>10.61</v>
      </c>
      <c r="EV58" s="30">
        <v>1955</v>
      </c>
      <c r="EW58" s="30">
        <v>12.78</v>
      </c>
      <c r="EY58" s="30">
        <v>1957</v>
      </c>
      <c r="EZ58" s="30">
        <v>14.67</v>
      </c>
      <c r="FB58" s="30">
        <v>1953</v>
      </c>
      <c r="FC58" s="28">
        <v>16.670000000000002</v>
      </c>
      <c r="FH58" s="27"/>
      <c r="FI58" s="19"/>
      <c r="FK58" s="27"/>
    </row>
    <row r="59" spans="1:167">
      <c r="A59" s="1" t="s">
        <v>10</v>
      </c>
      <c r="B59" s="1"/>
      <c r="C59" s="1"/>
      <c r="D59" s="1"/>
      <c r="E59" s="1"/>
      <c r="F59" s="1"/>
      <c r="G59" s="1"/>
      <c r="H59" s="1"/>
      <c r="I59" s="1"/>
      <c r="J59" s="1"/>
      <c r="K59" s="1"/>
      <c r="L59" s="1"/>
      <c r="M59" s="1"/>
      <c r="N59" s="1"/>
      <c r="O59" s="1"/>
      <c r="P59" s="1"/>
      <c r="Q59" s="26">
        <v>16.089999999999996</v>
      </c>
      <c r="R59" s="26">
        <v>15.806666666666667</v>
      </c>
      <c r="S59" s="26">
        <v>15.243333333333334</v>
      </c>
      <c r="T59" s="26">
        <v>15.513333333333334</v>
      </c>
      <c r="U59" s="26">
        <v>17.010000000000002</v>
      </c>
      <c r="V59" s="26">
        <v>16.490000000000002</v>
      </c>
      <c r="W59" s="26">
        <v>16.056666666666676</v>
      </c>
      <c r="X59" s="26">
        <v>15.533333333333335</v>
      </c>
      <c r="Y59" s="26">
        <v>16.743333333333332</v>
      </c>
      <c r="Z59" s="26">
        <v>16.416666666666668</v>
      </c>
      <c r="AA59" s="26">
        <v>15.706666666666667</v>
      </c>
      <c r="AB59" s="26">
        <v>15.846666666666666</v>
      </c>
      <c r="AC59" s="26">
        <v>16.43333333333333</v>
      </c>
      <c r="AD59" s="26">
        <v>15.09</v>
      </c>
      <c r="AE59" s="26">
        <v>14.680000000000003</v>
      </c>
      <c r="AF59" s="26">
        <v>15.706666666666667</v>
      </c>
      <c r="AG59" s="26">
        <v>15.156666666666665</v>
      </c>
      <c r="AH59" s="26">
        <v>15.796666666666669</v>
      </c>
      <c r="AI59" s="26">
        <v>16.503333333333337</v>
      </c>
      <c r="AJ59" s="26">
        <v>14.623333333333335</v>
      </c>
      <c r="AK59" s="26">
        <v>14.426666666666661</v>
      </c>
      <c r="AL59" s="26">
        <v>15.316666666666665</v>
      </c>
      <c r="AM59" s="26">
        <v>16.673333333333332</v>
      </c>
      <c r="AN59" s="26">
        <v>16.143333333333331</v>
      </c>
      <c r="AO59" s="26">
        <v>16.683333333333334</v>
      </c>
      <c r="AP59" s="26">
        <v>18.04</v>
      </c>
      <c r="AQ59" s="26">
        <v>16.286666666666665</v>
      </c>
      <c r="AR59" s="26">
        <v>15.863333333333335</v>
      </c>
      <c r="AS59" s="26">
        <v>16.516666666666666</v>
      </c>
      <c r="AT59" s="26">
        <v>13.866666666666667</v>
      </c>
      <c r="AU59" s="26">
        <v>13.753333333333332</v>
      </c>
      <c r="AV59" s="26">
        <v>15.409999999999998</v>
      </c>
      <c r="AW59" s="26">
        <v>16.260000000000002</v>
      </c>
      <c r="AX59" s="26">
        <v>17.313333333333336</v>
      </c>
      <c r="AY59" s="26">
        <v>16.309999999999999</v>
      </c>
      <c r="AZ59" s="26">
        <v>15.569999999999999</v>
      </c>
      <c r="BA59" s="26">
        <v>15.823333333333332</v>
      </c>
      <c r="BB59" s="26">
        <v>15.663333333333332</v>
      </c>
      <c r="BC59" s="26">
        <v>15.770000000000001</v>
      </c>
      <c r="BD59" s="4">
        <v>14.944827586206891</v>
      </c>
      <c r="BE59" s="4">
        <v>16.443333333333332</v>
      </c>
      <c r="BF59" s="4">
        <v>18.566666666666663</v>
      </c>
      <c r="BG59" s="4">
        <v>15.953333333333337</v>
      </c>
      <c r="BH59" s="4">
        <v>15.403333333333336</v>
      </c>
      <c r="BI59" s="4">
        <v>16.066666666666663</v>
      </c>
      <c r="BJ59" s="4">
        <v>13.44</v>
      </c>
      <c r="BK59" s="4">
        <v>14.080000000000004</v>
      </c>
      <c r="BL59" s="4">
        <v>14.860000000000001</v>
      </c>
      <c r="BM59" s="4">
        <v>15.623333333333338</v>
      </c>
      <c r="BN59" s="4">
        <v>17.216333333333335</v>
      </c>
      <c r="BO59" s="4">
        <v>13.727666666666664</v>
      </c>
      <c r="BP59" s="4">
        <v>17.363333333333333</v>
      </c>
      <c r="BQ59" s="4">
        <v>17.123666666666672</v>
      </c>
      <c r="BR59" s="4">
        <v>15.847666666666667</v>
      </c>
      <c r="BS59" s="4">
        <v>17.489333333333335</v>
      </c>
      <c r="BT59" s="4">
        <v>17.603999999999999</v>
      </c>
      <c r="BU59" s="4">
        <v>16.119333333333334</v>
      </c>
      <c r="BV59" s="4">
        <v>15.616933333333332</v>
      </c>
      <c r="BW59" s="4">
        <v>17.271666666666668</v>
      </c>
      <c r="BX59" s="4">
        <v>18.117333333333328</v>
      </c>
      <c r="BY59" s="4">
        <v>16.806333333333331</v>
      </c>
      <c r="BZ59" s="4">
        <v>16.56666666666667</v>
      </c>
      <c r="CA59" s="4">
        <v>16.609333333333336</v>
      </c>
      <c r="CB59" s="4">
        <v>16.681333333333335</v>
      </c>
      <c r="CC59" s="4">
        <v>16.098666666666666</v>
      </c>
      <c r="CD59" s="4">
        <v>16.399999999999999</v>
      </c>
      <c r="CE59" s="4">
        <v>16.8</v>
      </c>
      <c r="CF59" s="4">
        <v>16.5</v>
      </c>
      <c r="CG59" s="4">
        <v>14.7</v>
      </c>
      <c r="CH59" s="4">
        <v>16.100000000000001</v>
      </c>
      <c r="CI59" s="4">
        <v>16.66</v>
      </c>
      <c r="CJ59" s="4">
        <v>16.399999999999999</v>
      </c>
      <c r="CK59" s="4">
        <v>16.2</v>
      </c>
      <c r="CL59" s="4">
        <v>17.5</v>
      </c>
      <c r="CM59" s="4">
        <v>15.9</v>
      </c>
      <c r="CN59" s="4">
        <v>16.053000000000001</v>
      </c>
      <c r="CO59" s="4">
        <v>16.533000000000001</v>
      </c>
      <c r="CP59" s="4"/>
      <c r="CQ59" s="4">
        <f t="shared" si="72"/>
        <v>16.247028796128248</v>
      </c>
      <c r="CR59" s="4">
        <f t="shared" si="69"/>
        <v>15.849658119658125</v>
      </c>
      <c r="CS59" s="4">
        <f t="shared" si="70"/>
        <v>16.045763128825207</v>
      </c>
      <c r="CT59" s="46">
        <f t="shared" si="71"/>
        <v>16.219968627450982</v>
      </c>
      <c r="CU59" s="19"/>
      <c r="CV59" s="28"/>
      <c r="CW59" s="32">
        <v>1995</v>
      </c>
      <c r="CX59" s="42">
        <v>12.766666666666666</v>
      </c>
      <c r="CY59" s="32"/>
      <c r="CZ59" s="32">
        <v>2004</v>
      </c>
      <c r="DA59" s="42">
        <v>12.845833333333333</v>
      </c>
      <c r="DB59" s="32"/>
      <c r="DC59" s="32">
        <v>1995</v>
      </c>
      <c r="DD59" s="42">
        <v>13.900000000000004</v>
      </c>
      <c r="DE59" s="32"/>
      <c r="DF59" s="32">
        <v>2000</v>
      </c>
      <c r="DG59" s="42">
        <v>14.95</v>
      </c>
      <c r="DI59" s="31">
        <v>1967</v>
      </c>
      <c r="DJ59" s="27">
        <v>12.613333333333335</v>
      </c>
      <c r="DL59" s="31">
        <v>1944</v>
      </c>
      <c r="DM59" s="19">
        <v>17.516666666666666</v>
      </c>
      <c r="DO59" s="31">
        <v>1985</v>
      </c>
      <c r="DP59" s="27">
        <v>13.266666666666666</v>
      </c>
      <c r="DR59" s="31">
        <v>1973</v>
      </c>
      <c r="DS59" s="27">
        <v>7.8666666666666671</v>
      </c>
      <c r="DU59" s="8">
        <v>1948</v>
      </c>
      <c r="DV59" s="8">
        <v>17.829999999999998</v>
      </c>
      <c r="DX59" s="8">
        <v>2003</v>
      </c>
      <c r="DY59" s="8">
        <v>17.600000000000001</v>
      </c>
      <c r="EA59" s="44">
        <v>2021</v>
      </c>
      <c r="EB59" s="44">
        <v>16.172999999999998</v>
      </c>
      <c r="ED59" s="8">
        <v>1951</v>
      </c>
      <c r="EE59" s="8">
        <v>13.39</v>
      </c>
      <c r="EG59" s="8">
        <v>1983</v>
      </c>
      <c r="EH59" s="8">
        <v>10.4</v>
      </c>
      <c r="EJ59" s="8">
        <v>1974</v>
      </c>
      <c r="EK59" s="8">
        <v>7.8</v>
      </c>
      <c r="EM59" s="8">
        <v>2009</v>
      </c>
      <c r="EN59" s="8">
        <v>7.3</v>
      </c>
      <c r="EP59" s="8">
        <v>2014</v>
      </c>
      <c r="EQ59" s="8">
        <v>8.6</v>
      </c>
      <c r="ES59" s="8">
        <v>1978</v>
      </c>
      <c r="ET59" s="8">
        <v>10.6</v>
      </c>
      <c r="EV59" s="8">
        <v>2019</v>
      </c>
      <c r="EW59" s="8">
        <v>12.74</v>
      </c>
      <c r="EY59" s="8">
        <v>1964</v>
      </c>
      <c r="EZ59" s="8">
        <v>14.67</v>
      </c>
      <c r="FB59" s="8">
        <v>1962</v>
      </c>
      <c r="FC59" s="19">
        <v>16.61</v>
      </c>
      <c r="FH59" s="27"/>
      <c r="FI59" s="19"/>
      <c r="FK59" s="27"/>
    </row>
    <row r="60" spans="1:167">
      <c r="A60" s="1" t="s">
        <v>11</v>
      </c>
      <c r="B60" s="1"/>
      <c r="C60" s="1"/>
      <c r="D60" s="1"/>
      <c r="E60" s="1"/>
      <c r="F60" s="1"/>
      <c r="G60" s="1"/>
      <c r="H60" s="1"/>
      <c r="I60" s="1"/>
      <c r="J60" s="1"/>
      <c r="K60" s="1"/>
      <c r="L60" s="1"/>
      <c r="M60" s="1"/>
      <c r="N60" s="1"/>
      <c r="O60" s="1"/>
      <c r="P60" s="1"/>
      <c r="Q60" s="26">
        <v>16.890322580645165</v>
      </c>
      <c r="R60" s="26">
        <v>16.890322580645158</v>
      </c>
      <c r="S60" s="26">
        <v>19.583870967741937</v>
      </c>
      <c r="T60" s="26">
        <v>17.448387096774198</v>
      </c>
      <c r="U60" s="26">
        <v>17.251612903225805</v>
      </c>
      <c r="V60" s="26">
        <v>18.296774193548384</v>
      </c>
      <c r="W60" s="26">
        <v>16.974193548387099</v>
      </c>
      <c r="X60" s="26">
        <v>18.258064516129032</v>
      </c>
      <c r="Y60" s="26">
        <v>18.500000000000004</v>
      </c>
      <c r="Z60" s="26">
        <v>17.516129032258064</v>
      </c>
      <c r="AA60" s="26">
        <v>17.083870967741941</v>
      </c>
      <c r="AB60" s="26">
        <v>18.903225806451612</v>
      </c>
      <c r="AC60" s="26">
        <v>16.248387096774191</v>
      </c>
      <c r="AD60" s="26">
        <v>18.687096774193552</v>
      </c>
      <c r="AE60" s="26">
        <v>20.941935483870971</v>
      </c>
      <c r="AF60" s="26">
        <v>19.329032258064515</v>
      </c>
      <c r="AG60" s="26">
        <v>18.993548387096769</v>
      </c>
      <c r="AH60" s="26">
        <v>17.92903225806452</v>
      </c>
      <c r="AI60" s="26">
        <v>17.519354838709681</v>
      </c>
      <c r="AJ60" s="26">
        <v>18.35483870967742</v>
      </c>
      <c r="AK60" s="26">
        <v>19.487096774193549</v>
      </c>
      <c r="AL60" s="26">
        <v>17.341935483870966</v>
      </c>
      <c r="AM60" s="26">
        <v>17.567741935483873</v>
      </c>
      <c r="AN60" s="26">
        <v>18.62903225806452</v>
      </c>
      <c r="AO60" s="26">
        <v>17.554838709677419</v>
      </c>
      <c r="AP60" s="26">
        <v>18.880645161290317</v>
      </c>
      <c r="AQ60" s="26">
        <v>19.816129032258068</v>
      </c>
      <c r="AR60" s="26">
        <v>17.4258064516129</v>
      </c>
      <c r="AS60" s="26">
        <v>17.951612903225811</v>
      </c>
      <c r="AT60" s="26">
        <v>16.548387096774196</v>
      </c>
      <c r="AU60" s="26">
        <v>17.422580645161286</v>
      </c>
      <c r="AV60" s="26">
        <v>17.06774193548387</v>
      </c>
      <c r="AW60" s="26">
        <v>17.706451612903226</v>
      </c>
      <c r="AX60" s="26">
        <v>19.677419354838705</v>
      </c>
      <c r="AY60" s="26">
        <v>18.0741935483871</v>
      </c>
      <c r="AZ60" s="26">
        <v>16.848387096774193</v>
      </c>
      <c r="BA60" s="26">
        <v>17.948387096774194</v>
      </c>
      <c r="BB60" s="26">
        <v>19.219354838709677</v>
      </c>
      <c r="BC60" s="26">
        <v>16.590322580645164</v>
      </c>
      <c r="BD60" s="4">
        <v>17.825806451612905</v>
      </c>
      <c r="BE60" s="4">
        <v>17.467741935483868</v>
      </c>
      <c r="BF60" s="4">
        <v>19.325806451612909</v>
      </c>
      <c r="BG60" s="4">
        <v>19.806451612903224</v>
      </c>
      <c r="BH60" s="4">
        <v>19.43870967741935</v>
      </c>
      <c r="BI60" s="4">
        <v>17.945161290322577</v>
      </c>
      <c r="BJ60" s="4">
        <v>15.532258064516123</v>
      </c>
      <c r="BK60" s="4">
        <v>19.367741935483874</v>
      </c>
      <c r="BL60" s="4">
        <v>17.441935483870974</v>
      </c>
      <c r="BM60" s="4">
        <v>16.316129032258068</v>
      </c>
      <c r="BN60" s="4">
        <v>18.773870967741932</v>
      </c>
      <c r="BO60" s="4">
        <v>19.142258064516131</v>
      </c>
      <c r="BP60" s="4">
        <v>18.144838709677423</v>
      </c>
      <c r="BQ60" s="4">
        <v>19.06032258064516</v>
      </c>
      <c r="BR60" s="4">
        <v>18.81451612903226</v>
      </c>
      <c r="BS60" s="4">
        <v>19.039677419354831</v>
      </c>
      <c r="BT60" s="4">
        <v>18.403870967741934</v>
      </c>
      <c r="BU60" s="4">
        <v>17.222258064516129</v>
      </c>
      <c r="BV60" s="4">
        <v>17.234838709677422</v>
      </c>
      <c r="BW60" s="4">
        <v>17.930645161290322</v>
      </c>
      <c r="BX60" s="4">
        <v>18.126129032258063</v>
      </c>
      <c r="BY60" s="4">
        <v>18.169677419354837</v>
      </c>
      <c r="BZ60" s="4">
        <v>18.540645161290318</v>
      </c>
      <c r="CA60" s="4">
        <v>16.902903225806451</v>
      </c>
      <c r="CB60" s="4">
        <v>17.588709677419356</v>
      </c>
      <c r="CC60" s="4">
        <v>17.557741935483868</v>
      </c>
      <c r="CD60" s="4">
        <v>18.7</v>
      </c>
      <c r="CE60" s="4">
        <v>19.600000000000001</v>
      </c>
      <c r="CF60" s="4">
        <v>19.100000000000001</v>
      </c>
      <c r="CG60" s="4">
        <v>19.399999999999999</v>
      </c>
      <c r="CH60" s="4">
        <v>19.3</v>
      </c>
      <c r="CI60" s="4">
        <v>19.2</v>
      </c>
      <c r="CJ60" s="4">
        <v>19</v>
      </c>
      <c r="CK60" s="4">
        <v>18.399999999999999</v>
      </c>
      <c r="CL60" s="4">
        <v>19.2</v>
      </c>
      <c r="CM60" s="4">
        <v>18.913</v>
      </c>
      <c r="CN60" s="4">
        <v>17.977</v>
      </c>
      <c r="CO60" s="4">
        <v>18.91</v>
      </c>
      <c r="CP60" s="4"/>
      <c r="CQ60" s="4">
        <f t="shared" si="72"/>
        <v>18.390016977928695</v>
      </c>
      <c r="CR60" s="4">
        <f t="shared" si="69"/>
        <v>18.034822167080236</v>
      </c>
      <c r="CS60" s="4">
        <f t="shared" si="70"/>
        <v>18.210113112693762</v>
      </c>
      <c r="CT60" s="46">
        <f t="shared" si="71"/>
        <v>18.364554079696394</v>
      </c>
      <c r="CU60" s="19"/>
      <c r="CV60" s="28"/>
      <c r="CW60" s="32">
        <v>1972</v>
      </c>
      <c r="CX60" s="42">
        <v>12.758333333333335</v>
      </c>
      <c r="CY60" s="32"/>
      <c r="CZ60" s="32">
        <v>1994</v>
      </c>
      <c r="DA60" s="42">
        <v>12.825000000000003</v>
      </c>
      <c r="DB60" s="32"/>
      <c r="DC60" s="32">
        <v>1934</v>
      </c>
      <c r="DD60" s="42">
        <v>13.805</v>
      </c>
      <c r="DE60" s="32"/>
      <c r="DF60" s="32">
        <v>1967</v>
      </c>
      <c r="DG60" s="42">
        <v>14.905000000000001</v>
      </c>
      <c r="DI60" s="31">
        <v>1950</v>
      </c>
      <c r="DJ60" s="27">
        <v>12.61</v>
      </c>
      <c r="DL60" s="31">
        <v>1987</v>
      </c>
      <c r="DM60" s="19">
        <v>17.499999999999996</v>
      </c>
      <c r="DO60" s="31">
        <v>1969</v>
      </c>
      <c r="DP60" s="27">
        <v>13.256666666666666</v>
      </c>
      <c r="DR60" s="31">
        <v>1977</v>
      </c>
      <c r="DS60" s="27">
        <v>7.8666666666666671</v>
      </c>
      <c r="DU60" s="8">
        <v>1992</v>
      </c>
      <c r="DV60" s="8">
        <v>17.8</v>
      </c>
      <c r="DX60" s="8">
        <v>2007</v>
      </c>
      <c r="DY60" s="8">
        <v>17.600000000000001</v>
      </c>
      <c r="EA60" s="8">
        <v>1964</v>
      </c>
      <c r="EB60" s="8">
        <v>16.11</v>
      </c>
      <c r="ED60" s="8">
        <v>1968</v>
      </c>
      <c r="EE60" s="8">
        <v>13.39</v>
      </c>
      <c r="EG60" s="8">
        <v>2017</v>
      </c>
      <c r="EH60" s="8">
        <v>10.4</v>
      </c>
      <c r="EJ60" s="8">
        <v>1996</v>
      </c>
      <c r="EK60" s="8">
        <v>7.8</v>
      </c>
      <c r="EM60" s="8">
        <v>2004</v>
      </c>
      <c r="EN60" s="8">
        <v>7.2</v>
      </c>
      <c r="EP60" s="30">
        <v>1947</v>
      </c>
      <c r="EQ60" s="30">
        <v>8.56</v>
      </c>
      <c r="ES60" s="8">
        <v>1983</v>
      </c>
      <c r="ET60" s="8">
        <v>10.6</v>
      </c>
      <c r="EV60" s="8">
        <v>2005</v>
      </c>
      <c r="EW60" s="8">
        <v>12.7</v>
      </c>
      <c r="EY60" s="30">
        <v>1936</v>
      </c>
      <c r="EZ60" s="30">
        <v>14.61</v>
      </c>
      <c r="FB60" s="8">
        <v>1978</v>
      </c>
      <c r="FC60" s="19">
        <v>16.600000000000001</v>
      </c>
      <c r="FH60" s="27"/>
      <c r="FI60" s="19"/>
      <c r="FK60" s="27"/>
    </row>
    <row r="61" spans="1:167">
      <c r="A61" s="1" t="s">
        <v>12</v>
      </c>
      <c r="B61" s="1"/>
      <c r="C61" s="1"/>
      <c r="D61" s="1"/>
      <c r="E61" s="1"/>
      <c r="F61" s="1"/>
      <c r="G61" s="1"/>
      <c r="H61" s="1"/>
      <c r="I61" s="1"/>
      <c r="J61" s="1"/>
      <c r="K61" s="1"/>
      <c r="L61" s="1"/>
      <c r="M61" s="1"/>
      <c r="N61" s="1"/>
      <c r="O61" s="1"/>
      <c r="P61" s="1"/>
      <c r="Q61" s="26">
        <v>20.036666666666665</v>
      </c>
      <c r="R61" s="26">
        <v>18.760000000000002</v>
      </c>
      <c r="S61" s="26">
        <v>19.283333333333335</v>
      </c>
      <c r="T61" s="26">
        <v>21.056666666666668</v>
      </c>
      <c r="U61" s="26">
        <v>19.376666666666669</v>
      </c>
      <c r="V61" s="26">
        <v>18.726666666666667</v>
      </c>
      <c r="W61" s="26">
        <v>20.939999999999998</v>
      </c>
      <c r="X61" s="26">
        <v>21.543333333333337</v>
      </c>
      <c r="Y61" s="26">
        <v>20.813333333333329</v>
      </c>
      <c r="Z61" s="26">
        <v>20.41333333333333</v>
      </c>
      <c r="AA61" s="26">
        <v>20.076666666666668</v>
      </c>
      <c r="AB61" s="26">
        <v>21.229999999999997</v>
      </c>
      <c r="AC61" s="26">
        <v>21.540000000000003</v>
      </c>
      <c r="AD61" s="26">
        <v>19.380000000000006</v>
      </c>
      <c r="AE61" s="26">
        <v>21.693333333333339</v>
      </c>
      <c r="AF61" s="26">
        <v>20.443333333333332</v>
      </c>
      <c r="AG61" s="26">
        <v>19.84</v>
      </c>
      <c r="AH61" s="26">
        <v>20.266666666666662</v>
      </c>
      <c r="AI61" s="26">
        <v>19.16</v>
      </c>
      <c r="AJ61" s="26">
        <v>18.923333333333336</v>
      </c>
      <c r="AK61" s="26">
        <v>20.006666666666664</v>
      </c>
      <c r="AL61" s="26">
        <v>19.756666666666668</v>
      </c>
      <c r="AM61" s="26">
        <v>20.40333333333334</v>
      </c>
      <c r="AN61" s="26">
        <v>20.57</v>
      </c>
      <c r="AO61" s="26">
        <v>19.296666666666667</v>
      </c>
      <c r="AP61" s="26">
        <v>21.486666666666665</v>
      </c>
      <c r="AQ61" s="26">
        <v>20.483333333333331</v>
      </c>
      <c r="AR61" s="26">
        <v>20.48</v>
      </c>
      <c r="AS61" s="26">
        <v>18.309999999999999</v>
      </c>
      <c r="AT61" s="26">
        <v>17.889999999999997</v>
      </c>
      <c r="AU61" s="26">
        <v>19.603333333333335</v>
      </c>
      <c r="AV61" s="26">
        <v>20.316666666666663</v>
      </c>
      <c r="AW61" s="26">
        <v>20.59333333333333</v>
      </c>
      <c r="AX61" s="26">
        <v>19.423333333333336</v>
      </c>
      <c r="AY61" s="26">
        <v>19.413333333333334</v>
      </c>
      <c r="AZ61" s="26">
        <v>22.283333333333335</v>
      </c>
      <c r="BA61" s="26">
        <v>19.176666666666669</v>
      </c>
      <c r="BB61" s="26">
        <v>22.003333333333334</v>
      </c>
      <c r="BC61" s="26">
        <v>19.029999999999998</v>
      </c>
      <c r="BD61" s="4">
        <v>19.453333333333333</v>
      </c>
      <c r="BE61" s="4">
        <v>19.37</v>
      </c>
      <c r="BF61" s="4">
        <v>21.362068965517246</v>
      </c>
      <c r="BG61" s="4">
        <v>20.896666666666665</v>
      </c>
      <c r="BH61" s="4">
        <v>19.193333333333339</v>
      </c>
      <c r="BI61" s="4">
        <v>19.166666666666668</v>
      </c>
      <c r="BJ61" s="4">
        <v>19.536666666666658</v>
      </c>
      <c r="BK61" s="4">
        <v>17.893333333333334</v>
      </c>
      <c r="BL61" s="4">
        <v>19.773333333333326</v>
      </c>
      <c r="BM61" s="4">
        <v>19.243333333333332</v>
      </c>
      <c r="BN61" s="4">
        <v>18.615666666666666</v>
      </c>
      <c r="BO61" s="4">
        <v>21.549666666666671</v>
      </c>
      <c r="BP61" s="4">
        <v>18.506000000000004</v>
      </c>
      <c r="BQ61" s="4">
        <v>19.290000000000003</v>
      </c>
      <c r="BR61" s="4">
        <v>17.476333333333336</v>
      </c>
      <c r="BS61" s="4">
        <v>19.220000000000002</v>
      </c>
      <c r="BT61" s="4">
        <v>20.272333333333329</v>
      </c>
      <c r="BU61" s="4">
        <v>19.331999999999997</v>
      </c>
      <c r="BV61" s="4">
        <v>20.690999999999999</v>
      </c>
      <c r="BW61" s="4">
        <v>20.955000000000002</v>
      </c>
      <c r="BX61" s="4">
        <v>20.653666666666663</v>
      </c>
      <c r="BY61" s="4">
        <v>20.689666666666664</v>
      </c>
      <c r="BZ61" s="4">
        <v>19.780000000000005</v>
      </c>
      <c r="CA61" s="4">
        <v>20.293666666666663</v>
      </c>
      <c r="CB61" s="4">
        <v>21.273333333333333</v>
      </c>
      <c r="CC61" s="4">
        <v>19.916</v>
      </c>
      <c r="CD61" s="4">
        <v>19.8</v>
      </c>
      <c r="CE61" s="4">
        <v>20.6</v>
      </c>
      <c r="CF61" s="4">
        <v>20.8</v>
      </c>
      <c r="CG61" s="4">
        <v>20.7</v>
      </c>
      <c r="CH61" s="4">
        <v>20.5</v>
      </c>
      <c r="CI61" s="4">
        <v>19.899999999999999</v>
      </c>
      <c r="CJ61" s="4">
        <v>19.899999999999999</v>
      </c>
      <c r="CK61" s="4">
        <v>22.242999999999999</v>
      </c>
      <c r="CL61" s="4">
        <v>19.933</v>
      </c>
      <c r="CM61" s="4">
        <v>21.023</v>
      </c>
      <c r="CN61" s="4">
        <v>21.263000000000002</v>
      </c>
      <c r="CO61" s="4">
        <v>21.053000000000001</v>
      </c>
      <c r="CP61" s="4"/>
      <c r="CQ61" s="4">
        <f t="shared" si="72"/>
        <v>20.055738656987298</v>
      </c>
      <c r="CR61" s="4">
        <f t="shared" si="69"/>
        <v>20.103333333333328</v>
      </c>
      <c r="CS61" s="4">
        <f t="shared" si="70"/>
        <v>20.079845051500218</v>
      </c>
      <c r="CT61" s="46">
        <f t="shared" si="71"/>
        <v>20.030470588235296</v>
      </c>
      <c r="CU61" s="19"/>
      <c r="CW61" s="32">
        <v>1960</v>
      </c>
      <c r="CX61" s="42">
        <v>12.744999999999999</v>
      </c>
      <c r="CY61" s="32"/>
      <c r="CZ61" s="32">
        <v>1982</v>
      </c>
      <c r="DA61" s="42">
        <v>12.816666666666668</v>
      </c>
      <c r="DB61" s="32"/>
      <c r="DC61" s="32">
        <v>1980</v>
      </c>
      <c r="DD61" s="42">
        <v>13.766666666666667</v>
      </c>
      <c r="DE61" s="32"/>
      <c r="DF61" s="32">
        <v>1954</v>
      </c>
      <c r="DG61" s="42">
        <v>14.89</v>
      </c>
      <c r="DI61" s="31">
        <v>1981</v>
      </c>
      <c r="DJ61" s="27">
        <v>12.6</v>
      </c>
      <c r="DL61" s="31">
        <v>2009</v>
      </c>
      <c r="DM61" s="19">
        <v>17.466666666666665</v>
      </c>
      <c r="DO61" s="31">
        <v>1934</v>
      </c>
      <c r="DP61" s="27">
        <v>13.24</v>
      </c>
      <c r="DR61" s="31">
        <v>1982</v>
      </c>
      <c r="DS61" s="27">
        <v>7.833333333333333</v>
      </c>
      <c r="DU61" s="8">
        <v>2007</v>
      </c>
      <c r="DV61" s="8">
        <v>17.8</v>
      </c>
      <c r="DX61" s="8">
        <v>1940</v>
      </c>
      <c r="DY61" s="8">
        <v>17.559999999999999</v>
      </c>
      <c r="EA61" s="8">
        <v>2001</v>
      </c>
      <c r="EB61" s="8">
        <v>16.100000000000001</v>
      </c>
      <c r="ED61" s="8">
        <v>1942</v>
      </c>
      <c r="EE61" s="8">
        <v>13.33</v>
      </c>
      <c r="EG61" s="8">
        <v>1952</v>
      </c>
      <c r="EH61" s="8">
        <v>10.33</v>
      </c>
      <c r="EJ61" s="8">
        <v>2007</v>
      </c>
      <c r="EK61" s="8">
        <v>7.8</v>
      </c>
      <c r="EM61" s="8">
        <v>1976</v>
      </c>
      <c r="EN61" s="8">
        <v>7.1</v>
      </c>
      <c r="EP61" s="8">
        <v>1973</v>
      </c>
      <c r="EQ61" s="8">
        <v>8.5</v>
      </c>
      <c r="ES61" s="30">
        <v>1934</v>
      </c>
      <c r="ET61" s="30">
        <v>10.56</v>
      </c>
      <c r="EV61" s="8">
        <v>1971</v>
      </c>
      <c r="EW61" s="8">
        <v>12.7</v>
      </c>
      <c r="EY61" s="8">
        <v>1994</v>
      </c>
      <c r="EZ61" s="8">
        <v>14.6</v>
      </c>
      <c r="FB61" s="8">
        <v>1987</v>
      </c>
      <c r="FC61" s="19">
        <v>16.600000000000001</v>
      </c>
      <c r="FH61" s="27"/>
      <c r="FI61" s="19"/>
      <c r="FK61" s="27"/>
    </row>
    <row r="62" spans="1:167">
      <c r="A62" s="1" t="s">
        <v>13</v>
      </c>
      <c r="B62" s="1"/>
      <c r="C62" s="1"/>
      <c r="D62" s="1"/>
      <c r="E62" s="1"/>
      <c r="F62" s="1"/>
      <c r="G62" s="1"/>
      <c r="H62" s="1"/>
      <c r="I62" s="1"/>
      <c r="J62" s="1"/>
      <c r="K62" s="1"/>
      <c r="L62" s="1"/>
      <c r="M62" s="1"/>
      <c r="N62" s="1"/>
      <c r="O62" s="1"/>
      <c r="P62" s="1"/>
      <c r="Q62" s="26">
        <v>21.412903225806449</v>
      </c>
      <c r="R62" s="26">
        <v>22.754838709677419</v>
      </c>
      <c r="S62" s="26">
        <v>21.583870967741934</v>
      </c>
      <c r="T62" s="26">
        <v>22.851612903225806</v>
      </c>
      <c r="U62" s="26">
        <v>19.7</v>
      </c>
      <c r="V62" s="26">
        <v>20.841935483870969</v>
      </c>
      <c r="W62" s="26">
        <v>22.751612903225805</v>
      </c>
      <c r="X62" s="26">
        <v>21.899999999999995</v>
      </c>
      <c r="Y62" s="26">
        <v>21.816129032258072</v>
      </c>
      <c r="Z62" s="26">
        <v>21.883870967741938</v>
      </c>
      <c r="AA62" s="26">
        <v>20.396774193548382</v>
      </c>
      <c r="AB62" s="26">
        <v>23.170967741935485</v>
      </c>
      <c r="AC62" s="26">
        <v>21.980645161290326</v>
      </c>
      <c r="AD62" s="26">
        <v>21.329032258064522</v>
      </c>
      <c r="AE62" s="26">
        <v>23.358064516129037</v>
      </c>
      <c r="AF62" s="26">
        <v>21.958064516129038</v>
      </c>
      <c r="AG62" s="26">
        <v>21.6516129032258</v>
      </c>
      <c r="AH62" s="26">
        <v>22.348387096774196</v>
      </c>
      <c r="AI62" s="26">
        <v>21.845161290322583</v>
      </c>
      <c r="AJ62" s="26">
        <v>21.990322580645167</v>
      </c>
      <c r="AK62" s="26">
        <v>21.816129032258068</v>
      </c>
      <c r="AL62" s="26">
        <v>19.86774193548387</v>
      </c>
      <c r="AM62" s="26">
        <v>23.864516129032253</v>
      </c>
      <c r="AN62" s="26">
        <v>22.941935483870974</v>
      </c>
      <c r="AO62" s="26">
        <v>22.380645161290314</v>
      </c>
      <c r="AP62" s="26">
        <v>21.06451612903226</v>
      </c>
      <c r="AQ62" s="26">
        <v>22.074193548387097</v>
      </c>
      <c r="AR62" s="26">
        <v>23.870967741935484</v>
      </c>
      <c r="AS62" s="26">
        <v>21.741935483870964</v>
      </c>
      <c r="AT62" s="26">
        <v>21.300000000000004</v>
      </c>
      <c r="AU62" s="26">
        <v>21.412903225806453</v>
      </c>
      <c r="AV62" s="26">
        <v>22.316129032258065</v>
      </c>
      <c r="AW62" s="26">
        <v>22.080645161290331</v>
      </c>
      <c r="AX62" s="26">
        <v>21.154838709677424</v>
      </c>
      <c r="AY62" s="26">
        <v>23.077419354838717</v>
      </c>
      <c r="AZ62" s="26">
        <v>21.519354838709674</v>
      </c>
      <c r="BA62" s="26">
        <v>20.841935483870966</v>
      </c>
      <c r="BB62" s="26">
        <v>22.012903225806461</v>
      </c>
      <c r="BC62" s="26">
        <v>21.754838709677415</v>
      </c>
      <c r="BD62" s="4">
        <v>21.261290322580646</v>
      </c>
      <c r="BE62" s="4">
        <v>21.483870967741936</v>
      </c>
      <c r="BF62" s="4">
        <v>23.345161290322586</v>
      </c>
      <c r="BG62" s="4">
        <v>21.880645161290325</v>
      </c>
      <c r="BH62" s="4">
        <v>23.103225806451611</v>
      </c>
      <c r="BI62" s="4">
        <v>20.63548387096774</v>
      </c>
      <c r="BJ62" s="4">
        <v>19.180645161290322</v>
      </c>
      <c r="BK62" s="4">
        <v>20.467741935483868</v>
      </c>
      <c r="BL62" s="4">
        <v>22.403225806451616</v>
      </c>
      <c r="BM62" s="4">
        <v>22.883870967741931</v>
      </c>
      <c r="BN62" s="4">
        <v>21.314516129032267</v>
      </c>
      <c r="BO62" s="4">
        <v>22.624193548387098</v>
      </c>
      <c r="BP62" s="4">
        <v>21.554193548387094</v>
      </c>
      <c r="BQ62" s="4">
        <v>19.844516129032257</v>
      </c>
      <c r="BR62" s="4">
        <v>23.76161290322581</v>
      </c>
      <c r="BS62" s="4">
        <v>22.295483870967747</v>
      </c>
      <c r="BT62" s="4">
        <v>21.349032258064522</v>
      </c>
      <c r="BU62" s="4">
        <v>23.46516129032258</v>
      </c>
      <c r="BV62" s="4">
        <v>20.053548387096772</v>
      </c>
      <c r="BW62" s="4">
        <v>23.610967741935482</v>
      </c>
      <c r="BX62" s="4">
        <v>19.797096774193548</v>
      </c>
      <c r="BY62" s="4">
        <v>21.720967741935485</v>
      </c>
      <c r="BZ62" s="4">
        <v>21.924193548387095</v>
      </c>
      <c r="CA62" s="4">
        <v>22.529354838709676</v>
      </c>
      <c r="CB62" s="4">
        <v>22.965806451612906</v>
      </c>
      <c r="CC62" s="4">
        <v>19.890322580645162</v>
      </c>
      <c r="CD62" s="4">
        <v>23.6</v>
      </c>
      <c r="CE62" s="4">
        <v>23.3</v>
      </c>
      <c r="CF62" s="4">
        <v>22.2</v>
      </c>
      <c r="CG62" s="4">
        <v>21.3</v>
      </c>
      <c r="CH62" s="4">
        <v>21.7</v>
      </c>
      <c r="CI62" s="4">
        <v>24.5</v>
      </c>
      <c r="CJ62" s="4">
        <v>21.67</v>
      </c>
      <c r="CK62" s="4">
        <v>21.5</v>
      </c>
      <c r="CL62" s="4">
        <v>21.670999999999999</v>
      </c>
      <c r="CM62" s="4">
        <v>22.9</v>
      </c>
      <c r="CN62" s="4">
        <v>21.439</v>
      </c>
      <c r="CO62" s="4">
        <v>23.806000000000001</v>
      </c>
      <c r="CP62" s="4"/>
      <c r="CQ62" s="4">
        <f t="shared" si="72"/>
        <v>21.97189813242785</v>
      </c>
      <c r="CR62" s="4">
        <f t="shared" si="69"/>
        <v>21.91331679073615</v>
      </c>
      <c r="CS62" s="4">
        <f t="shared" si="70"/>
        <v>21.942227063259324</v>
      </c>
      <c r="CT62" s="46">
        <f t="shared" si="71"/>
        <v>21.969445920303606</v>
      </c>
      <c r="CU62" s="19"/>
      <c r="CV62" s="28"/>
      <c r="CW62" s="32">
        <v>1988</v>
      </c>
      <c r="CX62" s="42">
        <v>12.725</v>
      </c>
      <c r="CY62" s="32"/>
      <c r="CZ62" s="32">
        <v>1986</v>
      </c>
      <c r="DA62" s="42">
        <v>12.808333333333335</v>
      </c>
      <c r="DB62" s="32"/>
      <c r="DC62" s="32">
        <v>1974</v>
      </c>
      <c r="DD62" s="42">
        <v>13.766666666666666</v>
      </c>
      <c r="DE62" s="32"/>
      <c r="DF62" s="32">
        <v>1996</v>
      </c>
      <c r="DG62" s="42">
        <v>14.887499999999999</v>
      </c>
      <c r="DI62" s="31">
        <v>1982</v>
      </c>
      <c r="DJ62" s="27">
        <v>12.6</v>
      </c>
      <c r="DL62" s="31">
        <v>2002</v>
      </c>
      <c r="DM62" s="19">
        <v>17.433333333333334</v>
      </c>
      <c r="DO62" s="31">
        <v>1987</v>
      </c>
      <c r="DP62" s="27">
        <v>13.233333333333334</v>
      </c>
      <c r="DR62" s="31">
        <v>1981</v>
      </c>
      <c r="DS62" s="27">
        <v>7.8</v>
      </c>
      <c r="DU62" s="8">
        <v>1996</v>
      </c>
      <c r="DV62" s="8">
        <v>17.7</v>
      </c>
      <c r="DX62" s="8">
        <v>1959</v>
      </c>
      <c r="DY62" s="8">
        <v>17.559999999999999</v>
      </c>
      <c r="EA62" s="8">
        <v>1965</v>
      </c>
      <c r="EB62" s="8">
        <v>16</v>
      </c>
      <c r="ED62" s="8">
        <v>1962</v>
      </c>
      <c r="EE62" s="8">
        <v>13.33</v>
      </c>
      <c r="EG62" s="8">
        <v>1972</v>
      </c>
      <c r="EH62" s="8">
        <v>10.3</v>
      </c>
      <c r="EJ62" s="8">
        <v>2012</v>
      </c>
      <c r="EK62" s="8">
        <v>7.8</v>
      </c>
      <c r="EM62" s="8">
        <v>1947</v>
      </c>
      <c r="EN62" s="8">
        <v>7.06</v>
      </c>
      <c r="EP62" s="8">
        <v>1977</v>
      </c>
      <c r="EQ62" s="8">
        <v>8.5</v>
      </c>
      <c r="ES62" s="30">
        <v>1953</v>
      </c>
      <c r="ET62" s="30">
        <v>10.56</v>
      </c>
      <c r="EV62" s="30">
        <v>1934</v>
      </c>
      <c r="EW62" s="30">
        <v>12.67</v>
      </c>
      <c r="EY62" s="30">
        <v>1939</v>
      </c>
      <c r="EZ62" s="30">
        <v>14.5</v>
      </c>
      <c r="FB62" s="8">
        <v>2002</v>
      </c>
      <c r="FC62" s="19">
        <v>16.600000000000001</v>
      </c>
      <c r="FH62" s="27"/>
      <c r="FI62" s="19"/>
      <c r="FK62" s="27"/>
    </row>
    <row r="63" spans="1:167">
      <c r="A63" s="1" t="s">
        <v>15</v>
      </c>
      <c r="B63" s="1"/>
      <c r="C63" s="1"/>
      <c r="D63" s="1"/>
      <c r="E63" s="1"/>
      <c r="F63" s="1"/>
      <c r="G63" s="1"/>
      <c r="H63" s="1"/>
      <c r="I63" s="1"/>
      <c r="J63" s="1"/>
      <c r="K63" s="1"/>
      <c r="L63" s="1"/>
      <c r="M63" s="1"/>
      <c r="N63" s="1"/>
      <c r="O63" s="1"/>
      <c r="P63" s="1"/>
      <c r="Q63" s="4"/>
      <c r="R63" s="4">
        <f t="shared" ref="R63:BC63" si="73">AVERAGE(R51:R62)</f>
        <v>17.980959090347302</v>
      </c>
      <c r="S63" s="4">
        <f t="shared" si="73"/>
        <v>17.883934331797235</v>
      </c>
      <c r="T63" s="4">
        <f t="shared" si="73"/>
        <v>18.185846774193546</v>
      </c>
      <c r="U63" s="4">
        <f t="shared" si="73"/>
        <v>17.468495263696877</v>
      </c>
      <c r="V63" s="4">
        <f t="shared" si="73"/>
        <v>17.826988320355948</v>
      </c>
      <c r="W63" s="4">
        <f t="shared" si="73"/>
        <v>17.701531618023555</v>
      </c>
      <c r="X63" s="4">
        <f t="shared" si="73"/>
        <v>18.478942652329746</v>
      </c>
      <c r="Y63" s="4">
        <f t="shared" si="73"/>
        <v>18.624531490015361</v>
      </c>
      <c r="Z63" s="4">
        <f t="shared" si="73"/>
        <v>18.374179953034236</v>
      </c>
      <c r="AA63" s="4">
        <f t="shared" si="73"/>
        <v>18.587337429595493</v>
      </c>
      <c r="AB63" s="4">
        <f t="shared" si="73"/>
        <v>18.663265488991296</v>
      </c>
      <c r="AC63" s="4">
        <f t="shared" si="73"/>
        <v>18.256260240655404</v>
      </c>
      <c r="AD63" s="4">
        <f t="shared" si="73"/>
        <v>17.788860153256707</v>
      </c>
      <c r="AE63" s="4">
        <f t="shared" si="73"/>
        <v>18.438197644649257</v>
      </c>
      <c r="AF63" s="4">
        <f t="shared" si="73"/>
        <v>18.693012672811058</v>
      </c>
      <c r="AG63" s="4">
        <f t="shared" si="73"/>
        <v>17.928706477214543</v>
      </c>
      <c r="AH63" s="4">
        <f t="shared" si="73"/>
        <v>18.090800580892349</v>
      </c>
      <c r="AI63" s="4">
        <f t="shared" si="73"/>
        <v>18.035946620583719</v>
      </c>
      <c r="AJ63" s="4">
        <f t="shared" si="73"/>
        <v>17.928339733742963</v>
      </c>
      <c r="AK63" s="4">
        <f t="shared" si="73"/>
        <v>18.342914106502814</v>
      </c>
      <c r="AL63" s="4">
        <f t="shared" si="73"/>
        <v>18.267090594487701</v>
      </c>
      <c r="AM63" s="4">
        <f t="shared" si="73"/>
        <v>18.269848950332818</v>
      </c>
      <c r="AN63" s="4">
        <f t="shared" si="73"/>
        <v>18.795534434203788</v>
      </c>
      <c r="AO63" s="4">
        <f t="shared" si="73"/>
        <v>18.707662668872349</v>
      </c>
      <c r="AP63" s="4">
        <f t="shared" si="73"/>
        <v>18.316792114695343</v>
      </c>
      <c r="AQ63" s="4">
        <f t="shared" si="73"/>
        <v>18.683244367639528</v>
      </c>
      <c r="AR63" s="4">
        <f t="shared" si="73"/>
        <v>17.998803763440858</v>
      </c>
      <c r="AS63" s="4">
        <f t="shared" si="73"/>
        <v>18.651756272401435</v>
      </c>
      <c r="AT63" s="4">
        <f t="shared" si="73"/>
        <v>17.225633728834506</v>
      </c>
      <c r="AU63" s="4">
        <f t="shared" si="73"/>
        <v>17.653833205325139</v>
      </c>
      <c r="AV63" s="4">
        <f t="shared" si="73"/>
        <v>18.694301075268815</v>
      </c>
      <c r="AW63" s="4">
        <f t="shared" si="73"/>
        <v>18.327263184843833</v>
      </c>
      <c r="AX63" s="4">
        <f t="shared" si="73"/>
        <v>18.269210851563464</v>
      </c>
      <c r="AY63" s="4">
        <f t="shared" si="73"/>
        <v>18.781788914490523</v>
      </c>
      <c r="AZ63" s="4">
        <f t="shared" si="73"/>
        <v>18.587057753765205</v>
      </c>
      <c r="BA63" s="4">
        <f t="shared" si="73"/>
        <v>18.312042370711726</v>
      </c>
      <c r="BB63" s="4">
        <f t="shared" si="73"/>
        <v>18.653809788654062</v>
      </c>
      <c r="BC63" s="4">
        <f t="shared" si="73"/>
        <v>18.406899641577059</v>
      </c>
      <c r="BD63" s="4">
        <f t="shared" ref="BD63:CB63" si="74">AVERAGE(BD51:BD62)</f>
        <v>17.864149098645758</v>
      </c>
      <c r="BE63" s="4">
        <f t="shared" si="74"/>
        <v>18.244667178699434</v>
      </c>
      <c r="BF63" s="4">
        <f t="shared" si="74"/>
        <v>18.792984797923619</v>
      </c>
      <c r="BG63" s="4">
        <f t="shared" si="74"/>
        <v>18.613717357910907</v>
      </c>
      <c r="BH63" s="4">
        <f t="shared" si="74"/>
        <v>19.216773553507423</v>
      </c>
      <c r="BI63" s="4">
        <f t="shared" si="74"/>
        <v>18.029765745007676</v>
      </c>
      <c r="BJ63" s="4">
        <f t="shared" si="74"/>
        <v>16.805060870102583</v>
      </c>
      <c r="BK63" s="4">
        <f t="shared" si="74"/>
        <v>17.438504864311319</v>
      </c>
      <c r="BL63" s="4">
        <f t="shared" si="74"/>
        <v>18.25685761957731</v>
      </c>
      <c r="BM63" s="4">
        <f t="shared" si="74"/>
        <v>17.577720814132103</v>
      </c>
      <c r="BN63" s="4">
        <f t="shared" si="74"/>
        <v>17.871534451860089</v>
      </c>
      <c r="BO63" s="4">
        <f t="shared" si="74"/>
        <v>18.003575076804918</v>
      </c>
      <c r="BP63" s="4">
        <f t="shared" si="74"/>
        <v>18.882942076292885</v>
      </c>
      <c r="BQ63" s="4">
        <f t="shared" si="74"/>
        <v>18.666137928827446</v>
      </c>
      <c r="BR63" s="4">
        <f t="shared" si="74"/>
        <v>18.233949851687061</v>
      </c>
      <c r="BS63" s="4">
        <f t="shared" si="74"/>
        <v>18.928563940092165</v>
      </c>
      <c r="BT63" s="4">
        <f t="shared" si="74"/>
        <v>18.680886712749615</v>
      </c>
      <c r="BU63" s="4">
        <f t="shared" si="74"/>
        <v>18.516140681003584</v>
      </c>
      <c r="BV63" s="4">
        <f t="shared" si="74"/>
        <v>17.940727233963667</v>
      </c>
      <c r="BW63" s="4">
        <f t="shared" si="74"/>
        <v>18.838729774705584</v>
      </c>
      <c r="BX63" s="4">
        <f t="shared" si="74"/>
        <v>18.440596646185355</v>
      </c>
      <c r="BY63" s="4">
        <f t="shared" si="74"/>
        <v>18.651621210957501</v>
      </c>
      <c r="BZ63" s="4">
        <f t="shared" si="74"/>
        <v>18.643177759238657</v>
      </c>
      <c r="CA63" s="4">
        <f t="shared" si="74"/>
        <v>18.208636712749612</v>
      </c>
      <c r="CB63" s="4">
        <f t="shared" si="74"/>
        <v>18.869124423963136</v>
      </c>
      <c r="CC63" s="4">
        <f t="shared" ref="CC63:CO63" si="75">AVERAGE(CC51:CC62)</f>
        <v>18.333753840245773</v>
      </c>
      <c r="CD63" s="4">
        <f t="shared" si="75"/>
        <v>18.254947049190459</v>
      </c>
      <c r="CE63" s="4">
        <f t="shared" si="75"/>
        <v>19.055083333333332</v>
      </c>
      <c r="CF63" s="4">
        <f t="shared" si="75"/>
        <v>18.641666666666666</v>
      </c>
      <c r="CG63" s="4">
        <f t="shared" si="75"/>
        <v>18.703333333333333</v>
      </c>
      <c r="CH63" s="4">
        <f t="shared" si="75"/>
        <v>19.108333333333334</v>
      </c>
      <c r="CI63" s="4">
        <f t="shared" si="75"/>
        <v>18.797499999999996</v>
      </c>
      <c r="CJ63" s="4">
        <f t="shared" si="75"/>
        <v>18.857083333333335</v>
      </c>
      <c r="CK63" s="4">
        <f t="shared" si="75"/>
        <v>19.426166666666663</v>
      </c>
      <c r="CL63" s="35">
        <f t="shared" si="75"/>
        <v>19.020916666666665</v>
      </c>
      <c r="CM63" s="35">
        <f t="shared" si="75"/>
        <v>18.988499999999998</v>
      </c>
      <c r="CN63" s="35">
        <f t="shared" si="75"/>
        <v>18.665416666666665</v>
      </c>
      <c r="CO63" s="35">
        <f t="shared" si="75"/>
        <v>19.05436111111111</v>
      </c>
      <c r="CP63" s="35"/>
      <c r="CQ63" s="4">
        <f>AVERAGE(CQ51:CQ62)</f>
        <v>18.503252852143337</v>
      </c>
      <c r="CR63" s="4">
        <f>AVERAGE(CR51:CR62)</f>
        <v>18.250246993927224</v>
      </c>
      <c r="CS63" s="4">
        <f>AVERAGE(CS51:CS62)</f>
        <v>18.374976844419745</v>
      </c>
      <c r="CT63" s="4">
        <f>AVERAGE(CT51:CT62)</f>
        <v>18.51788499847844</v>
      </c>
      <c r="CU63" s="1" t="s">
        <v>15</v>
      </c>
      <c r="CV63" s="28"/>
      <c r="CW63" s="32">
        <v>1959</v>
      </c>
      <c r="CX63" s="42">
        <v>12.7125</v>
      </c>
      <c r="CY63" s="32"/>
      <c r="CZ63" s="32">
        <v>1997</v>
      </c>
      <c r="DA63" s="42">
        <v>12.758333333333333</v>
      </c>
      <c r="DB63" s="32"/>
      <c r="DC63" s="32">
        <v>1996</v>
      </c>
      <c r="DD63" s="42">
        <v>13.749999999999998</v>
      </c>
      <c r="DE63" s="32"/>
      <c r="DF63" s="32">
        <v>2004</v>
      </c>
      <c r="DG63" s="42">
        <v>14.868750000000002</v>
      </c>
      <c r="DI63" s="31">
        <v>1954</v>
      </c>
      <c r="DJ63" s="27">
        <v>12.573333333333332</v>
      </c>
      <c r="DL63" s="31">
        <v>1980</v>
      </c>
      <c r="DM63" s="19">
        <v>17.366666666666667</v>
      </c>
      <c r="DO63" s="31">
        <v>1980</v>
      </c>
      <c r="DP63" s="27">
        <v>13.166666666666666</v>
      </c>
      <c r="DR63" s="31">
        <v>1983</v>
      </c>
      <c r="DS63" s="27">
        <v>7.8</v>
      </c>
      <c r="DU63" s="8">
        <v>1966</v>
      </c>
      <c r="DV63" s="8">
        <v>17.670000000000002</v>
      </c>
      <c r="DX63" s="8">
        <v>1960</v>
      </c>
      <c r="DY63" s="8">
        <v>17.559999999999999</v>
      </c>
      <c r="EA63" s="8">
        <v>1985</v>
      </c>
      <c r="EB63" s="8">
        <v>16</v>
      </c>
      <c r="ED63" s="8">
        <v>2002</v>
      </c>
      <c r="EE63" s="8">
        <v>13.3</v>
      </c>
      <c r="EG63" s="8">
        <v>1991</v>
      </c>
      <c r="EH63" s="8">
        <v>10.3</v>
      </c>
      <c r="EJ63" s="8">
        <v>1949</v>
      </c>
      <c r="EK63" s="8">
        <v>7.78</v>
      </c>
      <c r="EM63" s="30">
        <v>1954</v>
      </c>
      <c r="EN63" s="8">
        <v>7</v>
      </c>
      <c r="EP63" s="8">
        <v>2011</v>
      </c>
      <c r="EQ63" s="8">
        <v>8.4</v>
      </c>
      <c r="ES63" s="30">
        <v>1947</v>
      </c>
      <c r="ET63" s="30">
        <v>10.44</v>
      </c>
      <c r="EV63" s="8">
        <v>2004</v>
      </c>
      <c r="EW63" s="8">
        <v>12.65</v>
      </c>
      <c r="EY63" s="30">
        <v>1955</v>
      </c>
      <c r="EZ63" s="30">
        <v>14.5</v>
      </c>
      <c r="FB63" s="8">
        <v>1966</v>
      </c>
      <c r="FC63" s="19">
        <v>16.559999999999999</v>
      </c>
      <c r="FH63" s="27"/>
      <c r="FI63" s="19"/>
      <c r="FK63" s="27"/>
    </row>
    <row r="64" spans="1:167" ht="13.5">
      <c r="A64" s="2" t="s">
        <v>16</v>
      </c>
      <c r="B64" s="2" t="s">
        <v>101</v>
      </c>
      <c r="C64" s="2"/>
      <c r="D64" s="2"/>
      <c r="E64" s="2"/>
      <c r="F64" s="2"/>
      <c r="G64" s="2"/>
      <c r="H64" s="2"/>
      <c r="I64" s="2"/>
      <c r="J64" s="2"/>
      <c r="K64" s="2"/>
      <c r="L64" s="2"/>
      <c r="M64" s="2"/>
      <c r="N64" s="2"/>
      <c r="O64" s="2"/>
      <c r="P64" s="2"/>
      <c r="Q64" s="4"/>
      <c r="R64" s="4">
        <f t="shared" ref="R64:BM64" si="76">AVERAGE(Q59:Q62,R51:R54)</f>
        <v>20.256048850574714</v>
      </c>
      <c r="S64" s="4">
        <f t="shared" si="76"/>
        <v>19.711345046082947</v>
      </c>
      <c r="T64" s="4">
        <f t="shared" si="76"/>
        <v>20.267802419354837</v>
      </c>
      <c r="U64" s="4">
        <f t="shared" si="76"/>
        <v>20.170780529953916</v>
      </c>
      <c r="V64" s="4">
        <f t="shared" si="76"/>
        <v>19.809138394512424</v>
      </c>
      <c r="W64" s="4">
        <f t="shared" si="76"/>
        <v>19.475335061443932</v>
      </c>
      <c r="X64" s="4">
        <f t="shared" si="76"/>
        <v>20.60442204301075</v>
      </c>
      <c r="Y64" s="4">
        <f t="shared" si="76"/>
        <v>20.965910138248848</v>
      </c>
      <c r="Z64" s="4">
        <f t="shared" si="76"/>
        <v>20.932923155357805</v>
      </c>
      <c r="AA64" s="4">
        <f t="shared" si="76"/>
        <v>21.027094854070661</v>
      </c>
      <c r="AB64" s="4">
        <f t="shared" si="76"/>
        <v>20.247156298003073</v>
      </c>
      <c r="AC64" s="4">
        <f t="shared" si="76"/>
        <v>20.953341973886332</v>
      </c>
      <c r="AD64" s="4">
        <f t="shared" si="76"/>
        <v>20.154647756766778</v>
      </c>
      <c r="AE64" s="4">
        <f t="shared" si="76"/>
        <v>20.073264208909372</v>
      </c>
      <c r="AF64" s="4">
        <f t="shared" si="76"/>
        <v>21.087664170506919</v>
      </c>
      <c r="AG64" s="4">
        <f t="shared" si="76"/>
        <v>20.514497887864824</v>
      </c>
      <c r="AH64" s="4">
        <f t="shared" si="76"/>
        <v>20.134063774564328</v>
      </c>
      <c r="AI64" s="4">
        <f t="shared" si="76"/>
        <v>20.485734447004607</v>
      </c>
      <c r="AJ64" s="4">
        <f t="shared" si="76"/>
        <v>20.430426267281106</v>
      </c>
      <c r="AK64" s="4">
        <f t="shared" si="76"/>
        <v>20.239330837173579</v>
      </c>
      <c r="AL64" s="4">
        <f t="shared" si="76"/>
        <v>20.814815999258435</v>
      </c>
      <c r="AM64" s="4">
        <f t="shared" si="76"/>
        <v>19.893886328725038</v>
      </c>
      <c r="AN64" s="4">
        <f t="shared" si="76"/>
        <v>21.240626920122889</v>
      </c>
      <c r="AO64" s="4">
        <f t="shared" si="76"/>
        <v>20.899746691480566</v>
      </c>
      <c r="AP64" s="4">
        <f t="shared" si="76"/>
        <v>20.360833333333336</v>
      </c>
      <c r="AQ64" s="4">
        <f t="shared" si="76"/>
        <v>21.068858486943164</v>
      </c>
      <c r="AR64" s="4">
        <f t="shared" si="76"/>
        <v>20.449159946236559</v>
      </c>
      <c r="AS64" s="4">
        <f t="shared" si="76"/>
        <v>21.260376344086019</v>
      </c>
      <c r="AT64" s="4">
        <f t="shared" si="76"/>
        <v>19.693396829810901</v>
      </c>
      <c r="AU64" s="4">
        <f t="shared" si="76"/>
        <v>19.589123463901689</v>
      </c>
      <c r="AV64" s="4">
        <f t="shared" si="76"/>
        <v>20.703763440860214</v>
      </c>
      <c r="AW64" s="4">
        <f t="shared" si="76"/>
        <v>20.468986175115209</v>
      </c>
      <c r="AX64" s="4">
        <f t="shared" si="76"/>
        <v>20.198735632183908</v>
      </c>
      <c r="AY64" s="4">
        <f t="shared" si="76"/>
        <v>21.427669930875577</v>
      </c>
      <c r="AZ64" s="4">
        <f t="shared" si="76"/>
        <v>20.756863512368241</v>
      </c>
      <c r="BA64" s="4">
        <f t="shared" si="76"/>
        <v>20.724447964669736</v>
      </c>
      <c r="BB64" s="4">
        <f t="shared" si="76"/>
        <v>20.008080274378941</v>
      </c>
      <c r="BC64" s="4">
        <f t="shared" si="76"/>
        <v>21.157701612903228</v>
      </c>
      <c r="BD64" s="4">
        <f t="shared" si="76"/>
        <v>20.176789554531489</v>
      </c>
      <c r="BE64" s="4">
        <f t="shared" si="76"/>
        <v>20.000628409873404</v>
      </c>
      <c r="BF64" s="4">
        <f t="shared" si="76"/>
        <v>19.942565350389319</v>
      </c>
      <c r="BG64" s="4">
        <f t="shared" si="76"/>
        <v>21.440874980136659</v>
      </c>
      <c r="BH64" s="4">
        <f t="shared" si="76"/>
        <v>21.615429147465438</v>
      </c>
      <c r="BI64" s="4">
        <f t="shared" si="76"/>
        <v>20.416812596006146</v>
      </c>
      <c r="BJ64" s="4">
        <f t="shared" si="76"/>
        <v>19.498155821282907</v>
      </c>
      <c r="BK64" s="4">
        <f t="shared" si="76"/>
        <v>18.515176651305683</v>
      </c>
      <c r="BL64" s="4">
        <f t="shared" si="76"/>
        <v>19.98935483870968</v>
      </c>
      <c r="BM64" s="4">
        <f t="shared" si="76"/>
        <v>19.702105414746544</v>
      </c>
      <c r="BN64" s="4">
        <f t="shared" ref="BN64:CB64" si="77">AVERAGE(BM59:BM62,BN51:BN54)</f>
        <v>19.785852753058954</v>
      </c>
      <c r="BO64" s="4">
        <f t="shared" si="77"/>
        <v>19.716826324884792</v>
      </c>
      <c r="BP64" s="4">
        <f t="shared" si="77"/>
        <v>21.283734350998465</v>
      </c>
      <c r="BQ64" s="4">
        <f t="shared" si="77"/>
        <v>20.490585925499232</v>
      </c>
      <c r="BR64" s="4">
        <f t="shared" si="77"/>
        <v>19.86945972376715</v>
      </c>
      <c r="BS64" s="4">
        <f t="shared" si="77"/>
        <v>20.637030049923197</v>
      </c>
      <c r="BT64" s="4">
        <f t="shared" si="77"/>
        <v>20.455270929339477</v>
      </c>
      <c r="BU64" s="4">
        <f t="shared" si="77"/>
        <v>20.50010752688172</v>
      </c>
      <c r="BV64" s="4">
        <f t="shared" si="77"/>
        <v>20.107370689655173</v>
      </c>
      <c r="BW64" s="4">
        <f t="shared" si="77"/>
        <v>20.041359178187406</v>
      </c>
      <c r="BX64" s="4">
        <f t="shared" si="77"/>
        <v>20.903605990783412</v>
      </c>
      <c r="BY64" s="4">
        <f t="shared" si="77"/>
        <v>20.51055520353302</v>
      </c>
      <c r="BZ64" s="4">
        <f t="shared" si="77"/>
        <v>20.880489757137561</v>
      </c>
      <c r="CA64" s="4">
        <f t="shared" si="77"/>
        <v>20.492723886328722</v>
      </c>
      <c r="CB64" s="4">
        <f t="shared" si="77"/>
        <v>20.927153033794163</v>
      </c>
      <c r="CC64" s="4">
        <f t="shared" ref="CC64:CO64" si="78">AVERAGE(CB59:CB62,CC51:CC54)</f>
        <v>20.682798771121352</v>
      </c>
      <c r="CD64" s="4">
        <f t="shared" si="78"/>
        <v>19.648450546903966</v>
      </c>
      <c r="CE64" s="4">
        <f t="shared" si="78"/>
        <v>20.912500000000001</v>
      </c>
      <c r="CF64" s="4">
        <f t="shared" si="78"/>
        <v>20.675000000000001</v>
      </c>
      <c r="CG64" s="4">
        <f t="shared" si="78"/>
        <v>20.9925</v>
      </c>
      <c r="CH64" s="4">
        <f t="shared" si="78"/>
        <v>20.887499999999999</v>
      </c>
      <c r="CI64" s="4">
        <f t="shared" si="78"/>
        <v>20.512500000000003</v>
      </c>
      <c r="CJ64" s="4">
        <f t="shared" si="78"/>
        <v>21.301875000000003</v>
      </c>
      <c r="CK64" s="4">
        <f t="shared" si="78"/>
        <v>21.219249999999999</v>
      </c>
      <c r="CL64" s="4">
        <f t="shared" si="78"/>
        <v>20.960374999999999</v>
      </c>
      <c r="CM64" s="4">
        <f t="shared" si="78"/>
        <v>20.978375</v>
      </c>
      <c r="CN64" s="4">
        <f t="shared" si="78"/>
        <v>20.668375000000001</v>
      </c>
      <c r="CO64" s="4">
        <f t="shared" si="78"/>
        <v>20.58175</v>
      </c>
      <c r="CP64" s="4"/>
      <c r="CQ64" s="4">
        <f>AVERAGE(CQ51:CQ54,CQ59:CQ62)</f>
        <v>20.495154532761966</v>
      </c>
      <c r="CR64" s="4">
        <f>AVERAGE(CR51:CR54,CR59:CR62)</f>
        <v>20.464196655765388</v>
      </c>
      <c r="CS64" s="4">
        <f>AVERAGE(CS51:CS54,CS59:CS62)</f>
        <v>20.479279293939904</v>
      </c>
      <c r="CT64" s="4">
        <f>AVERAGE(CT51:CT54,CT59:CT62)</f>
        <v>20.487677118074703</v>
      </c>
      <c r="CU64" s="2" t="s">
        <v>16</v>
      </c>
      <c r="CV64" s="28"/>
      <c r="CW64" s="32">
        <v>1991</v>
      </c>
      <c r="CX64" s="42">
        <v>12.708333333333334</v>
      </c>
      <c r="CY64" s="32"/>
      <c r="CZ64" s="32">
        <v>1954</v>
      </c>
      <c r="DA64" s="42">
        <v>12.744999999999999</v>
      </c>
      <c r="DB64" s="32"/>
      <c r="DC64" s="32">
        <v>1984</v>
      </c>
      <c r="DD64" s="42">
        <v>13.700000000000001</v>
      </c>
      <c r="DE64" s="32"/>
      <c r="DF64" s="32">
        <v>1983</v>
      </c>
      <c r="DG64" s="42">
        <v>14.862499999999997</v>
      </c>
      <c r="DI64" s="31">
        <v>1933</v>
      </c>
      <c r="DJ64" s="27">
        <v>12.57</v>
      </c>
      <c r="DL64" s="31">
        <v>1967</v>
      </c>
      <c r="DM64" s="19">
        <v>17.336666666666666</v>
      </c>
      <c r="DO64" s="31">
        <v>1996</v>
      </c>
      <c r="DP64" s="27">
        <v>13.133333333333335</v>
      </c>
      <c r="DR64" s="31">
        <v>1992</v>
      </c>
      <c r="DS64" s="27">
        <v>7.8</v>
      </c>
      <c r="DU64" s="8">
        <v>1955</v>
      </c>
      <c r="DV64" s="8">
        <v>17.61</v>
      </c>
      <c r="DX64" s="8">
        <v>1962</v>
      </c>
      <c r="DY64" s="8">
        <v>17.559999999999999</v>
      </c>
      <c r="EA64" s="8">
        <v>1963</v>
      </c>
      <c r="EB64" s="8">
        <v>15.78</v>
      </c>
      <c r="ED64" s="8">
        <v>2009</v>
      </c>
      <c r="EE64" s="8">
        <v>13.3</v>
      </c>
      <c r="EG64" s="8">
        <v>1993</v>
      </c>
      <c r="EH64" s="8">
        <v>10.3</v>
      </c>
      <c r="EJ64" s="8">
        <v>1953</v>
      </c>
      <c r="EK64" s="8">
        <v>7.78</v>
      </c>
      <c r="EM64" s="8">
        <v>1975</v>
      </c>
      <c r="EN64" s="8">
        <v>7</v>
      </c>
      <c r="EP64" s="30">
        <v>1938</v>
      </c>
      <c r="EQ64" s="28">
        <v>8.39</v>
      </c>
      <c r="ES64" s="30">
        <v>1948</v>
      </c>
      <c r="ET64" s="30">
        <v>10.44</v>
      </c>
      <c r="EV64" s="8">
        <v>1977</v>
      </c>
      <c r="EW64" s="8">
        <v>12.6</v>
      </c>
      <c r="EY64" s="8">
        <v>2002</v>
      </c>
      <c r="EZ64" s="8">
        <v>14.5</v>
      </c>
      <c r="FB64" s="30">
        <v>1941</v>
      </c>
      <c r="FC64" s="28">
        <v>16.440000000000001</v>
      </c>
      <c r="FH64" s="27"/>
      <c r="FI64" s="19"/>
      <c r="FK64" s="27"/>
    </row>
    <row r="65" spans="1:167" ht="13.5">
      <c r="A65" s="2" t="s">
        <v>117</v>
      </c>
      <c r="B65" s="1"/>
      <c r="C65" s="1"/>
      <c r="D65" s="1"/>
      <c r="E65" s="1"/>
      <c r="F65" s="1"/>
      <c r="G65" s="1"/>
      <c r="H65" s="1"/>
      <c r="I65" s="1"/>
      <c r="J65" s="1"/>
      <c r="K65" s="1"/>
      <c r="L65" s="1"/>
      <c r="M65" s="1"/>
      <c r="N65" s="1"/>
      <c r="O65" s="1"/>
      <c r="P65" s="1"/>
      <c r="Q65" s="1"/>
      <c r="R65" s="1"/>
      <c r="S65" s="1"/>
      <c r="T65" s="1"/>
      <c r="U65" s="1"/>
      <c r="V65" s="1"/>
      <c r="W65" s="1"/>
      <c r="X65" s="1"/>
      <c r="Y65" s="1"/>
      <c r="Z65" s="1"/>
      <c r="AA65" s="17"/>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4"/>
      <c r="BE65" s="4"/>
      <c r="BF65" s="4"/>
      <c r="BG65" s="4"/>
      <c r="BH65" s="4"/>
      <c r="BI65" s="4"/>
      <c r="BJ65" s="4"/>
      <c r="BK65" s="4"/>
      <c r="BL65" s="4"/>
      <c r="BM65" s="4"/>
      <c r="BN65" s="4"/>
      <c r="BO65" s="4"/>
      <c r="BP65" s="4"/>
      <c r="BQ65" s="4"/>
      <c r="BR65" s="4"/>
      <c r="BS65" s="4"/>
      <c r="BT65" s="4"/>
      <c r="BU65" s="4"/>
      <c r="BV65" s="4"/>
      <c r="BW65" s="27"/>
      <c r="BX65" s="27"/>
      <c r="BY65" s="27"/>
      <c r="BZ65" s="27"/>
      <c r="CA65" s="27"/>
      <c r="CB65" s="27"/>
      <c r="CC65" s="27"/>
      <c r="CD65" s="19"/>
      <c r="CE65" s="26">
        <f>AVERAGE(CE59:CE62)</f>
        <v>20.075000000000003</v>
      </c>
      <c r="CF65" s="26">
        <f t="shared" ref="CF65:CO65" si="79">AVERAGE(CF59:CF62)</f>
        <v>19.650000000000002</v>
      </c>
      <c r="CG65" s="26">
        <f t="shared" si="79"/>
        <v>19.024999999999999</v>
      </c>
      <c r="CH65" s="26">
        <f t="shared" si="79"/>
        <v>19.400000000000002</v>
      </c>
      <c r="CI65" s="26">
        <f t="shared" si="79"/>
        <v>20.064999999999998</v>
      </c>
      <c r="CJ65" s="26">
        <f t="shared" si="79"/>
        <v>19.2425</v>
      </c>
      <c r="CK65" s="26">
        <f t="shared" si="79"/>
        <v>19.585749999999997</v>
      </c>
      <c r="CL65" s="26">
        <f t="shared" si="79"/>
        <v>19.576000000000001</v>
      </c>
      <c r="CM65" s="26">
        <f t="shared" si="79"/>
        <v>19.683999999999997</v>
      </c>
      <c r="CN65" s="26">
        <f t="shared" si="79"/>
        <v>19.183</v>
      </c>
      <c r="CO65" s="26">
        <f t="shared" si="79"/>
        <v>20.075499999999998</v>
      </c>
      <c r="CP65" s="26"/>
      <c r="CQ65" s="26">
        <f t="shared" ref="CQ65" si="80">AVERAGE(CQ59:CQ62)</f>
        <v>19.166170640868025</v>
      </c>
      <c r="CR65" s="4"/>
      <c r="CS65" s="1"/>
      <c r="CT65" s="26">
        <f t="shared" ref="CT65" si="81">AVERAGE(CT59:CT62)</f>
        <v>19.146109803921568</v>
      </c>
      <c r="CU65" s="2" t="s">
        <v>117</v>
      </c>
      <c r="CV65" s="4"/>
      <c r="CW65" s="32">
        <v>1950</v>
      </c>
      <c r="CX65" s="42">
        <v>12.686666666666667</v>
      </c>
      <c r="CY65" s="32"/>
      <c r="CZ65" s="32">
        <v>1995</v>
      </c>
      <c r="DA65" s="42">
        <v>12.741666666666667</v>
      </c>
      <c r="DB65" s="32"/>
      <c r="DC65" s="32">
        <v>1941</v>
      </c>
      <c r="DD65" s="42">
        <v>13.678333333333335</v>
      </c>
      <c r="DE65" s="32"/>
      <c r="DF65" s="32">
        <v>2005</v>
      </c>
      <c r="DG65" s="42">
        <v>14.84375</v>
      </c>
      <c r="DI65" s="31">
        <v>1975</v>
      </c>
      <c r="DJ65" s="27">
        <v>12.566666666666668</v>
      </c>
      <c r="DL65" s="31">
        <v>1954</v>
      </c>
      <c r="DM65" s="19">
        <v>17.28</v>
      </c>
      <c r="DO65" s="31">
        <v>1941</v>
      </c>
      <c r="DP65" s="27">
        <v>13.113333333333332</v>
      </c>
      <c r="DR65" s="31">
        <v>1953</v>
      </c>
      <c r="DS65" s="27">
        <v>7.78</v>
      </c>
      <c r="DU65" s="8">
        <v>1983</v>
      </c>
      <c r="DV65" s="8">
        <v>17.600000000000001</v>
      </c>
      <c r="DX65" s="8">
        <v>1997</v>
      </c>
      <c r="DY65" s="8">
        <v>17.5</v>
      </c>
      <c r="EA65" s="8">
        <v>2009</v>
      </c>
      <c r="EB65" s="8">
        <v>15.7</v>
      </c>
      <c r="ED65" s="8">
        <v>2019</v>
      </c>
      <c r="EE65" s="8">
        <v>13.247999999999999</v>
      </c>
      <c r="EG65" s="8">
        <v>1996</v>
      </c>
      <c r="EH65" s="8">
        <v>10.3</v>
      </c>
      <c r="EJ65" s="8">
        <v>1995</v>
      </c>
      <c r="EK65" s="8">
        <v>7.7</v>
      </c>
      <c r="EM65" s="8">
        <v>1980</v>
      </c>
      <c r="EN65" s="8">
        <v>7</v>
      </c>
      <c r="EP65" s="30">
        <v>1949</v>
      </c>
      <c r="EQ65" s="30">
        <v>8.39</v>
      </c>
      <c r="ES65" s="8">
        <v>1964</v>
      </c>
      <c r="ET65" s="8">
        <v>10.44</v>
      </c>
      <c r="EV65" s="8">
        <v>1987</v>
      </c>
      <c r="EW65" s="8">
        <v>12.5</v>
      </c>
      <c r="EY65" s="8">
        <v>1933</v>
      </c>
      <c r="EZ65" s="8">
        <v>14.44</v>
      </c>
      <c r="FB65" s="30">
        <v>1954</v>
      </c>
      <c r="FC65" s="28">
        <v>16.440000000000001</v>
      </c>
      <c r="FH65" s="27"/>
      <c r="FI65" s="19"/>
      <c r="FK65" s="27"/>
    </row>
    <row r="66" spans="1:167" ht="13.5">
      <c r="A66" s="2" t="s">
        <v>137</v>
      </c>
      <c r="B66" s="1"/>
      <c r="C66" s="1"/>
      <c r="D66" s="1"/>
      <c r="E66" s="1"/>
      <c r="F66" s="1"/>
      <c r="G66" s="1"/>
      <c r="H66" s="1"/>
      <c r="I66" s="1"/>
      <c r="J66" s="1"/>
      <c r="K66" s="1"/>
      <c r="L66" s="1"/>
      <c r="M66" s="1"/>
      <c r="N66" s="1"/>
      <c r="O66" s="1"/>
      <c r="P66" s="1"/>
      <c r="Q66" s="1"/>
      <c r="R66" s="1"/>
      <c r="S66" s="1"/>
      <c r="T66" s="1"/>
      <c r="U66" s="1"/>
      <c r="V66" s="1"/>
      <c r="W66" s="1"/>
      <c r="X66" s="1"/>
      <c r="Y66" s="1"/>
      <c r="Z66" s="1"/>
      <c r="AA66" s="17"/>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4"/>
      <c r="BE66" s="4"/>
      <c r="BF66" s="4"/>
      <c r="BG66" s="4"/>
      <c r="BH66" s="4"/>
      <c r="BI66" s="4"/>
      <c r="BJ66" s="4"/>
      <c r="BK66" s="4"/>
      <c r="BL66" s="4"/>
      <c r="BM66" s="4"/>
      <c r="BN66" s="4"/>
      <c r="BO66" s="4"/>
      <c r="BP66" s="4"/>
      <c r="BQ66" s="4"/>
      <c r="BR66" s="4"/>
      <c r="BS66" s="4"/>
      <c r="BT66" s="4"/>
      <c r="BU66" s="4"/>
      <c r="BV66" s="1"/>
      <c r="BW66" s="4"/>
      <c r="BX66" s="4"/>
      <c r="BY66" s="4"/>
      <c r="BZ66" s="4"/>
      <c r="CA66" s="4"/>
      <c r="CB66" s="4"/>
      <c r="CC66" s="4"/>
      <c r="CD66" s="4"/>
      <c r="CE66" s="4">
        <f>AVERAGE(CE51:CE54)</f>
        <v>22.2</v>
      </c>
      <c r="CF66" s="26">
        <f t="shared" ref="CF66:CO66" si="82">AVERAGE(CF51:CF54)</f>
        <v>21.274999999999999</v>
      </c>
      <c r="CG66" s="26">
        <f t="shared" si="82"/>
        <v>22.335000000000001</v>
      </c>
      <c r="CH66" s="26">
        <f t="shared" si="82"/>
        <v>22.750000000000004</v>
      </c>
      <c r="CI66" s="26">
        <f t="shared" si="82"/>
        <v>21.625</v>
      </c>
      <c r="CJ66" s="26">
        <f t="shared" si="82"/>
        <v>22.53875</v>
      </c>
      <c r="CK66" s="26">
        <f t="shared" si="82"/>
        <v>23.195999999999998</v>
      </c>
      <c r="CL66" s="26">
        <f t="shared" si="82"/>
        <v>22.334999999999997</v>
      </c>
      <c r="CM66" s="26">
        <f t="shared" si="82"/>
        <v>22.380749999999999</v>
      </c>
      <c r="CN66" s="26">
        <f t="shared" si="82"/>
        <v>21.652750000000001</v>
      </c>
      <c r="CO66" s="26">
        <f t="shared" si="82"/>
        <v>21.980499999999999</v>
      </c>
      <c r="CP66" s="26"/>
      <c r="CQ66" s="26">
        <f t="shared" ref="CQ66" si="83">AVERAGE(CQ51:CQ54)</f>
        <v>21.82413842465591</v>
      </c>
      <c r="CR66" s="4"/>
      <c r="CS66" s="1"/>
      <c r="CT66" s="26">
        <f t="shared" ref="CT66" si="84">AVERAGE(CT51:CT54)</f>
        <v>21.829244432227839</v>
      </c>
      <c r="CU66" s="2" t="s">
        <v>137</v>
      </c>
      <c r="CV66" s="28"/>
      <c r="CW66" s="32">
        <v>1996</v>
      </c>
      <c r="CX66" s="42">
        <v>12.66666666666667</v>
      </c>
      <c r="CY66" s="5"/>
      <c r="CZ66" s="32">
        <v>2009</v>
      </c>
      <c r="DA66" s="42">
        <v>12.733333333333333</v>
      </c>
      <c r="DB66" s="5"/>
      <c r="DC66" s="32">
        <v>1948</v>
      </c>
      <c r="DD66" s="42">
        <v>13.674999999999999</v>
      </c>
      <c r="DE66" s="5"/>
      <c r="DF66" s="32">
        <v>1960</v>
      </c>
      <c r="DG66" s="42">
        <v>14.8125</v>
      </c>
      <c r="DI66" s="31">
        <v>1987</v>
      </c>
      <c r="DJ66" s="27">
        <v>12.566666666666668</v>
      </c>
      <c r="DL66" s="31">
        <v>2003</v>
      </c>
      <c r="DM66" s="19">
        <v>17.266666666666669</v>
      </c>
      <c r="DO66" s="31">
        <v>1965</v>
      </c>
      <c r="DP66" s="27">
        <v>13.11</v>
      </c>
      <c r="DR66" s="31">
        <v>1975</v>
      </c>
      <c r="DS66" s="27">
        <v>7.7666666666666666</v>
      </c>
      <c r="DU66" s="8">
        <v>2003</v>
      </c>
      <c r="DV66" s="8">
        <v>17.600000000000001</v>
      </c>
      <c r="DX66" s="8">
        <v>2009</v>
      </c>
      <c r="DY66" s="8">
        <v>17.5</v>
      </c>
      <c r="EA66" s="8">
        <v>1942</v>
      </c>
      <c r="EB66" s="8">
        <v>15.56</v>
      </c>
      <c r="ED66" s="8">
        <v>1959</v>
      </c>
      <c r="EE66" s="8">
        <v>13.22</v>
      </c>
      <c r="EG66" s="8">
        <v>1942</v>
      </c>
      <c r="EH66" s="8">
        <v>10.28</v>
      </c>
      <c r="EJ66" s="8">
        <v>1977</v>
      </c>
      <c r="EK66" s="8">
        <v>7.6</v>
      </c>
      <c r="EM66" s="8">
        <v>1982</v>
      </c>
      <c r="EN66" s="8">
        <v>7</v>
      </c>
      <c r="EP66" s="30">
        <v>1942</v>
      </c>
      <c r="EQ66" s="30">
        <v>8.33</v>
      </c>
      <c r="ES66" s="8">
        <v>2004</v>
      </c>
      <c r="ET66" s="8">
        <v>10.4</v>
      </c>
      <c r="EV66" s="8">
        <v>1974</v>
      </c>
      <c r="EW66" s="8">
        <v>12.5</v>
      </c>
      <c r="EY66" s="8">
        <v>1986</v>
      </c>
      <c r="EZ66" s="8">
        <v>14.4</v>
      </c>
      <c r="FB66" s="8">
        <v>1986</v>
      </c>
      <c r="FC66" s="19">
        <v>16.399999999999999</v>
      </c>
      <c r="FH66" s="27"/>
      <c r="FI66" s="19"/>
      <c r="FK66" s="27"/>
    </row>
    <row r="67" spans="1:167" ht="13.5">
      <c r="A67" s="2" t="s">
        <v>97</v>
      </c>
      <c r="B67" s="25" t="s">
        <v>92</v>
      </c>
      <c r="R67" s="4">
        <f t="shared" ref="R67" si="85">AVERAGE(Q62,R51:R52)</f>
        <v>22.572080088987764</v>
      </c>
      <c r="S67" s="4">
        <f t="shared" ref="S67" si="86">AVERAGE(R62,S51:S52)</f>
        <v>22.806490015360978</v>
      </c>
      <c r="T67" s="4">
        <f t="shared" ref="T67" si="87">AVERAGE(S62,T51:T52)</f>
        <v>22.875537634408602</v>
      </c>
      <c r="U67" s="4">
        <f t="shared" ref="U67" si="88">AVERAGE(T62,U51:U52)</f>
        <v>22.394662058371736</v>
      </c>
      <c r="V67" s="4">
        <f t="shared" ref="V67" si="89">AVERAGE(U62,V51:V52)</f>
        <v>21.445050055617354</v>
      </c>
      <c r="W67" s="4">
        <f t="shared" ref="W67" si="90">AVERAGE(V62,W51:W52)</f>
        <v>21.094585253456223</v>
      </c>
      <c r="X67" s="4">
        <f t="shared" ref="X67" si="91">AVERAGE(W62,X51:X52)</f>
        <v>23.285483870967738</v>
      </c>
      <c r="Y67" s="4">
        <f t="shared" ref="Y67" si="92">AVERAGE(X62,Y51:Y52)</f>
        <v>23.234792626728108</v>
      </c>
      <c r="Z67" s="4">
        <f t="shared" ref="Z67" si="93">AVERAGE(Y62,Z51:Z52)</f>
        <v>23.341379310344831</v>
      </c>
      <c r="AA67" s="4">
        <f t="shared" ref="AA67" si="94">AVERAGE(Z62,AA51:AA52)</f>
        <v>23.825192012288785</v>
      </c>
      <c r="AB67" s="4">
        <f t="shared" ref="AB67" si="95">AVERAGE(AA62,AB51:AB52)</f>
        <v>22.49377880184332</v>
      </c>
      <c r="AC67" s="4">
        <f t="shared" ref="AC67" si="96">AVERAGE(AB62,AC51:AC52)</f>
        <v>23.537980030721968</v>
      </c>
      <c r="AD67" s="4">
        <f t="shared" ref="AD67" si="97">AVERAGE(AC62,AD51:AD52)</f>
        <v>23.165368928439008</v>
      </c>
      <c r="AE67" s="4">
        <f t="shared" ref="AE67" si="98">AVERAGE(AD62,AE51:AE52)</f>
        <v>22.548847926267285</v>
      </c>
      <c r="AF67" s="4">
        <f t="shared" ref="AF67" si="99">AVERAGE(AE62,AF51:AF52)</f>
        <v>23.750652841781875</v>
      </c>
      <c r="AG67" s="4">
        <f t="shared" ref="AG67" si="100">AVERAGE(AF62,AG51:AG52)</f>
        <v>23.119162826420894</v>
      </c>
      <c r="AH67" s="4">
        <f t="shared" ref="AH67" si="101">AVERAGE(AG62,AH51:AH52)</f>
        <v>22.453058954393768</v>
      </c>
      <c r="AI67" s="4">
        <f t="shared" ref="AI67" si="102">AVERAGE(AH62,AI51:AI52)</f>
        <v>23.370238095238093</v>
      </c>
      <c r="AJ67" s="4">
        <f t="shared" ref="AJ67" si="103">AVERAGE(AI62,AJ51:AJ52)</f>
        <v>22.98855606758833</v>
      </c>
      <c r="AK67" s="4">
        <f t="shared" ref="AK67" si="104">AVERAGE(AJ62,AK51:AK52)</f>
        <v>22.89957757296467</v>
      </c>
      <c r="AL67" s="4">
        <f t="shared" ref="AL67" si="105">AVERAGE(AK62,AL51:AL52)</f>
        <v>23.374527252502784</v>
      </c>
      <c r="AM67" s="4">
        <f t="shared" ref="AM67" si="106">AVERAGE(AL62,AM51:AM52)</f>
        <v>21.452227342549929</v>
      </c>
      <c r="AN67" s="4">
        <f t="shared" ref="AN67" si="107">AVERAGE(AM62,AN51:AN52)</f>
        <v>24.283141321044543</v>
      </c>
      <c r="AO67" s="4">
        <f t="shared" ref="AO67" si="108">AVERAGE(AN62,AO51:AO52)</f>
        <v>23.53161290322581</v>
      </c>
      <c r="AP67" s="4">
        <f t="shared" ref="AP67" si="109">AVERAGE(AO62,AP51:AP52)</f>
        <v>22.455913978494625</v>
      </c>
      <c r="AQ67" s="4">
        <f t="shared" ref="AQ67" si="110">AVERAGE(AP62,AQ51:AQ52)</f>
        <v>23.12154377880184</v>
      </c>
      <c r="AR67" s="4">
        <f t="shared" ref="AR67" si="111">AVERAGE(AQ62,AR51:AR52)</f>
        <v>22.888978494623657</v>
      </c>
      <c r="AS67" s="4">
        <f t="shared" ref="AS67" si="112">AVERAGE(AR62,AS51:AS52)</f>
        <v>24.525268817204303</v>
      </c>
      <c r="AT67" s="4">
        <f t="shared" ref="AT67" si="113">AVERAGE(AS62,AT51:AT52)</f>
        <v>21.569595847237668</v>
      </c>
      <c r="AU67" s="4">
        <f t="shared" ref="AU67" si="114">AVERAGE(AT62,AU51:AU52)</f>
        <v>22.452572964669741</v>
      </c>
      <c r="AV67" s="4">
        <f t="shared" ref="AV67" si="115">AVERAGE(AU62,AV51:AV52)</f>
        <v>23.855913978494623</v>
      </c>
      <c r="AW67" s="4">
        <f t="shared" ref="AW67" si="116">AVERAGE(AV62,AW51:AW52)</f>
        <v>23.713748079877117</v>
      </c>
      <c r="AX67" s="4">
        <f t="shared" ref="AX67" si="117">AVERAGE(AW62,AX51:AX52)</f>
        <v>22.832183908045977</v>
      </c>
      <c r="AY67" s="4">
        <f t="shared" ref="AY67" si="118">AVERAGE(AX62,AY51:AY52)</f>
        <v>23.763248847926267</v>
      </c>
      <c r="AZ67" s="4">
        <f t="shared" ref="AZ67" si="119">AVERAGE(AY62,AZ51:AZ52)</f>
        <v>24.37188940092166</v>
      </c>
      <c r="BA67" s="4">
        <f t="shared" ref="BA67" si="120">AVERAGE(AZ62,BA51:BA52)</f>
        <v>22.577380952380949</v>
      </c>
      <c r="BB67" s="4">
        <f t="shared" ref="BB67" si="121">AVERAGE(BA62,BB51:BB52)</f>
        <v>21.627067111605484</v>
      </c>
      <c r="BC67" s="4">
        <f t="shared" ref="BC67" si="122">AVERAGE(BB62,BC51:BC52)</f>
        <v>23.695698924731186</v>
      </c>
      <c r="BD67" s="4">
        <f t="shared" ref="BD67" si="123">AVERAGE(BC62,BD51:BD52)</f>
        <v>23.031259600614437</v>
      </c>
      <c r="BE67" s="4">
        <f t="shared" ref="BE67" si="124">AVERAGE(BD62,BE51:BE52)</f>
        <v>23.209062980030723</v>
      </c>
      <c r="BF67" s="4">
        <f t="shared" ref="BF67" si="125">AVERAGE(BE62,BF51:BF52)</f>
        <v>22.699851687059695</v>
      </c>
      <c r="BG67" s="4">
        <f t="shared" ref="BG67" si="126">AVERAGE(BF62,BG51:BG52)</f>
        <v>23.123041474654382</v>
      </c>
      <c r="BH67" s="4">
        <f t="shared" ref="BH67" si="127">AVERAGE(BG62,BH51:BH52)</f>
        <v>24.36555299539171</v>
      </c>
      <c r="BI67" s="4">
        <f t="shared" ref="BI67" si="128">AVERAGE(BH62,BI51:BI52)</f>
        <v>23.471428571428575</v>
      </c>
      <c r="BJ67" s="4">
        <f t="shared" ref="BJ67" si="129">AVERAGE(BI62,BJ51:BJ52)</f>
        <v>21.854616240266964</v>
      </c>
      <c r="BK67" s="4">
        <f t="shared" ref="BK67" si="130">AVERAGE(BJ62,BK51:BK52)</f>
        <v>21.146850998463901</v>
      </c>
      <c r="BL67" s="4">
        <f t="shared" ref="BL67" si="131">AVERAGE(BK62,BL51:BL52)</f>
        <v>22.539784946236562</v>
      </c>
      <c r="BM67" s="4">
        <f t="shared" ref="BM67" si="132">AVERAGE(BL62,BM51:BM52)</f>
        <v>21.943356374807991</v>
      </c>
      <c r="BN67" s="4">
        <f t="shared" ref="BN67" si="133">AVERAGE(BM62,BN51:BN52)</f>
        <v>22.672413793103448</v>
      </c>
      <c r="BO67" s="4">
        <f t="shared" ref="BO67" si="134">AVERAGE(BN62,BO51:BO52)</f>
        <v>21.648106758832572</v>
      </c>
      <c r="BP67" s="4">
        <f t="shared" ref="BP67" si="135">AVERAGE(BO62,BP51:BP52)</f>
        <v>24.492384792626726</v>
      </c>
      <c r="BQ67" s="4">
        <f t="shared" ref="BQ67" si="136">AVERAGE(BP62,BQ51:BQ52)</f>
        <v>22.665533794162826</v>
      </c>
      <c r="BR67" s="4">
        <f t="shared" ref="BR67" si="137">AVERAGE(BQ62,BR51:BR52)</f>
        <v>21.063982202447164</v>
      </c>
      <c r="BS67" s="4">
        <f t="shared" ref="BS67" si="138">AVERAGE(BR62,BS51:BS52)</f>
        <v>23.86007296466974</v>
      </c>
      <c r="BT67" s="4">
        <f t="shared" ref="BT67" si="139">AVERAGE(BS62,BT51:BT52)</f>
        <v>22.104493087557604</v>
      </c>
      <c r="BU67" s="4">
        <f t="shared" ref="BU67" si="140">AVERAGE(BT62,BU51:BU52)</f>
        <v>22.604623655913983</v>
      </c>
      <c r="BV67" s="4">
        <f t="shared" ref="BV67" si="141">AVERAGE(BU62,BV51:BV52)</f>
        <v>23.269870226177233</v>
      </c>
      <c r="BW67" s="4">
        <f t="shared" ref="BW67" si="142">AVERAGE(BV62,BW51:BW52)</f>
        <v>22.287764976958528</v>
      </c>
      <c r="BX67" s="4">
        <f t="shared" ref="BX67" si="143">AVERAGE(BW62,BX51:BX52)</f>
        <v>23.493218125960059</v>
      </c>
      <c r="BY67" s="4">
        <f t="shared" ref="BY67" si="144">AVERAGE(BX62,BY51:BY52)</f>
        <v>21.777745775729642</v>
      </c>
      <c r="BZ67" s="4">
        <f t="shared" ref="BZ67" si="145">AVERAGE(BY62,BZ51:BZ52)</f>
        <v>23.412298850574711</v>
      </c>
      <c r="CA67" s="4">
        <f t="shared" ref="CA67" si="146">AVERAGE(BZ62,CA51:CA52)</f>
        <v>22.870084485407062</v>
      </c>
      <c r="CB67" s="4">
        <f t="shared" ref="CB67" si="147">AVERAGE(CA62,CB51:CB52)</f>
        <v>23.306766513056839</v>
      </c>
      <c r="CC67" s="4">
        <f t="shared" ref="CC67" si="148">AVERAGE(CB62,CC51:CC52)</f>
        <v>23.500230414746543</v>
      </c>
      <c r="CD67" s="4">
        <f t="shared" ref="CD67" si="149">AVERAGE(CC62,CD51:CD52)</f>
        <v>21.325076010381903</v>
      </c>
      <c r="CE67" s="4">
        <f t="shared" ref="CE67:CP67" si="150">AVERAGE(CD62,CE51:CE52)</f>
        <v>23.533333333333331</v>
      </c>
      <c r="CF67" s="4">
        <f t="shared" si="150"/>
        <v>22.933333333333337</v>
      </c>
      <c r="CG67" s="4">
        <f t="shared" si="150"/>
        <v>23.346666666666664</v>
      </c>
      <c r="CH67" s="4">
        <f t="shared" si="150"/>
        <v>23.400000000000002</v>
      </c>
      <c r="CI67" s="4">
        <f t="shared" si="150"/>
        <v>22.933333333333337</v>
      </c>
      <c r="CJ67" s="4">
        <f t="shared" si="150"/>
        <v>24.485000000000003</v>
      </c>
      <c r="CK67" s="4">
        <f t="shared" si="150"/>
        <v>24.484666666666669</v>
      </c>
      <c r="CL67" s="4">
        <f t="shared" si="150"/>
        <v>23.114999999999998</v>
      </c>
      <c r="CM67" s="4">
        <f t="shared" si="150"/>
        <v>23.170333333333332</v>
      </c>
      <c r="CN67" s="4">
        <f t="shared" si="150"/>
        <v>22.624666666666666</v>
      </c>
      <c r="CO67" s="4">
        <f t="shared" si="150"/>
        <v>22.487333333333336</v>
      </c>
      <c r="CP67" s="4">
        <f t="shared" si="150"/>
        <v>24.33325806451613</v>
      </c>
      <c r="CQ67" s="4">
        <f>AVERAGE(CQ51:CQ52,CQ62)</f>
        <v>22.919391036685152</v>
      </c>
      <c r="CR67" s="4"/>
      <c r="CS67" s="1"/>
      <c r="CU67" s="2"/>
      <c r="CV67" s="32"/>
      <c r="CW67" s="32">
        <v>1987</v>
      </c>
      <c r="CX67" s="42">
        <v>12.666666666666666</v>
      </c>
      <c r="CY67" s="28"/>
      <c r="CZ67" s="32">
        <v>1983</v>
      </c>
      <c r="DA67" s="42">
        <v>12.733333333333333</v>
      </c>
      <c r="DB67" s="28"/>
      <c r="DC67" s="32">
        <v>1963</v>
      </c>
      <c r="DD67" s="42">
        <v>13.658333333333333</v>
      </c>
      <c r="DE67" s="28"/>
      <c r="DF67" s="32">
        <v>1961</v>
      </c>
      <c r="DG67" s="42">
        <v>14.797499999999999</v>
      </c>
      <c r="DI67" s="31">
        <v>1949</v>
      </c>
      <c r="DJ67" s="27">
        <v>12.556666666666667</v>
      </c>
      <c r="DL67" s="31">
        <v>1973</v>
      </c>
      <c r="DM67" s="19">
        <v>17.266666666666666</v>
      </c>
      <c r="DO67" s="31">
        <v>1950</v>
      </c>
      <c r="DP67" s="27">
        <v>13.093333333333334</v>
      </c>
      <c r="DR67" s="31">
        <v>1959</v>
      </c>
      <c r="DS67" s="27">
        <v>7.7399999999999993</v>
      </c>
      <c r="DU67" s="8">
        <v>1943</v>
      </c>
      <c r="DV67" s="8">
        <v>17.559999999999999</v>
      </c>
      <c r="DX67" s="44">
        <v>2021</v>
      </c>
      <c r="DY67" s="44">
        <v>17.491</v>
      </c>
      <c r="EA67" s="8">
        <v>1946</v>
      </c>
      <c r="EB67" s="8">
        <v>15.56</v>
      </c>
      <c r="ED67" s="8">
        <v>1987</v>
      </c>
      <c r="EE67" s="8">
        <v>13.2</v>
      </c>
      <c r="EG67" s="8">
        <v>1946</v>
      </c>
      <c r="EH67" s="8">
        <v>10.220000000000001</v>
      </c>
      <c r="EJ67" s="8">
        <v>1934</v>
      </c>
      <c r="EK67" s="8">
        <v>7.56</v>
      </c>
      <c r="EM67" s="8">
        <v>1996</v>
      </c>
      <c r="EN67" s="8">
        <v>7</v>
      </c>
      <c r="EP67" s="30">
        <v>1948</v>
      </c>
      <c r="EQ67" s="30">
        <v>8.33</v>
      </c>
      <c r="ES67" s="30">
        <v>1950</v>
      </c>
      <c r="ET67" s="30">
        <v>10.39</v>
      </c>
      <c r="EV67" s="8">
        <v>1966</v>
      </c>
      <c r="EW67" s="8">
        <v>12.5</v>
      </c>
      <c r="EY67" s="8">
        <v>1987</v>
      </c>
      <c r="EZ67" s="8">
        <v>14.4</v>
      </c>
      <c r="FB67" s="8">
        <v>1932</v>
      </c>
      <c r="FC67" s="19">
        <v>16.39</v>
      </c>
      <c r="FH67" s="27"/>
      <c r="FI67" s="19"/>
      <c r="FK67" s="27"/>
    </row>
    <row r="68" spans="1:167" ht="13.5">
      <c r="A68" s="2" t="s">
        <v>98</v>
      </c>
      <c r="B68" s="25" t="s">
        <v>93</v>
      </c>
      <c r="R68" s="26">
        <f>AVERAGE(R53:R55)</f>
        <v>18.94376344086022</v>
      </c>
      <c r="S68" s="26">
        <f t="shared" ref="S68:CD68" si="151">AVERAGE(S53:S55)</f>
        <v>17.656379928315413</v>
      </c>
      <c r="T68" s="26">
        <f t="shared" si="151"/>
        <v>18.747992831541215</v>
      </c>
      <c r="U68" s="26">
        <f t="shared" si="151"/>
        <v>18.262150537634408</v>
      </c>
      <c r="V68" s="26">
        <f t="shared" si="151"/>
        <v>18.813870967741934</v>
      </c>
      <c r="W68" s="26">
        <f t="shared" si="151"/>
        <v>18.084623655913976</v>
      </c>
      <c r="X68" s="26">
        <f t="shared" si="151"/>
        <v>19.089784946236559</v>
      </c>
      <c r="Y68" s="26">
        <f t="shared" si="151"/>
        <v>20.03691756272401</v>
      </c>
      <c r="Z68" s="26">
        <f t="shared" si="151"/>
        <v>18.773763440860211</v>
      </c>
      <c r="AA68" s="26">
        <f t="shared" si="151"/>
        <v>19.680071684587812</v>
      </c>
      <c r="AB68" s="26">
        <f t="shared" si="151"/>
        <v>19.192365591397849</v>
      </c>
      <c r="AC68" s="26">
        <f t="shared" si="151"/>
        <v>18.158279569892475</v>
      </c>
      <c r="AD68" s="26">
        <f t="shared" si="151"/>
        <v>17.79247311827957</v>
      </c>
      <c r="AE68" s="26">
        <f t="shared" si="151"/>
        <v>18.401684587813619</v>
      </c>
      <c r="AF68" s="26">
        <f t="shared" si="151"/>
        <v>19.197383512544803</v>
      </c>
      <c r="AG68" s="26">
        <f t="shared" si="151"/>
        <v>18.42756272401434</v>
      </c>
      <c r="AH68" s="26">
        <f t="shared" si="151"/>
        <v>18.371146953405017</v>
      </c>
      <c r="AI68" s="26">
        <f t="shared" si="151"/>
        <v>18.425448028673834</v>
      </c>
      <c r="AJ68" s="26">
        <f t="shared" si="151"/>
        <v>18.681146953405019</v>
      </c>
      <c r="AK68" s="26">
        <f t="shared" si="151"/>
        <v>19.252114695340499</v>
      </c>
      <c r="AL68" s="26">
        <f t="shared" si="151"/>
        <v>19.846344086021503</v>
      </c>
      <c r="AM68" s="26">
        <f t="shared" si="151"/>
        <v>19.066164874551973</v>
      </c>
      <c r="AN68" s="26">
        <f t="shared" si="151"/>
        <v>18.886738351254479</v>
      </c>
      <c r="AO68" s="26">
        <f t="shared" si="151"/>
        <v>19.403052109181147</v>
      </c>
      <c r="AP68" s="26">
        <f t="shared" si="151"/>
        <v>19.368888888888886</v>
      </c>
      <c r="AQ68" s="26">
        <f t="shared" si="151"/>
        <v>19.102652329749105</v>
      </c>
      <c r="AR68" s="26">
        <f t="shared" si="151"/>
        <v>17.849964157706093</v>
      </c>
      <c r="AS68" s="26">
        <f t="shared" si="151"/>
        <v>19.898709677419351</v>
      </c>
      <c r="AT68" s="26">
        <f t="shared" si="151"/>
        <v>18.522186379928314</v>
      </c>
      <c r="AU68" s="26">
        <f t="shared" si="151"/>
        <v>18.61351254480287</v>
      </c>
      <c r="AV68" s="26">
        <f t="shared" si="151"/>
        <v>19.711577060931898</v>
      </c>
      <c r="AW68" s="26">
        <f t="shared" si="151"/>
        <v>18.210788530465948</v>
      </c>
      <c r="AX68" s="26">
        <f t="shared" si="151"/>
        <v>18.297204301075269</v>
      </c>
      <c r="AY68" s="26">
        <f t="shared" si="151"/>
        <v>19.744551971326164</v>
      </c>
      <c r="AZ68" s="26">
        <f t="shared" si="151"/>
        <v>18.611753800519097</v>
      </c>
      <c r="BA68" s="26">
        <f t="shared" si="151"/>
        <v>19.796917562724015</v>
      </c>
      <c r="BB68" s="26">
        <f t="shared" si="151"/>
        <v>19.252544802867384</v>
      </c>
      <c r="BC68" s="26">
        <f t="shared" si="151"/>
        <v>18.954229390681004</v>
      </c>
      <c r="BD68" s="26">
        <f t="shared" si="151"/>
        <v>19.064910394265237</v>
      </c>
      <c r="BE68" s="26">
        <f t="shared" si="151"/>
        <v>18.179247311827954</v>
      </c>
      <c r="BF68" s="26">
        <f t="shared" si="151"/>
        <v>18.019964157706092</v>
      </c>
      <c r="BG68" s="26">
        <f t="shared" si="151"/>
        <v>19.68068100358423</v>
      </c>
      <c r="BH68" s="26">
        <f t="shared" si="151"/>
        <v>20.333118279569891</v>
      </c>
      <c r="BI68" s="26">
        <f t="shared" si="151"/>
        <v>18.411075268817203</v>
      </c>
      <c r="BJ68" s="26">
        <f t="shared" si="151"/>
        <v>16.970215053763443</v>
      </c>
      <c r="BK68" s="26">
        <f t="shared" si="151"/>
        <v>17.379892473118282</v>
      </c>
      <c r="BL68" s="26">
        <f t="shared" si="151"/>
        <v>19.258996415770614</v>
      </c>
      <c r="BM68" s="26">
        <f t="shared" si="151"/>
        <v>18.624265232974913</v>
      </c>
      <c r="BN68" s="26">
        <f t="shared" si="151"/>
        <v>18.499035842293907</v>
      </c>
      <c r="BO68" s="26">
        <f t="shared" si="151"/>
        <v>18.270290322580646</v>
      </c>
      <c r="BP68" s="26">
        <f t="shared" si="151"/>
        <v>19.656849462365589</v>
      </c>
      <c r="BQ68" s="26">
        <f t="shared" si="151"/>
        <v>20.005820788530464</v>
      </c>
      <c r="BR68" s="26">
        <f t="shared" si="151"/>
        <v>19.090236559139779</v>
      </c>
      <c r="BS68" s="26">
        <f t="shared" si="151"/>
        <v>19.565727598566308</v>
      </c>
      <c r="BT68" s="26">
        <f t="shared" si="151"/>
        <v>19.573225806451614</v>
      </c>
      <c r="BU68" s="26">
        <f t="shared" si="151"/>
        <v>18.885057347670251</v>
      </c>
      <c r="BV68" s="26">
        <f t="shared" si="151"/>
        <v>18.215254480286735</v>
      </c>
      <c r="BW68" s="26">
        <f t="shared" si="151"/>
        <v>18.797516129032257</v>
      </c>
      <c r="BX68" s="26">
        <f t="shared" si="151"/>
        <v>18.958691756272405</v>
      </c>
      <c r="BY68" s="26">
        <f t="shared" si="151"/>
        <v>20.141035842293906</v>
      </c>
      <c r="BZ68" s="26">
        <f t="shared" si="151"/>
        <v>18.891200716845876</v>
      </c>
      <c r="CA68" s="26">
        <f t="shared" si="151"/>
        <v>18.26183870967742</v>
      </c>
      <c r="CB68" s="26">
        <f t="shared" si="151"/>
        <v>19.817437275985661</v>
      </c>
      <c r="CC68" s="26">
        <f t="shared" si="151"/>
        <v>18.996107526881719</v>
      </c>
      <c r="CD68" s="26">
        <f t="shared" si="151"/>
        <v>18.494075268817202</v>
      </c>
      <c r="CE68" s="26">
        <f t="shared" ref="CE68:CO68" si="152">AVERAGE(CE53:CE55)</f>
        <v>19.333333333333332</v>
      </c>
      <c r="CF68" s="26">
        <f t="shared" si="152"/>
        <v>18.966666666666669</v>
      </c>
      <c r="CG68" s="26">
        <f t="shared" si="152"/>
        <v>19.566666666666666</v>
      </c>
      <c r="CH68" s="26">
        <f t="shared" si="152"/>
        <v>19.899999999999999</v>
      </c>
      <c r="CI68" s="26">
        <f t="shared" si="152"/>
        <v>18.466666666666665</v>
      </c>
      <c r="CJ68" s="26">
        <f t="shared" si="152"/>
        <v>19.066666666666666</v>
      </c>
      <c r="CK68" s="26">
        <f t="shared" si="152"/>
        <v>19.866666666666667</v>
      </c>
      <c r="CL68" s="26">
        <f t="shared" si="152"/>
        <v>19.325333333333337</v>
      </c>
      <c r="CM68" s="26">
        <f t="shared" si="152"/>
        <v>19.334</v>
      </c>
      <c r="CN68" s="26">
        <f t="shared" si="152"/>
        <v>19.887666666666664</v>
      </c>
      <c r="CO68" s="26">
        <f t="shared" si="152"/>
        <v>19.767333333333333</v>
      </c>
      <c r="CP68" s="26"/>
      <c r="CV68" s="32"/>
      <c r="CW68" s="32">
        <v>1941</v>
      </c>
      <c r="CX68" s="42">
        <v>12.626666666666665</v>
      </c>
      <c r="CY68" s="28"/>
      <c r="CZ68" s="32">
        <v>1969</v>
      </c>
      <c r="DA68" s="42">
        <v>12.709166666666668</v>
      </c>
      <c r="DB68" s="28"/>
      <c r="DC68" s="32">
        <v>1960</v>
      </c>
      <c r="DD68" s="42">
        <v>13.64</v>
      </c>
      <c r="DE68" s="28"/>
      <c r="DF68" s="32">
        <v>1948</v>
      </c>
      <c r="DG68" s="42">
        <v>14.735000000000001</v>
      </c>
      <c r="DI68" s="31">
        <v>1951</v>
      </c>
      <c r="DJ68" s="27">
        <v>12.536666666666667</v>
      </c>
      <c r="DL68" s="31">
        <v>1948</v>
      </c>
      <c r="DM68" s="19">
        <v>17.203333333333333</v>
      </c>
      <c r="DO68" s="31">
        <v>1966</v>
      </c>
      <c r="DP68" s="27">
        <v>13.076666666666668</v>
      </c>
      <c r="DR68" s="31">
        <v>1955</v>
      </c>
      <c r="DS68" s="27">
        <v>7.666666666666667</v>
      </c>
      <c r="DU68" s="8">
        <v>1967</v>
      </c>
      <c r="DV68" s="8">
        <v>17.559999999999999</v>
      </c>
      <c r="DX68" s="8">
        <v>2015</v>
      </c>
      <c r="DY68" s="8">
        <v>17.445</v>
      </c>
      <c r="EA68" s="8">
        <v>1950</v>
      </c>
      <c r="EB68" s="8">
        <v>15.56</v>
      </c>
      <c r="ED68" s="8">
        <v>1948</v>
      </c>
      <c r="EE68" s="8">
        <v>13.17</v>
      </c>
      <c r="EG68" s="8">
        <v>1953</v>
      </c>
      <c r="EH68" s="8">
        <v>10.220000000000001</v>
      </c>
      <c r="EJ68" s="8">
        <v>1950</v>
      </c>
      <c r="EK68" s="8">
        <v>7.56</v>
      </c>
      <c r="EM68" s="8">
        <v>2003</v>
      </c>
      <c r="EN68" s="8">
        <v>7</v>
      </c>
      <c r="EP68" s="8">
        <v>1985</v>
      </c>
      <c r="EQ68" s="8">
        <v>8.3000000000000007</v>
      </c>
      <c r="ES68" s="8">
        <v>1933</v>
      </c>
      <c r="ET68" s="8">
        <v>10.33</v>
      </c>
      <c r="EV68" s="8">
        <v>1964</v>
      </c>
      <c r="EW68" s="8">
        <v>12.5</v>
      </c>
      <c r="EY68" s="30">
        <v>1943</v>
      </c>
      <c r="EZ68" s="30">
        <v>14.33</v>
      </c>
      <c r="FB68" s="8">
        <v>1965</v>
      </c>
      <c r="FC68" s="19">
        <v>16.39</v>
      </c>
      <c r="FH68" s="27"/>
      <c r="FI68" s="19"/>
      <c r="FK68" s="27"/>
    </row>
    <row r="69" spans="1:167" ht="13.5">
      <c r="A69" s="2" t="s">
        <v>99</v>
      </c>
      <c r="B69" s="1" t="s">
        <v>90</v>
      </c>
      <c r="C69" s="1"/>
      <c r="D69" s="1"/>
      <c r="E69" s="1"/>
      <c r="F69" s="1"/>
      <c r="G69" s="1"/>
      <c r="H69" s="1"/>
      <c r="I69" s="1"/>
      <c r="J69" s="1"/>
      <c r="K69" s="1"/>
      <c r="L69" s="1"/>
      <c r="M69" s="1"/>
      <c r="N69" s="1"/>
      <c r="O69" s="1"/>
      <c r="P69" s="1"/>
      <c r="Q69" s="1"/>
      <c r="R69" s="26">
        <f>AVERAGE(R56:R58)</f>
        <v>12.808351254480286</v>
      </c>
      <c r="S69" s="26">
        <f t="shared" ref="S69:CD69" si="153">AVERAGE(S56:S58)</f>
        <v>13.426344086021503</v>
      </c>
      <c r="T69" s="26">
        <f t="shared" si="153"/>
        <v>12.691146953405022</v>
      </c>
      <c r="U69" s="26">
        <f t="shared" si="153"/>
        <v>12.388279569892473</v>
      </c>
      <c r="V69" s="26">
        <f t="shared" si="153"/>
        <v>12.83057347670251</v>
      </c>
      <c r="W69" s="26">
        <f t="shared" si="153"/>
        <v>13.000071684587811</v>
      </c>
      <c r="X69" s="26">
        <f t="shared" si="153"/>
        <v>13.379462365591396</v>
      </c>
      <c r="Y69" s="26">
        <f t="shared" si="153"/>
        <v>12.568817204301075</v>
      </c>
      <c r="Z69" s="26">
        <f t="shared" si="153"/>
        <v>13.243620071684591</v>
      </c>
      <c r="AA69" s="26">
        <f t="shared" si="153"/>
        <v>13.717383512544805</v>
      </c>
      <c r="AB69" s="26">
        <f t="shared" si="153"/>
        <v>13.382222222222225</v>
      </c>
      <c r="AC69" s="26">
        <f t="shared" si="153"/>
        <v>13.651648745519715</v>
      </c>
      <c r="AD69" s="26">
        <f t="shared" si="153"/>
        <v>12.695770609318997</v>
      </c>
      <c r="AE69" s="26">
        <f t="shared" si="153"/>
        <v>13.020824372759856</v>
      </c>
      <c r="AF69" s="26">
        <f t="shared" si="153"/>
        <v>13.797670250896056</v>
      </c>
      <c r="AG69" s="26">
        <f t="shared" si="153"/>
        <v>12.27351254480287</v>
      </c>
      <c r="AH69" s="26">
        <f t="shared" si="153"/>
        <v>13.309283154121864</v>
      </c>
      <c r="AI69" s="26">
        <f t="shared" si="153"/>
        <v>12.788279569892472</v>
      </c>
      <c r="AJ69" s="26">
        <f t="shared" si="153"/>
        <v>12.694767025089606</v>
      </c>
      <c r="AK69" s="26">
        <f t="shared" si="153"/>
        <v>13.304551971326164</v>
      </c>
      <c r="AL69" s="26">
        <f t="shared" si="153"/>
        <v>13.025197132616489</v>
      </c>
      <c r="AM69" s="26">
        <f t="shared" si="153"/>
        <v>13.013942652329748</v>
      </c>
      <c r="AN69" s="26">
        <f t="shared" si="153"/>
        <v>13.872329749103946</v>
      </c>
      <c r="AO69" s="26">
        <f t="shared" si="153"/>
        <v>14.238136200716847</v>
      </c>
      <c r="AP69" s="26">
        <f t="shared" si="153"/>
        <v>12.411971326164876</v>
      </c>
      <c r="AQ69" s="26">
        <f t="shared" si="153"/>
        <v>13.310179211469537</v>
      </c>
      <c r="AR69" s="26">
        <f t="shared" si="153"/>
        <v>12.734301075268817</v>
      </c>
      <c r="AS69" s="26">
        <f t="shared" si="153"/>
        <v>13.299964157706091</v>
      </c>
      <c r="AT69" s="26">
        <f t="shared" si="153"/>
        <v>12.856379928315413</v>
      </c>
      <c r="AU69" s="26">
        <f t="shared" si="153"/>
        <v>12.585197132616488</v>
      </c>
      <c r="AV69" s="26">
        <f t="shared" si="153"/>
        <v>13.310501792114692</v>
      </c>
      <c r="AW69" s="26">
        <f t="shared" si="153"/>
        <v>13.27641577060932</v>
      </c>
      <c r="AX69" s="26">
        <f t="shared" si="153"/>
        <v>13.451362007168457</v>
      </c>
      <c r="AY69" s="26">
        <f t="shared" si="153"/>
        <v>13.045985663082435</v>
      </c>
      <c r="AZ69" s="26">
        <f t="shared" si="153"/>
        <v>13.650035842293908</v>
      </c>
      <c r="BA69" s="26">
        <f t="shared" si="153"/>
        <v>13.450215053763442</v>
      </c>
      <c r="BB69" s="26">
        <f t="shared" si="153"/>
        <v>14.383297491039427</v>
      </c>
      <c r="BC69" s="26">
        <f t="shared" si="153"/>
        <v>13.93358422939068</v>
      </c>
      <c r="BD69" s="26">
        <f t="shared" si="153"/>
        <v>12.116953405017922</v>
      </c>
      <c r="BE69" s="26">
        <f t="shared" si="153"/>
        <v>13.755806451612905</v>
      </c>
      <c r="BF69" s="26">
        <f t="shared" si="153"/>
        <v>14.080179211469529</v>
      </c>
      <c r="BG69" s="26">
        <f t="shared" si="153"/>
        <v>13.253835125448028</v>
      </c>
      <c r="BH69" s="26">
        <f t="shared" si="153"/>
        <v>13.749103942652331</v>
      </c>
      <c r="BI69" s="26">
        <f t="shared" si="153"/>
        <v>13.332974910394263</v>
      </c>
      <c r="BJ69" s="26">
        <f t="shared" si="153"/>
        <v>12.710716845878137</v>
      </c>
      <c r="BK69" s="26">
        <f t="shared" si="153"/>
        <v>13.684551971326163</v>
      </c>
      <c r="BL69" s="26">
        <f t="shared" si="153"/>
        <v>13.225064886911383</v>
      </c>
      <c r="BM69" s="26">
        <f t="shared" si="153"/>
        <v>12.5221146953405</v>
      </c>
      <c r="BN69" s="26">
        <f t="shared" si="153"/>
        <v>12.63584946236559</v>
      </c>
      <c r="BO69" s="26">
        <f t="shared" si="153"/>
        <v>13.51948028673835</v>
      </c>
      <c r="BP69" s="26">
        <f t="shared" si="153"/>
        <v>13.734476702508958</v>
      </c>
      <c r="BQ69" s="26">
        <f t="shared" si="153"/>
        <v>14.071759856630825</v>
      </c>
      <c r="BR69" s="26">
        <f t="shared" si="153"/>
        <v>14.096376344086019</v>
      </c>
      <c r="BS69" s="26">
        <f t="shared" si="153"/>
        <v>14.194161290322578</v>
      </c>
      <c r="BT69" s="26">
        <f t="shared" si="153"/>
        <v>14.601243727598566</v>
      </c>
      <c r="BU69" s="26">
        <f t="shared" si="153"/>
        <v>14.311641577060932</v>
      </c>
      <c r="BV69" s="26">
        <f t="shared" si="153"/>
        <v>13.567397849462367</v>
      </c>
      <c r="BW69" s="26">
        <f t="shared" si="153"/>
        <v>14.36472759856631</v>
      </c>
      <c r="BX69" s="26">
        <f t="shared" si="153"/>
        <v>13.616057347670251</v>
      </c>
      <c r="BY69" s="26">
        <f t="shared" si="153"/>
        <v>13.491187096774192</v>
      </c>
      <c r="BZ69" s="26">
        <f t="shared" si="153"/>
        <v>13.905698924731183</v>
      </c>
      <c r="CA69" s="26">
        <f t="shared" si="153"/>
        <v>13.565602150537634</v>
      </c>
      <c r="CB69" s="26">
        <f t="shared" si="153"/>
        <v>13.692351254480286</v>
      </c>
      <c r="CC69" s="26">
        <f t="shared" si="153"/>
        <v>14.006369175627237</v>
      </c>
      <c r="CD69" s="26">
        <f t="shared" si="153"/>
        <v>13.664077777777777</v>
      </c>
      <c r="CE69" s="26">
        <f t="shared" ref="CE69:CO69" si="154">AVERAGE(CE56:CE58)</f>
        <v>14.453666666666665</v>
      </c>
      <c r="CF69" s="26">
        <f t="shared" si="154"/>
        <v>14.233333333333334</v>
      </c>
      <c r="CG69" s="26">
        <f t="shared" si="154"/>
        <v>13.933333333333332</v>
      </c>
      <c r="CH69" s="26">
        <f t="shared" si="154"/>
        <v>14.366666666666667</v>
      </c>
      <c r="CI69" s="26">
        <f t="shared" si="154"/>
        <v>14.269999999999998</v>
      </c>
      <c r="CJ69" s="26">
        <f t="shared" si="154"/>
        <v>14.386666666666665</v>
      </c>
      <c r="CK69" s="26">
        <f t="shared" si="154"/>
        <v>14.462333333333333</v>
      </c>
      <c r="CL69" s="26">
        <f t="shared" si="154"/>
        <v>14.708666666666666</v>
      </c>
      <c r="CM69" s="26">
        <f t="shared" si="154"/>
        <v>14.428000000000003</v>
      </c>
      <c r="CN69" s="26">
        <f t="shared" si="154"/>
        <v>14.205333333333334</v>
      </c>
      <c r="CO69" s="26">
        <f t="shared" si="154"/>
        <v>14.341777777777777</v>
      </c>
      <c r="CP69" s="26"/>
      <c r="CQ69" s="4"/>
      <c r="CR69" s="4"/>
      <c r="CS69" s="1"/>
      <c r="CV69" s="32"/>
      <c r="CW69" s="32">
        <v>1958</v>
      </c>
      <c r="CX69" s="42">
        <v>12.621666666666668</v>
      </c>
      <c r="CY69" s="28"/>
      <c r="CZ69" s="32">
        <v>1996</v>
      </c>
      <c r="DA69" s="42">
        <v>12.708333333333334</v>
      </c>
      <c r="DB69" s="28"/>
      <c r="DC69" s="32">
        <v>1961</v>
      </c>
      <c r="DD69" s="42">
        <v>13.555</v>
      </c>
      <c r="DE69" s="28"/>
      <c r="DF69" s="32">
        <v>1987</v>
      </c>
      <c r="DG69" s="42">
        <v>14.725</v>
      </c>
      <c r="DI69" s="31">
        <v>1964</v>
      </c>
      <c r="DJ69" s="27">
        <v>12.536666666666667</v>
      </c>
      <c r="DL69" s="31">
        <v>1994</v>
      </c>
      <c r="DM69" s="19">
        <v>17.166666666666668</v>
      </c>
      <c r="DO69" s="31">
        <v>1976</v>
      </c>
      <c r="DP69" s="27">
        <v>13.066666666666668</v>
      </c>
      <c r="DR69" s="31">
        <v>1960</v>
      </c>
      <c r="DS69" s="27">
        <v>7.666666666666667</v>
      </c>
      <c r="DU69" s="8">
        <v>1969</v>
      </c>
      <c r="DV69" s="8">
        <v>17.559999999999999</v>
      </c>
      <c r="DX69" s="8">
        <v>1952</v>
      </c>
      <c r="DY69" s="8">
        <v>17.440000000000001</v>
      </c>
      <c r="EA69" s="44">
        <v>2020</v>
      </c>
      <c r="EB69" s="44">
        <v>15.503</v>
      </c>
      <c r="ED69" s="8">
        <v>1976</v>
      </c>
      <c r="EE69" s="8">
        <v>13.1</v>
      </c>
      <c r="EG69" s="8">
        <v>1985</v>
      </c>
      <c r="EH69" s="8">
        <v>10.199999999999999</v>
      </c>
      <c r="EJ69" s="8">
        <v>1942</v>
      </c>
      <c r="EK69" s="8">
        <v>7.44</v>
      </c>
      <c r="EM69" s="8">
        <v>1933</v>
      </c>
      <c r="EN69" s="8">
        <v>6.83</v>
      </c>
      <c r="EP69" s="8">
        <v>2016</v>
      </c>
      <c r="EQ69" s="19">
        <v>8.3000000000000007</v>
      </c>
      <c r="ES69" s="30">
        <v>1936</v>
      </c>
      <c r="ET69" s="30">
        <v>10.33</v>
      </c>
      <c r="EV69" s="30">
        <v>1951</v>
      </c>
      <c r="EW69" s="30">
        <v>12.44</v>
      </c>
      <c r="EY69" s="30">
        <v>1960</v>
      </c>
      <c r="EZ69" s="30">
        <v>14.33</v>
      </c>
      <c r="FB69" s="30">
        <v>1952</v>
      </c>
      <c r="FC69" s="28">
        <v>16.329999999999998</v>
      </c>
      <c r="FH69" s="27"/>
      <c r="FI69" s="19"/>
      <c r="FK69" s="27"/>
    </row>
    <row r="70" spans="1:167" ht="13.5">
      <c r="A70" s="2" t="s">
        <v>100</v>
      </c>
      <c r="B70" s="1" t="s">
        <v>91</v>
      </c>
      <c r="C70" s="1"/>
      <c r="D70" s="1"/>
      <c r="E70" s="1"/>
      <c r="F70" s="1"/>
      <c r="G70" s="1"/>
      <c r="H70" s="1"/>
      <c r="I70" s="1"/>
      <c r="J70" s="1"/>
      <c r="K70" s="1"/>
      <c r="L70" s="1"/>
      <c r="M70" s="1"/>
      <c r="N70" s="1"/>
      <c r="O70" s="1"/>
      <c r="P70" s="1"/>
      <c r="Q70" s="1"/>
      <c r="R70" s="26">
        <f>AVERAGE(R59:R61)</f>
        <v>17.152329749103941</v>
      </c>
      <c r="S70" s="26">
        <f t="shared" ref="S70:CD70" si="155">AVERAGE(S59:S61)</f>
        <v>18.036845878136202</v>
      </c>
      <c r="T70" s="26">
        <f t="shared" si="155"/>
        <v>18.00612903225807</v>
      </c>
      <c r="U70" s="26">
        <f t="shared" si="155"/>
        <v>17.879426523297493</v>
      </c>
      <c r="V70" s="26">
        <f t="shared" si="155"/>
        <v>17.837813620071682</v>
      </c>
      <c r="W70" s="26">
        <f t="shared" si="155"/>
        <v>17.990286738351259</v>
      </c>
      <c r="X70" s="26">
        <f t="shared" si="155"/>
        <v>18.444910394265236</v>
      </c>
      <c r="Y70" s="26">
        <f t="shared" si="155"/>
        <v>18.685555555555556</v>
      </c>
      <c r="Z70" s="26">
        <f t="shared" si="155"/>
        <v>18.11537634408602</v>
      </c>
      <c r="AA70" s="26">
        <f t="shared" si="155"/>
        <v>17.62240143369176</v>
      </c>
      <c r="AB70" s="26">
        <f t="shared" si="155"/>
        <v>18.659964157706092</v>
      </c>
      <c r="AC70" s="26">
        <f t="shared" si="155"/>
        <v>18.07390681003584</v>
      </c>
      <c r="AD70" s="26">
        <f t="shared" si="155"/>
        <v>17.719032258064519</v>
      </c>
      <c r="AE70" s="26">
        <f t="shared" si="155"/>
        <v>19.105089605734772</v>
      </c>
      <c r="AF70" s="26">
        <f t="shared" si="155"/>
        <v>18.493010752688168</v>
      </c>
      <c r="AG70" s="26">
        <f t="shared" si="155"/>
        <v>17.996738351254479</v>
      </c>
      <c r="AH70" s="26">
        <f t="shared" si="155"/>
        <v>17.99745519713262</v>
      </c>
      <c r="AI70" s="26">
        <f t="shared" si="155"/>
        <v>17.727562724014337</v>
      </c>
      <c r="AJ70" s="26">
        <f t="shared" si="155"/>
        <v>17.300501792114698</v>
      </c>
      <c r="AK70" s="26">
        <f t="shared" si="155"/>
        <v>17.973476702508957</v>
      </c>
      <c r="AL70" s="26">
        <f t="shared" si="155"/>
        <v>17.471756272401432</v>
      </c>
      <c r="AM70" s="26">
        <f t="shared" si="155"/>
        <v>18.214802867383515</v>
      </c>
      <c r="AN70" s="26">
        <f t="shared" si="155"/>
        <v>18.447455197132616</v>
      </c>
      <c r="AO70" s="26">
        <f t="shared" si="155"/>
        <v>17.844946236559139</v>
      </c>
      <c r="AP70" s="26">
        <f t="shared" si="155"/>
        <v>19.469103942652328</v>
      </c>
      <c r="AQ70" s="26">
        <f t="shared" si="155"/>
        <v>18.862043010752689</v>
      </c>
      <c r="AR70" s="26">
        <f t="shared" si="155"/>
        <v>17.923046594982079</v>
      </c>
      <c r="AS70" s="26">
        <f t="shared" si="155"/>
        <v>17.592759856630824</v>
      </c>
      <c r="AT70" s="26">
        <f t="shared" si="155"/>
        <v>16.101684587813619</v>
      </c>
      <c r="AU70" s="26">
        <f t="shared" si="155"/>
        <v>16.926415770609321</v>
      </c>
      <c r="AV70" s="26">
        <f t="shared" si="155"/>
        <v>17.598136200716844</v>
      </c>
      <c r="AW70" s="26">
        <f t="shared" si="155"/>
        <v>18.186594982078855</v>
      </c>
      <c r="AX70" s="26">
        <f t="shared" si="155"/>
        <v>18.804695340501791</v>
      </c>
      <c r="AY70" s="26">
        <f t="shared" si="155"/>
        <v>17.932508960573479</v>
      </c>
      <c r="AZ70" s="26">
        <f t="shared" si="155"/>
        <v>18.233906810035844</v>
      </c>
      <c r="BA70" s="26">
        <f t="shared" si="155"/>
        <v>17.6494623655914</v>
      </c>
      <c r="BB70" s="26">
        <f t="shared" si="155"/>
        <v>18.962007168458783</v>
      </c>
      <c r="BC70" s="26">
        <f t="shared" si="155"/>
        <v>17.130107526881719</v>
      </c>
      <c r="BD70" s="26">
        <f t="shared" si="155"/>
        <v>17.407989123717709</v>
      </c>
      <c r="BE70" s="26">
        <f t="shared" si="155"/>
        <v>17.760358422939067</v>
      </c>
      <c r="BF70" s="26">
        <f t="shared" si="155"/>
        <v>19.75151402793227</v>
      </c>
      <c r="BG70" s="26">
        <f t="shared" si="155"/>
        <v>18.885483870967743</v>
      </c>
      <c r="BH70" s="26">
        <f t="shared" si="155"/>
        <v>18.011792114695343</v>
      </c>
      <c r="BI70" s="26">
        <f t="shared" si="155"/>
        <v>17.726164874551969</v>
      </c>
      <c r="BJ70" s="26">
        <f t="shared" si="155"/>
        <v>16.169641577060926</v>
      </c>
      <c r="BK70" s="26">
        <f t="shared" si="155"/>
        <v>17.113691756272402</v>
      </c>
      <c r="BL70" s="26">
        <f t="shared" si="155"/>
        <v>17.358422939068102</v>
      </c>
      <c r="BM70" s="26">
        <f t="shared" si="155"/>
        <v>17.060931899641577</v>
      </c>
      <c r="BN70" s="26">
        <f t="shared" si="155"/>
        <v>18.201956989247311</v>
      </c>
      <c r="BO70" s="26">
        <f t="shared" si="155"/>
        <v>18.139863799283152</v>
      </c>
      <c r="BP70" s="26">
        <f t="shared" si="155"/>
        <v>18.004724014336919</v>
      </c>
      <c r="BQ70" s="26">
        <f t="shared" si="155"/>
        <v>18.491329749103944</v>
      </c>
      <c r="BR70" s="26">
        <f t="shared" si="155"/>
        <v>17.379505376344088</v>
      </c>
      <c r="BS70" s="26">
        <f t="shared" si="155"/>
        <v>18.583003584229388</v>
      </c>
      <c r="BT70" s="26">
        <f t="shared" si="155"/>
        <v>18.760068100358421</v>
      </c>
      <c r="BU70" s="26">
        <f t="shared" si="155"/>
        <v>17.557863799283155</v>
      </c>
      <c r="BV70" s="26">
        <f t="shared" si="155"/>
        <v>17.847590681003584</v>
      </c>
      <c r="BW70" s="26">
        <f t="shared" si="155"/>
        <v>18.719103942652328</v>
      </c>
      <c r="BX70" s="26">
        <f t="shared" si="155"/>
        <v>18.965709677419351</v>
      </c>
      <c r="BY70" s="26">
        <f t="shared" si="155"/>
        <v>18.555225806451613</v>
      </c>
      <c r="BZ70" s="26">
        <f t="shared" si="155"/>
        <v>18.295770609318996</v>
      </c>
      <c r="CA70" s="26">
        <f t="shared" si="155"/>
        <v>17.935301075268814</v>
      </c>
      <c r="CB70" s="26">
        <f t="shared" si="155"/>
        <v>18.514458781362006</v>
      </c>
      <c r="CC70" s="26">
        <f t="shared" si="155"/>
        <v>17.857469534050178</v>
      </c>
      <c r="CD70" s="26">
        <f t="shared" si="155"/>
        <v>18.299999999999997</v>
      </c>
      <c r="CE70" s="26">
        <f t="shared" ref="CE70:CO70" si="156">AVERAGE(CE59:CE61)</f>
        <v>19.000000000000004</v>
      </c>
      <c r="CF70" s="26">
        <f t="shared" si="156"/>
        <v>18.8</v>
      </c>
      <c r="CG70" s="26">
        <f t="shared" si="156"/>
        <v>18.266666666666666</v>
      </c>
      <c r="CH70" s="26">
        <f t="shared" si="156"/>
        <v>18.633333333333336</v>
      </c>
      <c r="CI70" s="26">
        <f t="shared" si="156"/>
        <v>18.586666666666666</v>
      </c>
      <c r="CJ70" s="26">
        <f t="shared" si="156"/>
        <v>18.433333333333334</v>
      </c>
      <c r="CK70" s="26">
        <f t="shared" si="156"/>
        <v>18.947666666666663</v>
      </c>
      <c r="CL70" s="26">
        <f t="shared" si="156"/>
        <v>18.877666666666666</v>
      </c>
      <c r="CM70" s="26">
        <f t="shared" si="156"/>
        <v>18.611999999999998</v>
      </c>
      <c r="CN70" s="26">
        <f t="shared" si="156"/>
        <v>18.431000000000001</v>
      </c>
      <c r="CO70" s="26">
        <f t="shared" si="156"/>
        <v>18.831999999999997</v>
      </c>
      <c r="CP70" s="26"/>
      <c r="CQ70" s="4"/>
      <c r="CR70" s="4"/>
      <c r="CS70" s="1"/>
      <c r="CV70" s="32"/>
      <c r="CW70" s="30">
        <v>1967</v>
      </c>
      <c r="CX70" s="42">
        <v>12.608333333333334</v>
      </c>
      <c r="CY70" s="32"/>
      <c r="CZ70" s="32">
        <v>1959</v>
      </c>
      <c r="DA70" s="42">
        <v>12.674999999999999</v>
      </c>
      <c r="DB70" s="32"/>
      <c r="DC70" s="32">
        <v>1988</v>
      </c>
      <c r="DD70" s="42">
        <v>13.549999999999999</v>
      </c>
      <c r="DE70" s="32"/>
      <c r="DF70" s="32">
        <v>1991</v>
      </c>
      <c r="DG70" s="42">
        <v>14.712500000000002</v>
      </c>
      <c r="DI70" s="31">
        <v>1978</v>
      </c>
      <c r="DJ70" s="27">
        <v>12.433333333333332</v>
      </c>
      <c r="DL70" s="31">
        <v>1977</v>
      </c>
      <c r="DM70" s="19">
        <v>17.133333333333333</v>
      </c>
      <c r="DO70" s="31">
        <v>1942</v>
      </c>
      <c r="DP70" s="27">
        <v>13.056666666666667</v>
      </c>
      <c r="DR70" s="31">
        <v>1936</v>
      </c>
      <c r="DS70" s="27">
        <v>7.663333333333334</v>
      </c>
      <c r="DU70" s="44">
        <v>2020</v>
      </c>
      <c r="DV70" s="44">
        <v>17.54</v>
      </c>
      <c r="DX70" s="8">
        <v>1987</v>
      </c>
      <c r="DY70" s="8">
        <v>17.399999999999999</v>
      </c>
      <c r="EA70" s="8">
        <v>2014</v>
      </c>
      <c r="EB70" s="8">
        <v>15.45</v>
      </c>
      <c r="ED70" s="8">
        <v>1980</v>
      </c>
      <c r="EE70" s="8">
        <v>13.1</v>
      </c>
      <c r="EG70" s="8">
        <v>1949</v>
      </c>
      <c r="EH70" s="8">
        <v>10.17</v>
      </c>
      <c r="EJ70" s="8">
        <v>1978</v>
      </c>
      <c r="EK70" s="8">
        <v>7.4</v>
      </c>
      <c r="EM70" s="8">
        <v>1989</v>
      </c>
      <c r="EN70" s="8">
        <v>6.8</v>
      </c>
      <c r="EP70" s="30">
        <v>1959</v>
      </c>
      <c r="EQ70" s="30">
        <v>8.2799999999999994</v>
      </c>
      <c r="ES70" s="8">
        <v>1962</v>
      </c>
      <c r="ET70" s="8">
        <v>10.33</v>
      </c>
      <c r="EV70" s="8">
        <v>2010</v>
      </c>
      <c r="EW70" s="8">
        <v>12.4</v>
      </c>
      <c r="EY70" s="8">
        <v>1968</v>
      </c>
      <c r="EZ70" s="8">
        <v>14.33</v>
      </c>
      <c r="FB70" s="30">
        <v>1955</v>
      </c>
      <c r="FC70" s="28">
        <v>16.329999999999998</v>
      </c>
      <c r="FH70" s="27"/>
      <c r="FI70" s="19"/>
      <c r="FK70" s="27"/>
    </row>
    <row r="71" spans="1:167" ht="13.5">
      <c r="A71" s="2" t="s">
        <v>116</v>
      </c>
      <c r="B71" s="1"/>
      <c r="C71" s="1"/>
      <c r="D71" s="1"/>
      <c r="E71" s="1"/>
      <c r="F71" s="1"/>
      <c r="G71" s="1"/>
      <c r="H71" s="1"/>
      <c r="I71" s="1"/>
      <c r="J71" s="1"/>
      <c r="K71" s="1"/>
      <c r="L71" s="1"/>
      <c r="M71" s="1"/>
      <c r="N71" s="1"/>
      <c r="O71" s="1"/>
      <c r="P71" s="1"/>
      <c r="Q71" s="1"/>
      <c r="R71" s="4">
        <f t="shared" ref="R71:BQ71" si="157">AVERAGE(Q57:Q62,R51:R56)</f>
        <v>17.965260165616112</v>
      </c>
      <c r="S71" s="4">
        <f t="shared" si="157"/>
        <v>17.653665514592934</v>
      </c>
      <c r="T71" s="4">
        <f t="shared" si="157"/>
        <v>18.265568996415766</v>
      </c>
      <c r="U71" s="4">
        <f t="shared" si="157"/>
        <v>17.774633256528421</v>
      </c>
      <c r="V71" s="4">
        <f t="shared" si="157"/>
        <v>17.684434556915093</v>
      </c>
      <c r="W71" s="4">
        <f t="shared" si="157"/>
        <v>17.458843445980545</v>
      </c>
      <c r="X71" s="4">
        <f t="shared" si="157"/>
        <v>18.498351254480287</v>
      </c>
      <c r="Y71" s="4">
        <f t="shared" si="157"/>
        <v>18.608187403993853</v>
      </c>
      <c r="Z71" s="4">
        <f t="shared" si="157"/>
        <v>18.447101099987641</v>
      </c>
      <c r="AA71" s="4">
        <f t="shared" si="157"/>
        <v>18.779398361495137</v>
      </c>
      <c r="AB71" s="4">
        <f t="shared" si="157"/>
        <v>18.233982334869431</v>
      </c>
      <c r="AC71" s="4">
        <f t="shared" si="157"/>
        <v>18.364333717357912</v>
      </c>
      <c r="AD71" s="4">
        <f t="shared" si="157"/>
        <v>18.062793845012973</v>
      </c>
      <c r="AE71" s="4">
        <f t="shared" si="157"/>
        <v>17.935500512032775</v>
      </c>
      <c r="AF71" s="4">
        <f t="shared" si="157"/>
        <v>18.847376472094219</v>
      </c>
      <c r="AG71" s="4">
        <f t="shared" si="157"/>
        <v>18.31379608294931</v>
      </c>
      <c r="AH71" s="4">
        <f t="shared" si="157"/>
        <v>17.750836423186254</v>
      </c>
      <c r="AI71" s="4">
        <f t="shared" si="157"/>
        <v>18.421161674347157</v>
      </c>
      <c r="AJ71" s="4">
        <f t="shared" si="157"/>
        <v>17.996664106502816</v>
      </c>
      <c r="AK71" s="4">
        <f t="shared" si="157"/>
        <v>18.029240271377368</v>
      </c>
      <c r="AL71" s="4">
        <f t="shared" si="157"/>
        <v>18.593058336423184</v>
      </c>
      <c r="AM71" s="4">
        <f t="shared" si="157"/>
        <v>17.708280849974397</v>
      </c>
      <c r="AN71" s="4">
        <f t="shared" si="157"/>
        <v>18.718822964669737</v>
      </c>
      <c r="AO71" s="4">
        <f t="shared" si="157"/>
        <v>18.981945822994209</v>
      </c>
      <c r="AP71" s="4">
        <f t="shared" si="157"/>
        <v>18.165860215053765</v>
      </c>
      <c r="AQ71" s="4">
        <f t="shared" si="157"/>
        <v>18.712428955453145</v>
      </c>
      <c r="AR71" s="4">
        <f t="shared" si="157"/>
        <v>18.123068996415771</v>
      </c>
      <c r="AS71" s="4">
        <f t="shared" si="157"/>
        <v>18.737553763440861</v>
      </c>
      <c r="AT71" s="4">
        <f t="shared" si="157"/>
        <v>17.766682115931278</v>
      </c>
      <c r="AU71" s="4">
        <f t="shared" si="157"/>
        <v>17.479370839733743</v>
      </c>
      <c r="AV71" s="4">
        <f t="shared" si="157"/>
        <v>18.232553763440858</v>
      </c>
      <c r="AW71" s="4">
        <f t="shared" si="157"/>
        <v>18.352460317460316</v>
      </c>
      <c r="AX71" s="4">
        <f t="shared" si="157"/>
        <v>18.086710851563467</v>
      </c>
      <c r="AY71" s="4">
        <f t="shared" si="157"/>
        <v>18.991520097286223</v>
      </c>
      <c r="AZ71" s="4">
        <f t="shared" si="157"/>
        <v>18.413590011829722</v>
      </c>
      <c r="BA71" s="4">
        <f t="shared" si="157"/>
        <v>18.640949180747569</v>
      </c>
      <c r="BB71" s="4">
        <f t="shared" si="157"/>
        <v>18.092877889012485</v>
      </c>
      <c r="BC71" s="4">
        <f t="shared" si="157"/>
        <v>18.939363799283154</v>
      </c>
      <c r="BD71" s="4">
        <f t="shared" si="157"/>
        <v>18.160243215565796</v>
      </c>
      <c r="BE71" s="4">
        <f t="shared" si="157"/>
        <v>17.821090982926354</v>
      </c>
      <c r="BF71" s="4">
        <f t="shared" si="157"/>
        <v>18.122884068718328</v>
      </c>
      <c r="BG71" s="4">
        <f t="shared" si="157"/>
        <v>19.096353929410103</v>
      </c>
      <c r="BH71" s="4">
        <f t="shared" si="157"/>
        <v>19.264497567844348</v>
      </c>
      <c r="BI71" s="4">
        <f t="shared" si="157"/>
        <v>18.269183307731694</v>
      </c>
      <c r="BJ71" s="4">
        <f t="shared" si="157"/>
        <v>17.456826103077493</v>
      </c>
      <c r="BK71" s="4">
        <f t="shared" si="157"/>
        <v>16.982331029185868</v>
      </c>
      <c r="BL71" s="4">
        <f t="shared" si="157"/>
        <v>17.9994382647386</v>
      </c>
      <c r="BM71" s="4">
        <f t="shared" si="157"/>
        <v>17.803706477214543</v>
      </c>
      <c r="BN71" s="4">
        <f t="shared" si="157"/>
        <v>17.739235168705971</v>
      </c>
      <c r="BO71" s="4">
        <f t="shared" si="157"/>
        <v>17.726356438812086</v>
      </c>
      <c r="BP71" s="4">
        <f t="shared" si="157"/>
        <v>18.965866807475681</v>
      </c>
      <c r="BQ71" s="4">
        <f t="shared" si="157"/>
        <v>18.669916602662571</v>
      </c>
      <c r="BR71" s="4">
        <f t="shared" ref="BR71:CM71" si="158">AVERAGE(BQ57:BQ62,BR51:BR56)</f>
        <v>18.13843820294154</v>
      </c>
      <c r="BS71" s="4">
        <f t="shared" si="158"/>
        <v>18.81575390424987</v>
      </c>
      <c r="BT71" s="4">
        <f t="shared" si="158"/>
        <v>18.632776497695854</v>
      </c>
      <c r="BU71" s="4">
        <f t="shared" si="158"/>
        <v>18.766331541218641</v>
      </c>
      <c r="BV71" s="4">
        <f t="shared" si="158"/>
        <v>18.261935298479795</v>
      </c>
      <c r="BW71" s="4">
        <f t="shared" si="158"/>
        <v>17.975206298003073</v>
      </c>
      <c r="BX71" s="4">
        <f t="shared" si="158"/>
        <v>18.845074244751665</v>
      </c>
      <c r="BY71" s="4">
        <f t="shared" si="158"/>
        <v>18.641476049667173</v>
      </c>
      <c r="BZ71" s="4">
        <f t="shared" si="158"/>
        <v>18.7575281176616</v>
      </c>
      <c r="CA71" s="4">
        <f t="shared" si="158"/>
        <v>18.105098182283665</v>
      </c>
      <c r="CB71" s="4">
        <f t="shared" si="158"/>
        <v>18.757748975934458</v>
      </c>
      <c r="CC71" s="4">
        <f t="shared" si="158"/>
        <v>18.741092549923195</v>
      </c>
      <c r="CD71" s="4">
        <f t="shared" si="158"/>
        <v>17.839905830552464</v>
      </c>
      <c r="CE71" s="4">
        <f t="shared" si="158"/>
        <v>18.689166666666665</v>
      </c>
      <c r="CF71" s="4">
        <f t="shared" si="158"/>
        <v>19.040916666666664</v>
      </c>
      <c r="CG71" s="4">
        <f t="shared" si="158"/>
        <v>18.903333333333332</v>
      </c>
      <c r="CH71" s="4">
        <f t="shared" si="158"/>
        <v>18.95</v>
      </c>
      <c r="CI71" s="4">
        <f t="shared" si="158"/>
        <v>18.491666666666667</v>
      </c>
      <c r="CJ71" s="4">
        <f t="shared" si="158"/>
        <v>19.052083333333332</v>
      </c>
      <c r="CK71" s="4">
        <f t="shared" si="158"/>
        <v>19.351166666666668</v>
      </c>
      <c r="CL71" s="4">
        <f t="shared" si="158"/>
        <v>18.970916666666668</v>
      </c>
      <c r="CM71" s="4">
        <f t="shared" si="158"/>
        <v>19.081</v>
      </c>
      <c r="CN71" s="4">
        <f>AVERAGE(CM57:CM62,CN51:CN56)</f>
        <v>18.830833333333331</v>
      </c>
      <c r="CO71" s="4">
        <f>AVERAGE(CN57:CN62,CO51:CO56)</f>
        <v>18.761944444444442</v>
      </c>
      <c r="CP71" s="4"/>
      <c r="CQ71" s="4"/>
      <c r="CR71" s="4"/>
      <c r="CS71" s="1"/>
      <c r="CV71" s="32"/>
      <c r="CW71" s="30">
        <v>1966</v>
      </c>
      <c r="CX71" s="42">
        <v>12.606666666666667</v>
      </c>
      <c r="CY71" s="32"/>
      <c r="CZ71" s="32">
        <v>1964</v>
      </c>
      <c r="DA71" s="42">
        <v>12.643333333333331</v>
      </c>
      <c r="DB71" s="32"/>
      <c r="DC71" s="32">
        <v>1972</v>
      </c>
      <c r="DD71" s="42">
        <v>13.549999999999999</v>
      </c>
      <c r="DE71" s="32"/>
      <c r="DF71" s="32">
        <v>1995</v>
      </c>
      <c r="DG71" s="42">
        <v>14.6625</v>
      </c>
      <c r="DI71" s="31">
        <v>1990</v>
      </c>
      <c r="DJ71" s="27">
        <v>12.4</v>
      </c>
      <c r="DL71" s="31">
        <v>2005</v>
      </c>
      <c r="DM71" s="19">
        <v>17.099999999999998</v>
      </c>
      <c r="DO71" s="31">
        <v>2004</v>
      </c>
      <c r="DP71" s="27">
        <v>13.033333333333331</v>
      </c>
      <c r="DR71" s="31">
        <v>1958</v>
      </c>
      <c r="DS71" s="27">
        <v>7.626666666666666</v>
      </c>
      <c r="DU71" s="8">
        <v>1946</v>
      </c>
      <c r="DV71" s="8">
        <v>17.5</v>
      </c>
      <c r="DX71" s="8">
        <v>2000</v>
      </c>
      <c r="DY71" s="8">
        <v>17.399999999999999</v>
      </c>
      <c r="EA71" s="8">
        <v>1947</v>
      </c>
      <c r="EB71" s="8">
        <v>15.44</v>
      </c>
      <c r="ED71" s="8">
        <v>1952</v>
      </c>
      <c r="EE71" s="8">
        <v>13</v>
      </c>
      <c r="EG71" s="8">
        <v>1933</v>
      </c>
      <c r="EH71" s="8">
        <v>10.06</v>
      </c>
      <c r="EJ71" s="8">
        <v>1992</v>
      </c>
      <c r="EK71" s="8">
        <v>7.4</v>
      </c>
      <c r="EM71" s="8">
        <v>1942</v>
      </c>
      <c r="EN71" s="8">
        <v>6.78</v>
      </c>
      <c r="EP71" s="30">
        <v>1935</v>
      </c>
      <c r="EQ71" s="30">
        <v>8.2200000000000006</v>
      </c>
      <c r="ES71" s="8">
        <v>1984</v>
      </c>
      <c r="ET71" s="8">
        <v>10.3</v>
      </c>
      <c r="EV71" s="8">
        <v>1968</v>
      </c>
      <c r="EW71" s="8">
        <v>12.39</v>
      </c>
      <c r="EY71" s="8">
        <v>1981</v>
      </c>
      <c r="EZ71" s="8">
        <v>14.3</v>
      </c>
      <c r="FB71" s="8">
        <v>1989</v>
      </c>
      <c r="FC71" s="19">
        <v>16.3</v>
      </c>
      <c r="FH71" s="27"/>
      <c r="FI71" s="19"/>
      <c r="FK71" s="27"/>
    </row>
    <row r="72" spans="1:167">
      <c r="CV72" s="32"/>
      <c r="CW72" s="32">
        <v>1933</v>
      </c>
      <c r="CX72" s="42">
        <v>12.602500000000001</v>
      </c>
      <c r="CY72" s="32"/>
      <c r="CZ72" s="32">
        <v>1960</v>
      </c>
      <c r="DA72" s="42">
        <v>12.611666666666666</v>
      </c>
      <c r="DB72" s="32"/>
      <c r="DC72" s="32">
        <v>1950</v>
      </c>
      <c r="DD72" s="42">
        <v>13.538333333333334</v>
      </c>
      <c r="DE72" s="32"/>
      <c r="DF72" s="32">
        <v>1984</v>
      </c>
      <c r="DG72" s="42">
        <v>14.662499999999998</v>
      </c>
      <c r="DI72" s="31">
        <v>2003</v>
      </c>
      <c r="DJ72" s="27">
        <v>12.4</v>
      </c>
      <c r="DL72" s="31">
        <v>1958</v>
      </c>
      <c r="DM72" s="19">
        <v>17.093333333333334</v>
      </c>
      <c r="DO72" s="31">
        <v>1982</v>
      </c>
      <c r="DP72" s="27">
        <v>12.933333333333332</v>
      </c>
      <c r="DR72" s="31">
        <v>1976</v>
      </c>
      <c r="DS72" s="27">
        <v>7.5999999999999988</v>
      </c>
      <c r="DU72" s="8">
        <v>2001</v>
      </c>
      <c r="DV72" s="8">
        <v>17.5</v>
      </c>
      <c r="DX72" s="8">
        <v>1965</v>
      </c>
      <c r="DY72" s="8">
        <v>17.329999999999998</v>
      </c>
      <c r="EA72" s="8">
        <v>1951</v>
      </c>
      <c r="EB72" s="8">
        <v>15.44</v>
      </c>
      <c r="ED72" s="8">
        <v>2007</v>
      </c>
      <c r="EE72" s="8">
        <v>12.9</v>
      </c>
      <c r="EG72" s="8">
        <v>1961</v>
      </c>
      <c r="EH72" s="8">
        <v>10.06</v>
      </c>
      <c r="EJ72" s="8">
        <v>1994</v>
      </c>
      <c r="EK72" s="8">
        <v>7.4</v>
      </c>
      <c r="EM72" s="8">
        <v>1953</v>
      </c>
      <c r="EN72" s="8">
        <v>6.78</v>
      </c>
      <c r="EP72" s="30">
        <v>1937</v>
      </c>
      <c r="EQ72" s="28">
        <v>8.2200000000000006</v>
      </c>
      <c r="ES72" s="30">
        <v>1956</v>
      </c>
      <c r="ET72" s="30">
        <v>10.28</v>
      </c>
      <c r="EV72" s="30">
        <v>1950</v>
      </c>
      <c r="EW72" s="30">
        <v>12.33</v>
      </c>
      <c r="EY72" s="8">
        <v>1990</v>
      </c>
      <c r="EZ72" s="8">
        <v>14.3</v>
      </c>
      <c r="FB72" s="30">
        <v>1948</v>
      </c>
      <c r="FC72" s="28">
        <v>16.22</v>
      </c>
      <c r="FH72" s="27"/>
      <c r="FI72" s="19"/>
      <c r="FK72" s="27"/>
    </row>
    <row r="73" spans="1:167">
      <c r="A73" s="1" t="s">
        <v>29</v>
      </c>
      <c r="B73" s="1"/>
      <c r="C73" s="1"/>
      <c r="D73" s="1"/>
      <c r="E73" s="1"/>
      <c r="F73" s="1"/>
      <c r="G73" s="1"/>
      <c r="H73" s="1"/>
      <c r="I73" s="1"/>
      <c r="J73" s="1"/>
      <c r="K73" s="1"/>
      <c r="L73" s="1"/>
      <c r="M73" s="1"/>
      <c r="N73" s="1"/>
      <c r="O73" s="1"/>
      <c r="P73" s="1"/>
      <c r="Q73" s="1"/>
      <c r="R73" s="1"/>
      <c r="S73" s="1"/>
      <c r="T73" s="1"/>
      <c r="U73" s="1"/>
      <c r="V73" s="1"/>
      <c r="W73" s="1"/>
      <c r="X73" s="1"/>
      <c r="Y73" s="1"/>
      <c r="Z73" s="1"/>
      <c r="AA73" s="17"/>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5"/>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7" t="s">
        <v>20</v>
      </c>
      <c r="CR73" s="7" t="s">
        <v>20</v>
      </c>
      <c r="CS73" s="18" t="s">
        <v>20</v>
      </c>
      <c r="CT73" s="18" t="s">
        <v>20</v>
      </c>
      <c r="CV73" s="32"/>
      <c r="CW73" s="30">
        <v>1984</v>
      </c>
      <c r="CX73" s="42">
        <v>12.6</v>
      </c>
      <c r="CY73" s="32"/>
      <c r="CZ73" s="32">
        <v>1965</v>
      </c>
      <c r="DA73" s="42">
        <v>12.595833333333331</v>
      </c>
      <c r="DB73" s="32"/>
      <c r="DC73" s="32">
        <v>1942</v>
      </c>
      <c r="DD73" s="42">
        <v>13.526666666666666</v>
      </c>
      <c r="DE73" s="32"/>
      <c r="DF73" s="32">
        <v>2012</v>
      </c>
      <c r="DG73" s="42">
        <v>14.61875</v>
      </c>
      <c r="DI73" s="31">
        <v>1986</v>
      </c>
      <c r="DJ73" s="27">
        <v>12.399999999999999</v>
      </c>
      <c r="DL73" s="31">
        <v>1961</v>
      </c>
      <c r="DM73" s="19">
        <v>17</v>
      </c>
      <c r="DO73" s="31">
        <v>1977</v>
      </c>
      <c r="DP73" s="27">
        <v>12.9</v>
      </c>
      <c r="DR73" s="31">
        <v>1940</v>
      </c>
      <c r="DS73" s="27">
        <v>7.5766666666666653</v>
      </c>
      <c r="DU73" s="8">
        <v>2012</v>
      </c>
      <c r="DV73" s="8">
        <v>17.5</v>
      </c>
      <c r="DX73" s="44">
        <v>2022</v>
      </c>
      <c r="DY73" s="44">
        <v>17.303999999999998</v>
      </c>
      <c r="EA73" s="8">
        <v>1980</v>
      </c>
      <c r="EB73" s="8">
        <v>15.4</v>
      </c>
      <c r="ED73" s="8">
        <v>1960</v>
      </c>
      <c r="EE73" s="8">
        <v>12.89</v>
      </c>
      <c r="EG73" s="8">
        <v>1937</v>
      </c>
      <c r="EH73" s="8">
        <v>10</v>
      </c>
      <c r="EJ73" s="8">
        <v>2006</v>
      </c>
      <c r="EK73" s="8">
        <v>7.4</v>
      </c>
      <c r="EM73" s="8">
        <v>1968</v>
      </c>
      <c r="EN73" s="8">
        <v>6.78</v>
      </c>
      <c r="EP73" s="8">
        <v>1965</v>
      </c>
      <c r="EQ73" s="8">
        <v>8.2200000000000006</v>
      </c>
      <c r="ES73" s="30">
        <v>1945</v>
      </c>
      <c r="ET73" s="30">
        <v>10.220000000000001</v>
      </c>
      <c r="EV73" s="30">
        <v>1940</v>
      </c>
      <c r="EW73" s="30">
        <v>12.33</v>
      </c>
      <c r="EY73" s="30">
        <v>1951</v>
      </c>
      <c r="EZ73" s="30">
        <v>14.28</v>
      </c>
      <c r="FB73" s="8">
        <v>1963</v>
      </c>
      <c r="FC73" s="19">
        <v>16.22</v>
      </c>
      <c r="FH73" s="27"/>
      <c r="FI73" s="19"/>
      <c r="FK73" s="27"/>
    </row>
    <row r="74" spans="1:167">
      <c r="A74" s="1"/>
      <c r="B74" s="1"/>
      <c r="C74" s="1"/>
      <c r="D74" s="1"/>
      <c r="E74" s="1"/>
      <c r="F74" s="1"/>
      <c r="G74" s="1"/>
      <c r="H74" s="1"/>
      <c r="I74" s="1"/>
      <c r="J74" s="1"/>
      <c r="K74" s="1"/>
      <c r="L74" s="1"/>
      <c r="M74" s="1"/>
      <c r="N74" s="1"/>
      <c r="O74" s="1"/>
      <c r="P74" s="1"/>
      <c r="Q74" s="1"/>
      <c r="R74" s="1"/>
      <c r="S74" s="1"/>
      <c r="T74" s="1"/>
      <c r="U74" s="1"/>
      <c r="V74" s="1"/>
      <c r="W74" s="1"/>
      <c r="X74" s="1"/>
      <c r="Y74" s="1"/>
      <c r="Z74" s="1"/>
      <c r="AA74" s="17"/>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E74" s="1"/>
      <c r="BF74" s="1"/>
      <c r="BG74" s="1"/>
      <c r="BH74" s="1"/>
      <c r="BI74" s="1"/>
      <c r="BJ74" s="1"/>
      <c r="BK74" s="1"/>
      <c r="BL74" s="1"/>
      <c r="BM74" s="1"/>
      <c r="BN74" s="1"/>
      <c r="BO74" s="1"/>
      <c r="BP74" s="1"/>
      <c r="BQ74" s="1"/>
      <c r="BR74" s="1"/>
      <c r="BS74" s="1"/>
      <c r="BT74" s="1"/>
      <c r="BU74" s="5"/>
      <c r="BV74" s="5"/>
      <c r="BW74" s="5"/>
      <c r="BX74" s="5"/>
      <c r="BY74" s="5"/>
      <c r="BZ74" s="5"/>
      <c r="CA74" s="5"/>
      <c r="CB74" s="5"/>
      <c r="CC74" s="5"/>
      <c r="CD74" s="5"/>
      <c r="CE74" s="5"/>
      <c r="CF74" s="5"/>
      <c r="CG74" s="5"/>
      <c r="CH74" s="5"/>
      <c r="CI74" s="5"/>
      <c r="CJ74" s="5"/>
      <c r="CK74" s="5"/>
      <c r="CL74" s="5"/>
      <c r="CM74" s="5"/>
      <c r="CN74" s="5"/>
      <c r="CO74" s="5"/>
      <c r="CP74" s="5"/>
      <c r="CQ74" s="18" t="s">
        <v>79</v>
      </c>
      <c r="CR74" s="18" t="s">
        <v>79</v>
      </c>
      <c r="CS74" s="18" t="s">
        <v>79</v>
      </c>
      <c r="CT74" s="18" t="s">
        <v>79</v>
      </c>
      <c r="CV74" s="32"/>
      <c r="CW74" s="32">
        <v>1997</v>
      </c>
      <c r="CX74" s="42">
        <v>12.575000000000001</v>
      </c>
      <c r="CY74" s="32"/>
      <c r="CZ74" s="8">
        <v>1966</v>
      </c>
      <c r="DA74" s="27">
        <v>12.594166666666666</v>
      </c>
      <c r="DB74" s="32"/>
      <c r="DC74" s="32">
        <v>1977</v>
      </c>
      <c r="DD74" s="42">
        <v>13.5</v>
      </c>
      <c r="DE74" s="32"/>
      <c r="DF74" s="32">
        <v>1988</v>
      </c>
      <c r="DG74" s="42">
        <v>14.612500000000002</v>
      </c>
      <c r="DI74" s="31">
        <v>1991</v>
      </c>
      <c r="DJ74" s="27">
        <v>12.366666666666667</v>
      </c>
      <c r="DL74" s="31">
        <v>1942</v>
      </c>
      <c r="DM74" s="19">
        <v>16.996666666666666</v>
      </c>
      <c r="DO74" s="31">
        <v>1961</v>
      </c>
      <c r="DP74" s="27">
        <v>12.87</v>
      </c>
      <c r="DR74" s="31">
        <v>1952</v>
      </c>
      <c r="DS74" s="27">
        <v>7.5566666666666675</v>
      </c>
      <c r="DU74" s="8">
        <v>1934</v>
      </c>
      <c r="DV74" s="19">
        <v>17.440000000000001</v>
      </c>
      <c r="DX74" s="8">
        <v>1946</v>
      </c>
      <c r="DY74" s="8">
        <v>17.28</v>
      </c>
      <c r="EA74" s="8">
        <v>1986</v>
      </c>
      <c r="EB74" s="8">
        <v>15.4</v>
      </c>
      <c r="ED74" s="8">
        <v>1965</v>
      </c>
      <c r="EE74" s="8">
        <v>12.89</v>
      </c>
      <c r="EG74" s="8">
        <v>1981</v>
      </c>
      <c r="EH74" s="8">
        <v>10</v>
      </c>
      <c r="EJ74" s="8">
        <v>1940</v>
      </c>
      <c r="EK74" s="8">
        <v>7.39</v>
      </c>
      <c r="EM74" s="8">
        <v>1973</v>
      </c>
      <c r="EN74" s="8">
        <v>6.7</v>
      </c>
      <c r="EP74" s="8">
        <v>1974</v>
      </c>
      <c r="EQ74" s="8">
        <v>8.1999999999999993</v>
      </c>
      <c r="ES74" s="30">
        <v>1957</v>
      </c>
      <c r="ET74" s="30">
        <v>10.220000000000001</v>
      </c>
      <c r="EV74" s="8">
        <v>2002</v>
      </c>
      <c r="EW74" s="8">
        <v>12.3</v>
      </c>
      <c r="EY74" s="8">
        <v>1971</v>
      </c>
      <c r="EZ74" s="8">
        <v>14.2</v>
      </c>
      <c r="FB74" s="8">
        <v>1975</v>
      </c>
      <c r="FC74" s="19">
        <v>16.2</v>
      </c>
      <c r="FH74" s="27"/>
      <c r="FI74" s="19"/>
      <c r="FK74" s="27"/>
    </row>
    <row r="75" spans="1:167">
      <c r="A75" s="1"/>
      <c r="B75" s="5">
        <v>1932</v>
      </c>
      <c r="C75" s="5">
        <v>1933</v>
      </c>
      <c r="D75" s="5">
        <v>1934</v>
      </c>
      <c r="E75" s="5">
        <v>1935</v>
      </c>
      <c r="F75" s="5">
        <v>1936</v>
      </c>
      <c r="G75" s="5">
        <v>1937</v>
      </c>
      <c r="H75" s="5">
        <v>1938</v>
      </c>
      <c r="I75" s="5">
        <v>1939</v>
      </c>
      <c r="J75" s="5">
        <v>1940</v>
      </c>
      <c r="K75" s="5">
        <v>1941</v>
      </c>
      <c r="L75" s="5">
        <v>1942</v>
      </c>
      <c r="M75" s="5">
        <v>1943</v>
      </c>
      <c r="N75" s="5">
        <v>1944</v>
      </c>
      <c r="O75" s="5">
        <v>1945</v>
      </c>
      <c r="P75" s="5">
        <v>1946</v>
      </c>
      <c r="Q75" s="5">
        <v>1947</v>
      </c>
      <c r="R75" s="5">
        <v>1948</v>
      </c>
      <c r="S75" s="5">
        <v>1949</v>
      </c>
      <c r="T75" s="5">
        <v>1950</v>
      </c>
      <c r="U75" s="5">
        <v>1951</v>
      </c>
      <c r="V75" s="5">
        <v>1952</v>
      </c>
      <c r="W75" s="5">
        <v>1953</v>
      </c>
      <c r="X75" s="5">
        <v>1954</v>
      </c>
      <c r="Y75" s="5">
        <v>1955</v>
      </c>
      <c r="Z75" s="5">
        <v>1956</v>
      </c>
      <c r="AA75" s="5">
        <v>1957</v>
      </c>
      <c r="AB75" s="5">
        <v>1958</v>
      </c>
      <c r="AC75" s="5">
        <v>1959</v>
      </c>
      <c r="AD75" s="5">
        <v>1960</v>
      </c>
      <c r="AE75" s="5">
        <v>1961</v>
      </c>
      <c r="AF75" s="5">
        <v>1962</v>
      </c>
      <c r="AG75" s="5">
        <v>1963</v>
      </c>
      <c r="AH75" s="5">
        <v>1964</v>
      </c>
      <c r="AI75" s="5">
        <v>1965</v>
      </c>
      <c r="AJ75" s="5">
        <v>1966</v>
      </c>
      <c r="AK75" s="5">
        <v>1967</v>
      </c>
      <c r="AL75" s="5">
        <v>1968</v>
      </c>
      <c r="AM75" s="5">
        <v>1969</v>
      </c>
      <c r="AN75" s="5">
        <v>1970</v>
      </c>
      <c r="AO75" s="5">
        <v>1971</v>
      </c>
      <c r="AP75" s="5">
        <v>1972</v>
      </c>
      <c r="AQ75" s="5">
        <v>1973</v>
      </c>
      <c r="AR75" s="5">
        <v>1974</v>
      </c>
      <c r="AS75" s="5">
        <v>1975</v>
      </c>
      <c r="AT75" s="5">
        <v>1976</v>
      </c>
      <c r="AU75" s="5">
        <v>1977</v>
      </c>
      <c r="AV75" s="5">
        <v>1978</v>
      </c>
      <c r="AW75" s="5">
        <v>1979</v>
      </c>
      <c r="AX75" s="5">
        <v>1980</v>
      </c>
      <c r="AY75" s="5">
        <v>1981</v>
      </c>
      <c r="AZ75" s="5">
        <v>1982</v>
      </c>
      <c r="BA75" s="5">
        <v>1983</v>
      </c>
      <c r="BB75" s="5">
        <v>1984</v>
      </c>
      <c r="BC75" s="5">
        <v>1985</v>
      </c>
      <c r="BD75" s="5">
        <v>1986</v>
      </c>
      <c r="BE75" s="5">
        <v>1987</v>
      </c>
      <c r="BF75" s="5">
        <v>1988</v>
      </c>
      <c r="BG75" s="5">
        <v>1989</v>
      </c>
      <c r="BH75" s="5">
        <v>1990</v>
      </c>
      <c r="BI75" s="5">
        <v>1991</v>
      </c>
      <c r="BJ75" s="5">
        <v>1992</v>
      </c>
      <c r="BK75" s="5">
        <v>1993</v>
      </c>
      <c r="BL75" s="5">
        <v>1994</v>
      </c>
      <c r="BM75" s="5">
        <v>1995</v>
      </c>
      <c r="BN75" s="5">
        <v>1996</v>
      </c>
      <c r="BO75" s="5">
        <v>1997</v>
      </c>
      <c r="BP75" s="5">
        <v>1998</v>
      </c>
      <c r="BQ75" s="5">
        <v>1999</v>
      </c>
      <c r="BR75" s="1">
        <v>2000</v>
      </c>
      <c r="BS75" s="1">
        <v>2001</v>
      </c>
      <c r="BT75" s="1">
        <v>2002</v>
      </c>
      <c r="BU75" s="5">
        <v>2003</v>
      </c>
      <c r="BV75" s="5">
        <v>2004</v>
      </c>
      <c r="BW75" s="5">
        <v>2005</v>
      </c>
      <c r="BX75" s="5">
        <v>2006</v>
      </c>
      <c r="BY75" s="5">
        <v>2007</v>
      </c>
      <c r="BZ75" s="5">
        <v>2008</v>
      </c>
      <c r="CA75" s="5">
        <v>2009</v>
      </c>
      <c r="CB75" s="5">
        <v>2010</v>
      </c>
      <c r="CC75" s="5">
        <v>2011</v>
      </c>
      <c r="CD75" s="5">
        <v>2012</v>
      </c>
      <c r="CE75" s="5">
        <v>2013</v>
      </c>
      <c r="CF75" s="5">
        <v>2014</v>
      </c>
      <c r="CG75" s="5">
        <v>2015</v>
      </c>
      <c r="CH75" s="5">
        <v>2016</v>
      </c>
      <c r="CI75" s="5">
        <v>2017</v>
      </c>
      <c r="CJ75" s="5">
        <v>2018</v>
      </c>
      <c r="CK75" s="5">
        <v>2019</v>
      </c>
      <c r="CL75" s="5">
        <v>2020</v>
      </c>
      <c r="CM75" s="5">
        <v>2021</v>
      </c>
      <c r="CN75" s="5">
        <v>2022</v>
      </c>
      <c r="CO75" s="5">
        <v>2023</v>
      </c>
      <c r="CP75" s="5">
        <v>2024</v>
      </c>
      <c r="CQ75" s="18" t="s">
        <v>357</v>
      </c>
      <c r="CR75" s="18" t="s">
        <v>77</v>
      </c>
      <c r="CS75" s="18" t="s">
        <v>359</v>
      </c>
      <c r="CT75" s="101" t="s">
        <v>361</v>
      </c>
      <c r="CU75" s="19"/>
      <c r="CV75" s="32"/>
      <c r="CW75" s="32">
        <v>1961</v>
      </c>
      <c r="CX75" s="42">
        <v>12.569166666666668</v>
      </c>
      <c r="CY75" s="32"/>
      <c r="CZ75" s="32">
        <v>1948</v>
      </c>
      <c r="DA75" s="42">
        <v>12.577499999999999</v>
      </c>
      <c r="DB75" s="32"/>
      <c r="DC75" s="32">
        <v>1959</v>
      </c>
      <c r="DD75" s="42">
        <v>13.5</v>
      </c>
      <c r="DE75" s="32"/>
      <c r="DF75" s="32">
        <v>1964</v>
      </c>
      <c r="DG75" s="42">
        <v>14.61125</v>
      </c>
      <c r="DI75" s="31">
        <v>2009</v>
      </c>
      <c r="DJ75" s="27">
        <v>12.35</v>
      </c>
      <c r="DL75" s="31">
        <v>1943</v>
      </c>
      <c r="DM75" s="19">
        <v>16.946666666666669</v>
      </c>
      <c r="DO75" s="31">
        <v>1937</v>
      </c>
      <c r="DP75" s="27">
        <v>12.85</v>
      </c>
      <c r="DR75" s="31">
        <v>1946</v>
      </c>
      <c r="DS75" s="27">
        <v>7.5566666666666658</v>
      </c>
      <c r="DU75" s="8">
        <v>1976</v>
      </c>
      <c r="DV75" s="8">
        <v>17.399999999999999</v>
      </c>
      <c r="DX75" s="8">
        <v>1942</v>
      </c>
      <c r="DY75" s="8">
        <v>17.22</v>
      </c>
      <c r="EA75" s="8">
        <v>2000</v>
      </c>
      <c r="EB75" s="8">
        <v>15.4</v>
      </c>
      <c r="ED75" s="8">
        <v>1969</v>
      </c>
      <c r="EE75" s="8">
        <v>12.72</v>
      </c>
      <c r="EG75" s="8">
        <v>1969</v>
      </c>
      <c r="EH75" s="8">
        <v>9.83</v>
      </c>
      <c r="EJ75" s="8">
        <v>1943</v>
      </c>
      <c r="EK75" s="8">
        <v>7.33</v>
      </c>
      <c r="EM75" s="8">
        <v>1995</v>
      </c>
      <c r="EN75" s="8">
        <v>6.7</v>
      </c>
      <c r="EP75" s="8">
        <v>1979</v>
      </c>
      <c r="EQ75" s="8">
        <v>8.1</v>
      </c>
      <c r="ES75" s="8">
        <v>2011</v>
      </c>
      <c r="ET75" s="8">
        <v>10.199999999999999</v>
      </c>
      <c r="EV75" s="30">
        <v>1947</v>
      </c>
      <c r="EW75" s="30">
        <v>12.22</v>
      </c>
      <c r="EY75" s="8">
        <v>1983</v>
      </c>
      <c r="EZ75" s="8">
        <v>14.2</v>
      </c>
      <c r="FB75" s="8">
        <v>1977</v>
      </c>
      <c r="FC75" s="19">
        <v>16.2</v>
      </c>
      <c r="FH75" s="27"/>
      <c r="FI75" s="19"/>
      <c r="FK75" s="27"/>
    </row>
    <row r="76" spans="1:167">
      <c r="A76" s="1" t="s">
        <v>2</v>
      </c>
      <c r="B76" s="1"/>
      <c r="C76" s="1"/>
      <c r="D76" s="1"/>
      <c r="E76" s="1"/>
      <c r="F76" s="1"/>
      <c r="G76" s="1"/>
      <c r="H76" s="1"/>
      <c r="I76" s="1"/>
      <c r="J76" s="1"/>
      <c r="K76" s="1"/>
      <c r="L76" s="1"/>
      <c r="M76" s="1"/>
      <c r="N76" s="1"/>
      <c r="O76" s="1"/>
      <c r="P76" s="1"/>
      <c r="Q76" s="4"/>
      <c r="R76" s="4">
        <v>12.229032258064519</v>
      </c>
      <c r="S76" s="4">
        <v>9.8129032258064548</v>
      </c>
      <c r="T76" s="4">
        <v>11.570967741935483</v>
      </c>
      <c r="U76" s="4">
        <v>10.899999999999999</v>
      </c>
      <c r="V76" s="4">
        <v>10.919354838709678</v>
      </c>
      <c r="W76" s="4">
        <v>9.9903225806451612</v>
      </c>
      <c r="X76" s="4">
        <v>10.803225806451611</v>
      </c>
      <c r="Y76" s="4">
        <v>11.438709677419352</v>
      </c>
      <c r="Z76" s="4">
        <v>14.670967741935483</v>
      </c>
      <c r="AA76" s="26">
        <v>11.738709677419358</v>
      </c>
      <c r="AB76" s="4">
        <v>11.525806451612903</v>
      </c>
      <c r="AC76" s="4">
        <v>12.199999999999994</v>
      </c>
      <c r="AD76" s="4">
        <v>12.093548387096773</v>
      </c>
      <c r="AE76" s="4">
        <v>11.6741935483871</v>
      </c>
      <c r="AF76" s="4">
        <v>14.003225806451614</v>
      </c>
      <c r="AG76" s="4">
        <v>12.04193548387097</v>
      </c>
      <c r="AH76" s="4">
        <v>10.893548387096773</v>
      </c>
      <c r="AI76" s="4">
        <v>13.893548387096775</v>
      </c>
      <c r="AJ76" s="4">
        <v>12.60645161290323</v>
      </c>
      <c r="AK76" s="4">
        <v>12.399999999999999</v>
      </c>
      <c r="AL76" s="4">
        <v>12.290322580645162</v>
      </c>
      <c r="AM76" s="4">
        <v>11.629032258064514</v>
      </c>
      <c r="AN76" s="4">
        <v>14.035483870967743</v>
      </c>
      <c r="AO76" s="4">
        <v>13.403225806451612</v>
      </c>
      <c r="AP76" s="4">
        <v>11.619354838709677</v>
      </c>
      <c r="AQ76" s="4">
        <v>12.283870967741931</v>
      </c>
      <c r="AR76" s="4">
        <v>11.251612903225807</v>
      </c>
      <c r="AS76" s="4">
        <v>14.106451612903227</v>
      </c>
      <c r="AT76" s="4">
        <v>12.832258064516123</v>
      </c>
      <c r="AU76" s="4">
        <v>11.43225806451613</v>
      </c>
      <c r="AV76" s="4">
        <v>13.483870967741938</v>
      </c>
      <c r="AW76" s="4">
        <v>13.13225806451613</v>
      </c>
      <c r="AX76" s="4">
        <v>12.512903225806451</v>
      </c>
      <c r="AY76" s="4">
        <v>13.774193548387098</v>
      </c>
      <c r="AZ76" s="4">
        <v>12.551612903225807</v>
      </c>
      <c r="BA76" s="4">
        <v>11.209677419354838</v>
      </c>
      <c r="BB76" s="4">
        <v>10.003225806451614</v>
      </c>
      <c r="BC76" s="4">
        <v>13.558064516129033</v>
      </c>
      <c r="BD76" s="4">
        <v>14.409677419354837</v>
      </c>
      <c r="BE76" s="4">
        <v>11.938709677419356</v>
      </c>
      <c r="BF76" s="4">
        <v>11.741935483870968</v>
      </c>
      <c r="BG76" s="4">
        <v>13.758064516129034</v>
      </c>
      <c r="BH76" s="4">
        <v>12.487096774193548</v>
      </c>
      <c r="BI76" s="4">
        <v>12.329032258064515</v>
      </c>
      <c r="BJ76" s="4">
        <v>12.783870967741935</v>
      </c>
      <c r="BK76" s="4">
        <v>11.151612903225807</v>
      </c>
      <c r="BL76" s="4">
        <v>12.941935483870967</v>
      </c>
      <c r="BM76" s="4">
        <v>11.78709677419355</v>
      </c>
      <c r="BN76" s="4">
        <v>12.977419354838711</v>
      </c>
      <c r="BO76" s="4">
        <v>10.114290322580644</v>
      </c>
      <c r="BP76" s="4">
        <v>13.317161290322581</v>
      </c>
      <c r="BQ76" s="4">
        <v>14.179032258064515</v>
      </c>
      <c r="BR76" s="4">
        <v>12.243225806451614</v>
      </c>
      <c r="BS76" s="4">
        <v>11.623677419354838</v>
      </c>
      <c r="BT76" s="4">
        <v>13.734516129032258</v>
      </c>
      <c r="BU76" s="4">
        <v>11.832645161290325</v>
      </c>
      <c r="BV76" s="4">
        <v>14.362258064516128</v>
      </c>
      <c r="BW76" s="4">
        <v>12.456451612903225</v>
      </c>
      <c r="BX76" s="4">
        <v>12.601935483870971</v>
      </c>
      <c r="BY76" s="4">
        <v>12.645354838709675</v>
      </c>
      <c r="BZ76" s="4">
        <v>13.488709677419356</v>
      </c>
      <c r="CA76" s="4">
        <v>11.888290322580644</v>
      </c>
      <c r="CB76" s="4">
        <v>13.271935483870966</v>
      </c>
      <c r="CC76" s="4">
        <v>13.239354838709673</v>
      </c>
      <c r="CD76" s="4">
        <v>12.338322580645164</v>
      </c>
      <c r="CE76" s="4">
        <v>12.6</v>
      </c>
      <c r="CF76" s="4">
        <v>12</v>
      </c>
      <c r="CG76" s="4">
        <v>13.2</v>
      </c>
      <c r="CH76" s="4">
        <v>14.2</v>
      </c>
      <c r="CI76" s="4">
        <v>13.1</v>
      </c>
      <c r="CJ76" s="4">
        <v>16.02</v>
      </c>
      <c r="CK76" s="4">
        <v>14.54</v>
      </c>
      <c r="CL76" s="4">
        <v>12.15</v>
      </c>
      <c r="CM76" s="4">
        <v>12.38</v>
      </c>
      <c r="CN76" s="4">
        <v>12.9</v>
      </c>
      <c r="CO76" s="4">
        <v>13.34</v>
      </c>
      <c r="CP76" s="4">
        <v>13.416</v>
      </c>
      <c r="CQ76" s="4">
        <f>AVERAGE(BD76:CO76)</f>
        <v>12.844042444821731</v>
      </c>
      <c r="CR76" s="4">
        <f>AVERAGE(Q76:BC76)</f>
        <v>12.171477079796265</v>
      </c>
      <c r="CS76" s="4">
        <f>AVERAGE(Q76:CO76)</f>
        <v>12.507759762309</v>
      </c>
      <c r="CT76" s="46">
        <f>AVERAGE(BH76:CO76)</f>
        <v>12.830153700189753</v>
      </c>
      <c r="CU76" s="19"/>
      <c r="CV76" s="32"/>
      <c r="CW76" s="32">
        <v>1948</v>
      </c>
      <c r="CX76" s="42">
        <v>12.569166666666666</v>
      </c>
      <c r="CY76" s="32"/>
      <c r="CZ76" s="32">
        <v>1939</v>
      </c>
      <c r="DA76" s="42">
        <v>12.564166666666665</v>
      </c>
      <c r="DB76" s="32"/>
      <c r="DC76" s="32">
        <v>1997</v>
      </c>
      <c r="DD76" s="42">
        <v>13.483333333333333</v>
      </c>
      <c r="DE76" s="32"/>
      <c r="DF76" s="32">
        <v>1958</v>
      </c>
      <c r="DG76" s="42">
        <v>14.585000000000001</v>
      </c>
      <c r="DI76" s="31">
        <v>2000</v>
      </c>
      <c r="DJ76" s="27">
        <v>12.299999999999999</v>
      </c>
      <c r="DL76" s="31">
        <v>1972</v>
      </c>
      <c r="DM76" s="19">
        <v>16.900000000000002</v>
      </c>
      <c r="DO76" s="31">
        <v>1964</v>
      </c>
      <c r="DP76" s="27">
        <v>12.833333333333334</v>
      </c>
      <c r="DR76" s="31">
        <v>1934</v>
      </c>
      <c r="DS76" s="27">
        <v>7.54</v>
      </c>
      <c r="DU76" s="8">
        <v>1950</v>
      </c>
      <c r="DV76" s="8">
        <v>17.39</v>
      </c>
      <c r="DX76" s="8">
        <v>1970</v>
      </c>
      <c r="DY76" s="8">
        <v>17.22</v>
      </c>
      <c r="EA76" s="8">
        <v>1940</v>
      </c>
      <c r="EB76" s="8">
        <v>15.22</v>
      </c>
      <c r="ED76" s="8">
        <v>2005</v>
      </c>
      <c r="EE76" s="8">
        <v>12.7</v>
      </c>
      <c r="EG76" s="8">
        <v>1976</v>
      </c>
      <c r="EH76" s="8">
        <v>9.8000000000000007</v>
      </c>
      <c r="EJ76" s="8">
        <v>1964</v>
      </c>
      <c r="EK76" s="8">
        <v>7.33</v>
      </c>
      <c r="EM76" s="8">
        <v>2001</v>
      </c>
      <c r="EN76" s="8">
        <v>6.7</v>
      </c>
      <c r="EP76" s="8">
        <v>1995</v>
      </c>
      <c r="EQ76" s="8">
        <v>8.1</v>
      </c>
      <c r="ES76" s="8">
        <v>1968</v>
      </c>
      <c r="ET76" s="8">
        <v>10.17</v>
      </c>
      <c r="EV76" s="8">
        <v>1991</v>
      </c>
      <c r="EW76" s="8">
        <v>12.2</v>
      </c>
      <c r="EY76" s="8">
        <v>1985</v>
      </c>
      <c r="EZ76" s="8">
        <v>14.2</v>
      </c>
      <c r="FB76" s="8">
        <v>1980</v>
      </c>
      <c r="FC76" s="19">
        <v>16.100000000000001</v>
      </c>
      <c r="FH76" s="27"/>
      <c r="FI76" s="19"/>
      <c r="FK76" s="27"/>
    </row>
    <row r="77" spans="1:167">
      <c r="A77" s="1" t="s">
        <v>3</v>
      </c>
      <c r="B77" s="1"/>
      <c r="C77" s="1"/>
      <c r="D77" s="1"/>
      <c r="E77" s="1"/>
      <c r="F77" s="1"/>
      <c r="G77" s="1"/>
      <c r="H77" s="1"/>
      <c r="I77" s="1"/>
      <c r="J77" s="1"/>
      <c r="K77" s="1"/>
      <c r="L77" s="1"/>
      <c r="M77" s="1"/>
      <c r="N77" s="1"/>
      <c r="O77" s="1"/>
      <c r="P77" s="1"/>
      <c r="Q77" s="4"/>
      <c r="R77" s="4">
        <v>11.168965517241379</v>
      </c>
      <c r="S77" s="4">
        <v>12.907142857142858</v>
      </c>
      <c r="T77" s="4">
        <v>10.075000000000001</v>
      </c>
      <c r="U77" s="4">
        <v>10.09642857142857</v>
      </c>
      <c r="V77" s="4">
        <v>12.220689655172414</v>
      </c>
      <c r="W77" s="4">
        <v>11.392857142857141</v>
      </c>
      <c r="X77" s="4">
        <v>12.525000000000002</v>
      </c>
      <c r="Y77" s="4">
        <v>13.957142857142856</v>
      </c>
      <c r="Z77" s="4">
        <v>12.66896551724138</v>
      </c>
      <c r="AA77" s="26">
        <v>12.907142857142858</v>
      </c>
      <c r="AB77" s="4">
        <v>13.703571428571427</v>
      </c>
      <c r="AC77" s="4">
        <v>11.964285714285714</v>
      </c>
      <c r="AD77" s="4">
        <v>12.272413793103448</v>
      </c>
      <c r="AE77" s="4">
        <v>12.753571428571428</v>
      </c>
      <c r="AF77" s="4">
        <v>11.624999999999998</v>
      </c>
      <c r="AG77" s="4">
        <v>13.578571428571426</v>
      </c>
      <c r="AH77" s="4">
        <v>11.27241379310345</v>
      </c>
      <c r="AI77" s="4">
        <v>11.47142857142857</v>
      </c>
      <c r="AJ77" s="4">
        <v>14.192857142857141</v>
      </c>
      <c r="AK77" s="4">
        <v>11.710714285714285</v>
      </c>
      <c r="AL77" s="4">
        <v>12.072413793103447</v>
      </c>
      <c r="AM77" s="4">
        <v>12.378571428571432</v>
      </c>
      <c r="AN77" s="4">
        <v>10.985714285714286</v>
      </c>
      <c r="AO77" s="4">
        <v>13.089285714285714</v>
      </c>
      <c r="AP77" s="4">
        <v>10.762068965517242</v>
      </c>
      <c r="AQ77" s="4">
        <v>11.582142857142857</v>
      </c>
      <c r="AR77" s="4">
        <v>14.982142857142856</v>
      </c>
      <c r="AS77" s="4">
        <v>13.835714285714289</v>
      </c>
      <c r="AT77" s="4">
        <v>9.9620689655172399</v>
      </c>
      <c r="AU77" s="4">
        <v>11.810714285714287</v>
      </c>
      <c r="AV77" s="4">
        <v>13.017857142857142</v>
      </c>
      <c r="AW77" s="4">
        <v>12.078571428571427</v>
      </c>
      <c r="AX77" s="4">
        <v>11.603448275862068</v>
      </c>
      <c r="AY77" s="4">
        <v>13.128571428571425</v>
      </c>
      <c r="AZ77" s="4">
        <v>13.24642857142857</v>
      </c>
      <c r="BA77" s="4">
        <v>10.575000000000001</v>
      </c>
      <c r="BB77" s="4">
        <v>11.28965517241379</v>
      </c>
      <c r="BC77" s="4">
        <v>11.339285714285717</v>
      </c>
      <c r="BD77" s="4">
        <v>12.914285714285713</v>
      </c>
      <c r="BE77" s="4">
        <v>11.12142857142857</v>
      </c>
      <c r="BF77" s="4">
        <v>13.348275862068968</v>
      </c>
      <c r="BG77" s="4">
        <v>11.385714285714286</v>
      </c>
      <c r="BH77" s="4">
        <v>13.514285714285711</v>
      </c>
      <c r="BI77" s="4">
        <v>11.985714285714284</v>
      </c>
      <c r="BJ77" s="4">
        <v>10.865517241379315</v>
      </c>
      <c r="BK77" s="4">
        <v>10.392857142857142</v>
      </c>
      <c r="BL77" s="4">
        <v>12.457142857142857</v>
      </c>
      <c r="BM77" s="4">
        <v>12.489285714285716</v>
      </c>
      <c r="BN77" s="4">
        <v>12.5</v>
      </c>
      <c r="BO77" s="4">
        <v>12.042857142857146</v>
      </c>
      <c r="BP77" s="35">
        <v>15.423571428571432</v>
      </c>
      <c r="BQ77" s="4">
        <v>13.058214285714289</v>
      </c>
      <c r="BR77" s="4">
        <v>12.09551724137931</v>
      </c>
      <c r="BS77" s="4">
        <v>12.819999999999999</v>
      </c>
      <c r="BT77" s="4">
        <v>10.941071428571432</v>
      </c>
      <c r="BU77" s="4">
        <v>12.03542857142857</v>
      </c>
      <c r="BV77" s="4">
        <v>12.286517241379309</v>
      </c>
      <c r="BW77" s="4">
        <v>13.830714285714283</v>
      </c>
      <c r="BX77" s="4">
        <v>12.331428571428575</v>
      </c>
      <c r="BY77" s="4">
        <v>12.598571428571427</v>
      </c>
      <c r="BZ77" s="4">
        <v>12.141517241379312</v>
      </c>
      <c r="CA77" s="4">
        <v>12.693535714285716</v>
      </c>
      <c r="CB77" s="4">
        <v>12.227500000000003</v>
      </c>
      <c r="CC77" s="4">
        <v>12.58685714285714</v>
      </c>
      <c r="CD77" s="4">
        <v>12.56344827586207</v>
      </c>
      <c r="CE77" s="4">
        <v>11.1</v>
      </c>
      <c r="CF77" s="4">
        <v>12.2</v>
      </c>
      <c r="CG77" s="4">
        <v>11.35</v>
      </c>
      <c r="CH77" s="4">
        <v>14.5</v>
      </c>
      <c r="CI77" s="4">
        <v>12.9</v>
      </c>
      <c r="CJ77" s="4">
        <v>13.9</v>
      </c>
      <c r="CK77" s="4">
        <v>12.7</v>
      </c>
      <c r="CL77" s="4">
        <v>13.53</v>
      </c>
      <c r="CM77" s="4">
        <v>11.64</v>
      </c>
      <c r="CN77" s="4">
        <v>13.4</v>
      </c>
      <c r="CO77" s="4">
        <v>14.14</v>
      </c>
      <c r="CP77" s="4">
        <v>11.628</v>
      </c>
      <c r="CQ77" s="4">
        <f t="shared" ref="CQ77:CQ87" si="159">AVERAGE(BD77:CO77)</f>
        <v>12.526612036556905</v>
      </c>
      <c r="CR77" s="4">
        <f t="shared" ref="CR77:CR87" si="160">AVERAGE(Q77:BC77)</f>
        <v>12.163258361420795</v>
      </c>
      <c r="CS77" s="4">
        <f t="shared" ref="CS77:CS87" si="161">AVERAGE(Q77:CO77)</f>
        <v>12.344935198988855</v>
      </c>
      <c r="CT77" s="46">
        <f t="shared" ref="CT77:CT87" si="162">AVERAGE(BH77:CO77)</f>
        <v>12.565928028107791</v>
      </c>
      <c r="CU77" s="19"/>
      <c r="CV77" s="32"/>
      <c r="CW77" s="32">
        <v>2012</v>
      </c>
      <c r="CX77" s="42">
        <v>12.562500000000002</v>
      </c>
      <c r="CY77" s="32"/>
      <c r="CZ77" s="32">
        <v>1950</v>
      </c>
      <c r="DA77" s="42">
        <v>12.550833333333332</v>
      </c>
      <c r="DB77" s="32"/>
      <c r="DC77" s="32">
        <v>2012</v>
      </c>
      <c r="DD77" s="42">
        <v>13.441666666666668</v>
      </c>
      <c r="DE77" s="32"/>
      <c r="DF77" s="32">
        <v>1943</v>
      </c>
      <c r="DG77" s="42">
        <v>14.5425</v>
      </c>
      <c r="DI77" s="31">
        <v>1968</v>
      </c>
      <c r="DJ77" s="27">
        <v>12.296666666666667</v>
      </c>
      <c r="DL77" s="31">
        <v>1995</v>
      </c>
      <c r="DM77" s="19">
        <v>16.900000000000002</v>
      </c>
      <c r="DO77" s="31">
        <v>1952</v>
      </c>
      <c r="DP77" s="27">
        <v>12.796666666666667</v>
      </c>
      <c r="DR77" s="31">
        <v>1965</v>
      </c>
      <c r="DS77" s="27">
        <v>7.5166666666666684</v>
      </c>
      <c r="DU77" s="8">
        <v>1958</v>
      </c>
      <c r="DV77" s="8">
        <v>17.39</v>
      </c>
      <c r="DX77" s="8">
        <v>2013</v>
      </c>
      <c r="DY77" s="8">
        <v>17.2</v>
      </c>
      <c r="EA77" s="8">
        <v>1988</v>
      </c>
      <c r="EB77" s="8">
        <v>15.2</v>
      </c>
      <c r="ED77" s="8">
        <v>2011</v>
      </c>
      <c r="EE77" s="8">
        <v>12.7</v>
      </c>
      <c r="EG77" s="8">
        <v>1979</v>
      </c>
      <c r="EH77" s="8">
        <v>9.8000000000000007</v>
      </c>
      <c r="EJ77" s="8">
        <v>1982</v>
      </c>
      <c r="EK77" s="8">
        <v>7.3</v>
      </c>
      <c r="EM77" s="8">
        <v>1944</v>
      </c>
      <c r="EN77" s="8">
        <v>6.67</v>
      </c>
      <c r="EP77" s="30">
        <v>1954</v>
      </c>
      <c r="EQ77" s="30">
        <v>8</v>
      </c>
      <c r="ES77" s="30">
        <v>1939</v>
      </c>
      <c r="ET77" s="30">
        <v>10.11</v>
      </c>
      <c r="EV77" s="8">
        <v>2003</v>
      </c>
      <c r="EW77" s="8">
        <v>12</v>
      </c>
      <c r="EY77" s="8">
        <v>1965</v>
      </c>
      <c r="EZ77" s="8">
        <v>14.11</v>
      </c>
      <c r="FB77" s="8">
        <v>1996</v>
      </c>
      <c r="FC77" s="19">
        <v>16</v>
      </c>
      <c r="FH77" s="27"/>
      <c r="FI77" s="19"/>
      <c r="FK77" s="27"/>
    </row>
    <row r="78" spans="1:167">
      <c r="A78" s="1" t="s">
        <v>4</v>
      </c>
      <c r="B78" s="1"/>
      <c r="C78" s="1"/>
      <c r="D78" s="1"/>
      <c r="E78" s="1"/>
      <c r="F78" s="1"/>
      <c r="G78" s="1"/>
      <c r="H78" s="1"/>
      <c r="I78" s="1"/>
      <c r="J78" s="1"/>
      <c r="K78" s="1"/>
      <c r="L78" s="1"/>
      <c r="M78" s="1"/>
      <c r="N78" s="1"/>
      <c r="O78" s="1"/>
      <c r="P78" s="1"/>
      <c r="Q78" s="4">
        <v>9.0064516129032288</v>
      </c>
      <c r="R78" s="4">
        <v>10.574193548387095</v>
      </c>
      <c r="S78" s="4">
        <v>8.0741935483870986</v>
      </c>
      <c r="T78" s="4">
        <v>9.1225806451612943</v>
      </c>
      <c r="U78" s="4">
        <v>9.7225806451612886</v>
      </c>
      <c r="V78" s="4">
        <v>8.8967741935483868</v>
      </c>
      <c r="W78" s="4">
        <v>9.4193548387096779</v>
      </c>
      <c r="X78" s="4">
        <v>11.245161290322581</v>
      </c>
      <c r="Y78" s="4">
        <v>10.79032258064516</v>
      </c>
      <c r="Z78" s="4">
        <v>9.4290322580645149</v>
      </c>
      <c r="AA78" s="26">
        <v>12.029032258064515</v>
      </c>
      <c r="AB78" s="4">
        <v>10.64516129032258</v>
      </c>
      <c r="AC78" s="4">
        <v>11.880645161290319</v>
      </c>
      <c r="AD78" s="4">
        <v>9.8967741935483868</v>
      </c>
      <c r="AE78" s="4">
        <v>9.7387096774193562</v>
      </c>
      <c r="AF78" s="4">
        <v>10.596774193548388</v>
      </c>
      <c r="AG78" s="4">
        <v>10.174193548387096</v>
      </c>
      <c r="AH78" s="4">
        <v>10.938709677419357</v>
      </c>
      <c r="AI78" s="4">
        <v>10.893548387096773</v>
      </c>
      <c r="AJ78" s="4">
        <v>11.616129032258067</v>
      </c>
      <c r="AK78" s="4">
        <v>11.435483870967744</v>
      </c>
      <c r="AL78" s="4">
        <v>13.541935483870967</v>
      </c>
      <c r="AM78" s="4">
        <v>10.467741935483875</v>
      </c>
      <c r="AN78" s="4">
        <v>13.025806451612903</v>
      </c>
      <c r="AO78" s="4">
        <v>10.416129032258063</v>
      </c>
      <c r="AP78" s="4">
        <v>12.564516129032258</v>
      </c>
      <c r="AQ78" s="4">
        <v>11.532258064516126</v>
      </c>
      <c r="AR78" s="4">
        <v>9.0258064516129011</v>
      </c>
      <c r="AS78" s="4">
        <v>13.361290322580643</v>
      </c>
      <c r="AT78" s="4">
        <v>10.925806451612905</v>
      </c>
      <c r="AU78" s="4">
        <v>11.451612903225808</v>
      </c>
      <c r="AV78" s="4">
        <v>11.109677419354838</v>
      </c>
      <c r="AW78" s="4">
        <v>13.245161290322578</v>
      </c>
      <c r="AX78" s="4">
        <v>10.500000000000004</v>
      </c>
      <c r="AY78" s="4">
        <v>13.077419354838712</v>
      </c>
      <c r="AZ78" s="4">
        <v>10.512903225806451</v>
      </c>
      <c r="BA78" s="4">
        <v>11.248387096774195</v>
      </c>
      <c r="BB78" s="4">
        <v>12.199999999999998</v>
      </c>
      <c r="BC78" s="4">
        <v>10.216129032258062</v>
      </c>
      <c r="BD78" s="4">
        <v>10.022580645161289</v>
      </c>
      <c r="BE78" s="4">
        <v>10.035483870967742</v>
      </c>
      <c r="BF78" s="4">
        <v>9.7032258064516128</v>
      </c>
      <c r="BG78" s="4">
        <v>10.667741935483868</v>
      </c>
      <c r="BH78" s="4">
        <v>11.332258064516127</v>
      </c>
      <c r="BI78" s="4">
        <v>9.2903225806451619</v>
      </c>
      <c r="BJ78" s="4">
        <v>7.9516129032258052</v>
      </c>
      <c r="BK78" s="4">
        <v>9.0032258064516135</v>
      </c>
      <c r="BL78" s="4">
        <v>9.2870967741935502</v>
      </c>
      <c r="BM78" s="4">
        <v>10.906451612903222</v>
      </c>
      <c r="BN78" s="4">
        <v>9.5178064516129002</v>
      </c>
      <c r="BO78" s="4">
        <v>10.274032258064521</v>
      </c>
      <c r="BP78" s="4">
        <v>13.414161290322578</v>
      </c>
      <c r="BQ78" s="4">
        <v>12.708193548387095</v>
      </c>
      <c r="BR78" s="4">
        <v>9.7364193548387092</v>
      </c>
      <c r="BS78" s="4">
        <v>10.636903225806451</v>
      </c>
      <c r="BT78" s="4">
        <v>12.028935483870965</v>
      </c>
      <c r="BU78" s="4">
        <v>11.261774193548385</v>
      </c>
      <c r="BV78" s="4">
        <v>9.2695161290322581</v>
      </c>
      <c r="BW78" s="4">
        <v>11.001774193548389</v>
      </c>
      <c r="BX78" s="4">
        <v>9.1573548387096793</v>
      </c>
      <c r="BY78" s="4">
        <v>12.032032258064518</v>
      </c>
      <c r="BZ78" s="4">
        <v>11.799677419354836</v>
      </c>
      <c r="CA78" s="4">
        <v>9.6574516129032251</v>
      </c>
      <c r="CB78" s="4">
        <v>10.633032258064514</v>
      </c>
      <c r="CC78" s="4">
        <v>10.501967741935484</v>
      </c>
      <c r="CD78" s="4">
        <v>9.6469677419354838</v>
      </c>
      <c r="CE78" s="4">
        <v>10.7</v>
      </c>
      <c r="CF78" s="4">
        <v>9.9</v>
      </c>
      <c r="CG78" s="4">
        <v>11.2</v>
      </c>
      <c r="CH78" s="4">
        <v>11.6</v>
      </c>
      <c r="CI78" s="4">
        <v>11.8</v>
      </c>
      <c r="CJ78" s="4">
        <v>11.8</v>
      </c>
      <c r="CK78" s="4">
        <v>12.6</v>
      </c>
      <c r="CL78" s="4">
        <v>9.56</v>
      </c>
      <c r="CM78" s="4">
        <v>10.84</v>
      </c>
      <c r="CN78" s="4">
        <v>11.4</v>
      </c>
      <c r="CO78" s="4">
        <v>10.69</v>
      </c>
      <c r="CP78" s="4">
        <v>8.7129032258064516</v>
      </c>
      <c r="CQ78" s="4">
        <f t="shared" si="159"/>
        <v>10.620210526315789</v>
      </c>
      <c r="CR78" s="4">
        <f t="shared" si="160"/>
        <v>10.885856079404466</v>
      </c>
      <c r="CS78" s="4">
        <f t="shared" si="161"/>
        <v>10.754758273984079</v>
      </c>
      <c r="CT78" s="46">
        <f t="shared" si="162"/>
        <v>10.68055787476281</v>
      </c>
      <c r="CU78" s="19"/>
      <c r="CV78" s="32"/>
      <c r="CW78" s="32">
        <v>1994</v>
      </c>
      <c r="CX78" s="42">
        <v>12.558333333333332</v>
      </c>
      <c r="CY78" s="32"/>
      <c r="CZ78" s="32">
        <v>1963</v>
      </c>
      <c r="DA78" s="42">
        <v>12.528333333333334</v>
      </c>
      <c r="DB78" s="32"/>
      <c r="DC78" s="32">
        <v>2009</v>
      </c>
      <c r="DD78" s="42">
        <v>13.4</v>
      </c>
      <c r="DE78" s="32"/>
      <c r="DF78" s="32">
        <v>1976</v>
      </c>
      <c r="DG78" s="42">
        <v>14.5375</v>
      </c>
      <c r="DI78" s="31">
        <v>1957</v>
      </c>
      <c r="DJ78" s="27">
        <v>12.223333333333334</v>
      </c>
      <c r="DL78" s="31">
        <v>1949</v>
      </c>
      <c r="DM78" s="19">
        <v>16.833333333333332</v>
      </c>
      <c r="DO78" s="31">
        <v>1963</v>
      </c>
      <c r="DP78" s="27">
        <v>12.796666666666667</v>
      </c>
      <c r="DR78" s="31">
        <v>1942</v>
      </c>
      <c r="DS78" s="27">
        <v>7.5166666666666666</v>
      </c>
      <c r="DU78" s="8">
        <v>1942</v>
      </c>
      <c r="DV78" s="8">
        <v>17.329999999999998</v>
      </c>
      <c r="DX78" s="8">
        <v>1945</v>
      </c>
      <c r="DY78" s="8">
        <v>17.170000000000002</v>
      </c>
      <c r="EA78" s="8">
        <v>1997</v>
      </c>
      <c r="EB78" s="8">
        <v>15.2</v>
      </c>
      <c r="ED78" s="8">
        <v>1945</v>
      </c>
      <c r="EE78" s="8">
        <v>12.67</v>
      </c>
      <c r="EG78" s="8">
        <v>2012</v>
      </c>
      <c r="EH78" s="8">
        <v>9.8000000000000007</v>
      </c>
      <c r="EJ78" s="8">
        <v>1961</v>
      </c>
      <c r="EK78" s="8">
        <v>7.28</v>
      </c>
      <c r="EM78" s="8">
        <v>1957</v>
      </c>
      <c r="EN78" s="8">
        <v>6.67</v>
      </c>
      <c r="EP78" s="8">
        <v>1992</v>
      </c>
      <c r="EQ78" s="8">
        <v>8</v>
      </c>
      <c r="ES78" s="30">
        <v>1942</v>
      </c>
      <c r="ET78" s="30">
        <v>10.11</v>
      </c>
      <c r="EV78" s="30">
        <v>1954</v>
      </c>
      <c r="EW78" s="30">
        <v>12</v>
      </c>
      <c r="EY78" s="8">
        <v>1998</v>
      </c>
      <c r="EZ78" s="8">
        <v>14.1</v>
      </c>
      <c r="FB78" s="8">
        <v>2011</v>
      </c>
      <c r="FC78" s="19">
        <v>16</v>
      </c>
      <c r="FH78" s="27"/>
      <c r="FI78" s="19"/>
      <c r="FK78" s="27"/>
    </row>
    <row r="79" spans="1:167">
      <c r="A79" s="1" t="s">
        <v>5</v>
      </c>
      <c r="B79" s="1"/>
      <c r="C79" s="1"/>
      <c r="D79" s="1"/>
      <c r="E79" s="1"/>
      <c r="F79" s="1"/>
      <c r="G79" s="1"/>
      <c r="H79" s="1"/>
      <c r="I79" s="1"/>
      <c r="J79" s="1"/>
      <c r="K79" s="1"/>
      <c r="L79" s="1"/>
      <c r="M79" s="1"/>
      <c r="N79" s="1"/>
      <c r="O79" s="1"/>
      <c r="P79" s="1"/>
      <c r="Q79" s="4">
        <v>7.5799999999999983</v>
      </c>
      <c r="R79" s="4">
        <v>8.0533333333333328</v>
      </c>
      <c r="S79" s="4">
        <v>6.1366666666666667</v>
      </c>
      <c r="T79" s="4">
        <v>6.1533333333333333</v>
      </c>
      <c r="U79" s="4">
        <v>8.129999999999999</v>
      </c>
      <c r="V79" s="4">
        <v>6.8133333333333352</v>
      </c>
      <c r="W79" s="4">
        <v>7.2666666666666675</v>
      </c>
      <c r="X79" s="4">
        <v>6.4166666666666696</v>
      </c>
      <c r="Y79" s="4">
        <v>8.9833333333333325</v>
      </c>
      <c r="Z79" s="4">
        <v>11.270000000000001</v>
      </c>
      <c r="AA79" s="26">
        <v>9.6666666666666679</v>
      </c>
      <c r="AB79" s="4">
        <v>5.47</v>
      </c>
      <c r="AC79" s="4">
        <v>7.4066666666666663</v>
      </c>
      <c r="AD79" s="4">
        <v>7.5266666666666691</v>
      </c>
      <c r="AE79" s="4">
        <v>8.0166666666666675</v>
      </c>
      <c r="AF79" s="4">
        <v>8.3500000000000014</v>
      </c>
      <c r="AG79" s="4">
        <v>6.4866666666666664</v>
      </c>
      <c r="AH79" s="4">
        <v>6.7133333333333338</v>
      </c>
      <c r="AI79" s="4">
        <v>7.376666666666666</v>
      </c>
      <c r="AJ79" s="4">
        <v>8.0266666666666655</v>
      </c>
      <c r="AK79" s="4">
        <v>9.3133333333333344</v>
      </c>
      <c r="AL79" s="4">
        <v>8.3533333333333353</v>
      </c>
      <c r="AM79" s="4">
        <v>7.2033333333333349</v>
      </c>
      <c r="AN79" s="4">
        <v>9.0266666666666655</v>
      </c>
      <c r="AO79" s="4">
        <v>8.303333333333331</v>
      </c>
      <c r="AP79" s="4">
        <v>8.5400000000000009</v>
      </c>
      <c r="AQ79" s="4">
        <v>8.1666666666666661</v>
      </c>
      <c r="AR79" s="4">
        <v>9.9099999999999984</v>
      </c>
      <c r="AS79" s="4">
        <v>8.8000000000000007</v>
      </c>
      <c r="AT79" s="4">
        <v>7.996666666666667</v>
      </c>
      <c r="AU79" s="4">
        <v>7.4866666666666672</v>
      </c>
      <c r="AV79" s="4">
        <v>11.793333333333333</v>
      </c>
      <c r="AW79" s="4">
        <v>8.2866666666666671</v>
      </c>
      <c r="AX79" s="4">
        <v>8.0566666666666684</v>
      </c>
      <c r="AY79" s="4">
        <v>9.6266666666666652</v>
      </c>
      <c r="AZ79" s="4">
        <v>6.2100000000000026</v>
      </c>
      <c r="BA79" s="4">
        <v>7.84</v>
      </c>
      <c r="BB79" s="4">
        <v>7.206666666666667</v>
      </c>
      <c r="BC79" s="4">
        <v>7.79</v>
      </c>
      <c r="BD79" s="4">
        <v>8.1266666666666687</v>
      </c>
      <c r="BE79" s="4">
        <v>7.5633333333333317</v>
      </c>
      <c r="BF79" s="4">
        <v>4.9766666666666657</v>
      </c>
      <c r="BG79" s="4">
        <v>7.19</v>
      </c>
      <c r="BH79" s="4">
        <v>8.7299999999999986</v>
      </c>
      <c r="BI79" s="4">
        <v>6.5666666666666664</v>
      </c>
      <c r="BJ79" s="4">
        <v>4.6566666666666663</v>
      </c>
      <c r="BK79" s="4">
        <v>6.6466666666666674</v>
      </c>
      <c r="BL79" s="4">
        <v>7.83</v>
      </c>
      <c r="BM79" s="4">
        <v>10.023333333333333</v>
      </c>
      <c r="BN79" s="4">
        <v>9.3100333333333314</v>
      </c>
      <c r="BO79" s="4">
        <v>6.9889999999999999</v>
      </c>
      <c r="BP79" s="4">
        <v>8.7169333333333352</v>
      </c>
      <c r="BQ79" s="4">
        <v>8.4817</v>
      </c>
      <c r="BR79" s="4">
        <v>8.9931333333333345</v>
      </c>
      <c r="BS79" s="4">
        <v>7.6707333333333336</v>
      </c>
      <c r="BT79" s="4">
        <v>7.6262000000000008</v>
      </c>
      <c r="BU79" s="4">
        <v>6.8902999999999972</v>
      </c>
      <c r="BV79" s="4">
        <v>7.1918000000000006</v>
      </c>
      <c r="BW79" s="4">
        <v>6.9337333333333362</v>
      </c>
      <c r="BX79" s="4">
        <v>10.2524</v>
      </c>
      <c r="BY79" s="4">
        <v>7.6184000000000003</v>
      </c>
      <c r="BZ79" s="4">
        <v>8.9730999999999987</v>
      </c>
      <c r="CA79" s="4">
        <v>7.7353666666666667</v>
      </c>
      <c r="CB79" s="4">
        <v>9.1208333333333336</v>
      </c>
      <c r="CC79" s="4">
        <v>7.8046333333333324</v>
      </c>
      <c r="CD79" s="4">
        <v>7.6860000000000017</v>
      </c>
      <c r="CE79" s="4">
        <v>9.8000000000000007</v>
      </c>
      <c r="CF79" s="4">
        <v>10.3</v>
      </c>
      <c r="CG79" s="4">
        <v>9.1</v>
      </c>
      <c r="CH79" s="4">
        <v>8</v>
      </c>
      <c r="CI79" s="4">
        <v>9.5</v>
      </c>
      <c r="CJ79" s="4">
        <v>8.5</v>
      </c>
      <c r="CK79" s="4">
        <v>8.1</v>
      </c>
      <c r="CL79" s="4">
        <v>7.57</v>
      </c>
      <c r="CM79" s="4">
        <v>8.82</v>
      </c>
      <c r="CN79" s="4">
        <v>8.9499999999999993</v>
      </c>
      <c r="CO79" s="4">
        <v>9.18</v>
      </c>
      <c r="CP79" s="4"/>
      <c r="CQ79" s="4">
        <f t="shared" si="159"/>
        <v>8.1085342105263152</v>
      </c>
      <c r="CR79" s="4">
        <f t="shared" si="160"/>
        <v>7.9936752136752149</v>
      </c>
      <c r="CS79" s="4">
        <f t="shared" si="161"/>
        <v>8.0503588744588761</v>
      </c>
      <c r="CT79" s="46">
        <f t="shared" si="162"/>
        <v>8.2431656862745086</v>
      </c>
      <c r="CU79" s="19"/>
      <c r="CV79" s="32"/>
      <c r="CW79" s="32">
        <v>1976</v>
      </c>
      <c r="CX79" s="42">
        <v>12.458333333333334</v>
      </c>
      <c r="CY79" s="32"/>
      <c r="CZ79" s="32">
        <v>1991</v>
      </c>
      <c r="DA79" s="42">
        <v>12.516666666666666</v>
      </c>
      <c r="DB79" s="32"/>
      <c r="DC79" s="32">
        <v>1946</v>
      </c>
      <c r="DD79" s="42">
        <v>13.39</v>
      </c>
      <c r="DE79" s="32"/>
      <c r="DF79" s="32">
        <v>1969</v>
      </c>
      <c r="DG79" s="42">
        <v>14.52875</v>
      </c>
      <c r="DI79" s="31">
        <v>1937</v>
      </c>
      <c r="DJ79" s="27">
        <v>12.203333333333333</v>
      </c>
      <c r="DL79" s="31">
        <v>2012</v>
      </c>
      <c r="DM79" s="19">
        <v>16.833333333333332</v>
      </c>
      <c r="DO79" s="31">
        <v>2012</v>
      </c>
      <c r="DP79" s="27">
        <v>12.783333333333331</v>
      </c>
      <c r="DR79" s="31">
        <v>1995</v>
      </c>
      <c r="DS79" s="27">
        <v>7.5</v>
      </c>
      <c r="DU79" s="8">
        <v>2005</v>
      </c>
      <c r="DV79" s="8">
        <v>17.3</v>
      </c>
      <c r="DX79" s="8">
        <v>1948</v>
      </c>
      <c r="DY79" s="8">
        <v>17.11</v>
      </c>
      <c r="EA79" s="8">
        <v>1943</v>
      </c>
      <c r="EB79" s="8">
        <v>15.17</v>
      </c>
      <c r="ED79" s="8">
        <v>1947</v>
      </c>
      <c r="EE79" s="8">
        <v>12.67</v>
      </c>
      <c r="EG79" s="8">
        <v>1947</v>
      </c>
      <c r="EH79" s="8">
        <v>9.7799999999999994</v>
      </c>
      <c r="EJ79" s="8">
        <v>1936</v>
      </c>
      <c r="EK79" s="8">
        <v>7.22</v>
      </c>
      <c r="EM79" s="8">
        <v>1963</v>
      </c>
      <c r="EN79" s="8">
        <v>6.67</v>
      </c>
      <c r="EP79" s="30">
        <v>1956</v>
      </c>
      <c r="EQ79" s="30">
        <v>7.94</v>
      </c>
      <c r="ES79" s="30">
        <v>1937</v>
      </c>
      <c r="ET79" s="30">
        <v>10</v>
      </c>
      <c r="EV79" s="30">
        <v>1953</v>
      </c>
      <c r="EW79" s="30">
        <v>12</v>
      </c>
      <c r="EY79" s="8">
        <v>1963</v>
      </c>
      <c r="EZ79" s="8">
        <v>14</v>
      </c>
      <c r="FB79" s="8">
        <v>2015</v>
      </c>
      <c r="FC79" s="19">
        <v>15.9</v>
      </c>
      <c r="FH79" s="27"/>
      <c r="FI79" s="19"/>
      <c r="FK79" s="27"/>
    </row>
    <row r="80" spans="1:167">
      <c r="A80" s="1" t="s">
        <v>6</v>
      </c>
      <c r="B80" s="1"/>
      <c r="C80" s="1"/>
      <c r="D80" s="1"/>
      <c r="E80" s="1"/>
      <c r="F80" s="1"/>
      <c r="G80" s="1"/>
      <c r="H80" s="1"/>
      <c r="I80" s="1"/>
      <c r="J80" s="1"/>
      <c r="K80" s="1"/>
      <c r="L80" s="1"/>
      <c r="M80" s="1"/>
      <c r="N80" s="1"/>
      <c r="O80" s="1"/>
      <c r="P80" s="1"/>
      <c r="Q80" s="4">
        <v>3.8612903225806448</v>
      </c>
      <c r="R80" s="4">
        <v>5.4193548387096779</v>
      </c>
      <c r="S80" s="4">
        <v>5.2516129032258059</v>
      </c>
      <c r="T80" s="4">
        <v>7.4225806451612915</v>
      </c>
      <c r="U80" s="4">
        <v>2.709677419354839</v>
      </c>
      <c r="V80" s="4">
        <v>4.8741935483870957</v>
      </c>
      <c r="W80" s="4">
        <v>5.170967741935482</v>
      </c>
      <c r="X80" s="4">
        <v>5.241935483870968</v>
      </c>
      <c r="Y80" s="4">
        <v>5.9967741935483891</v>
      </c>
      <c r="Z80" s="4">
        <v>5.9064516129032265</v>
      </c>
      <c r="AA80" s="26">
        <v>5.9645161290322593</v>
      </c>
      <c r="AB80" s="4">
        <v>6.3645161290322587</v>
      </c>
      <c r="AC80" s="4">
        <v>2.6806451612903235</v>
      </c>
      <c r="AD80" s="4">
        <v>5.1548387096774189</v>
      </c>
      <c r="AE80" s="4">
        <v>4.7612903225806438</v>
      </c>
      <c r="AF80" s="4">
        <v>8.009677419354837</v>
      </c>
      <c r="AG80" s="4">
        <v>4.82258064516129</v>
      </c>
      <c r="AH80" s="4">
        <v>4.3161290322580639</v>
      </c>
      <c r="AI80" s="4">
        <v>5.290322580645161</v>
      </c>
      <c r="AJ80" s="4">
        <v>3.0774193548387099</v>
      </c>
      <c r="AK80" s="4">
        <v>5.4</v>
      </c>
      <c r="AL80" s="4">
        <v>7.2290322580645165</v>
      </c>
      <c r="AM80" s="4">
        <v>4.9741935483870972</v>
      </c>
      <c r="AN80" s="4">
        <v>3.8677419354838709</v>
      </c>
      <c r="AO80" s="4">
        <v>6</v>
      </c>
      <c r="AP80" s="4">
        <v>4.7354838709677427</v>
      </c>
      <c r="AQ80" s="4">
        <v>6.0580645161290327</v>
      </c>
      <c r="AR80" s="4">
        <v>4.2290322580645157</v>
      </c>
      <c r="AS80" s="4">
        <v>7.1741935483870991</v>
      </c>
      <c r="AT80" s="4">
        <v>3.9903225806451608</v>
      </c>
      <c r="AU80" s="4">
        <v>2.9096774193548391</v>
      </c>
      <c r="AV80" s="4">
        <v>5.5129032258064514</v>
      </c>
      <c r="AW80" s="4">
        <v>4.8967741935483877</v>
      </c>
      <c r="AX80" s="4">
        <v>5.6225806451612899</v>
      </c>
      <c r="AY80" s="4">
        <v>4.4322580645161311</v>
      </c>
      <c r="AZ80" s="4">
        <v>5.1193548387096781</v>
      </c>
      <c r="BA80" s="4">
        <v>4.82258064516129</v>
      </c>
      <c r="BB80" s="4">
        <v>4.0193548387096776</v>
      </c>
      <c r="BC80" s="4">
        <v>4.870967741935484</v>
      </c>
      <c r="BD80" s="4">
        <v>5.8000000000000007</v>
      </c>
      <c r="BE80" s="4">
        <v>7.258064516129032</v>
      </c>
      <c r="BF80" s="4">
        <v>3.3612903225806448</v>
      </c>
      <c r="BG80" s="4">
        <v>5.2870967741935475</v>
      </c>
      <c r="BH80" s="4">
        <v>6.5806451612903238</v>
      </c>
      <c r="BI80" s="4">
        <v>4.3290322580645162</v>
      </c>
      <c r="BJ80" s="4">
        <v>2.7096774193548385</v>
      </c>
      <c r="BK80" s="4">
        <v>4.5580645161290319</v>
      </c>
      <c r="BL80" s="4">
        <v>5.9387096774193555</v>
      </c>
      <c r="BM80" s="4">
        <v>6.4703225806451616</v>
      </c>
      <c r="BN80" s="4">
        <v>4.5086774193548385</v>
      </c>
      <c r="BO80" s="4">
        <v>7.4906129032258093</v>
      </c>
      <c r="BP80" s="4">
        <v>6.1298387096774185</v>
      </c>
      <c r="BQ80" s="4">
        <v>6.7340967741935485</v>
      </c>
      <c r="BR80" s="4">
        <v>5.7368387096774187</v>
      </c>
      <c r="BS80" s="4">
        <v>6.8928709677419384</v>
      </c>
      <c r="BT80" s="4">
        <v>5.8735483870967728</v>
      </c>
      <c r="BU80" s="4">
        <v>6.7440645161290327</v>
      </c>
      <c r="BV80" s="4">
        <v>7.017354838709676</v>
      </c>
      <c r="BW80" s="4">
        <v>6.9985806451612911</v>
      </c>
      <c r="BX80" s="4">
        <v>6.0340322580645163</v>
      </c>
      <c r="BY80" s="4">
        <v>7.557032258064516</v>
      </c>
      <c r="BZ80" s="4">
        <v>3.012903225806451</v>
      </c>
      <c r="CA80" s="4">
        <v>3.1255161290322593</v>
      </c>
      <c r="CB80" s="4">
        <v>6.7791935483870978</v>
      </c>
      <c r="CC80" s="4">
        <v>8.0868387096774175</v>
      </c>
      <c r="CD80" s="4">
        <v>3.8331935483870962</v>
      </c>
      <c r="CE80" s="4">
        <v>5.8</v>
      </c>
      <c r="CF80" s="4">
        <v>6.2</v>
      </c>
      <c r="CG80" s="4">
        <v>5.7</v>
      </c>
      <c r="CH80" s="4">
        <v>7.6</v>
      </c>
      <c r="CI80" s="4">
        <v>4.8</v>
      </c>
      <c r="CJ80" s="4">
        <v>6.5</v>
      </c>
      <c r="CK80" s="4">
        <v>7.1</v>
      </c>
      <c r="CL80" s="4">
        <v>5.37</v>
      </c>
      <c r="CM80" s="4">
        <v>6.02</v>
      </c>
      <c r="CN80" s="4">
        <v>6.99</v>
      </c>
      <c r="CO80" s="4">
        <v>7.91</v>
      </c>
      <c r="CP80" s="4"/>
      <c r="CQ80" s="4">
        <f t="shared" si="159"/>
        <v>5.9167920203735145</v>
      </c>
      <c r="CR80" s="4">
        <f t="shared" si="160"/>
        <v>5.0810587262200189</v>
      </c>
      <c r="CS80" s="4">
        <f t="shared" si="161"/>
        <v>5.4934985337243409</v>
      </c>
      <c r="CT80" s="46">
        <f t="shared" si="162"/>
        <v>5.9744601518026572</v>
      </c>
      <c r="CU80" s="19"/>
      <c r="CV80" s="32"/>
      <c r="CW80" s="32">
        <v>1964</v>
      </c>
      <c r="CX80" s="42">
        <v>12.333333333333334</v>
      </c>
      <c r="CY80" s="32"/>
      <c r="CZ80" s="32">
        <v>1942</v>
      </c>
      <c r="DA80" s="42">
        <v>12.480833333333331</v>
      </c>
      <c r="DB80" s="32"/>
      <c r="DC80" s="32">
        <v>1991</v>
      </c>
      <c r="DD80" s="42">
        <v>13.366666666666665</v>
      </c>
      <c r="DE80" s="32"/>
      <c r="DF80" s="32">
        <v>1942</v>
      </c>
      <c r="DG80" s="42">
        <v>14.526249999999999</v>
      </c>
      <c r="DI80" s="31">
        <v>1965</v>
      </c>
      <c r="DJ80" s="27">
        <v>12.183333333333332</v>
      </c>
      <c r="DL80" s="31">
        <v>1939</v>
      </c>
      <c r="DM80" s="19">
        <v>16.739999999999998</v>
      </c>
      <c r="DO80" s="31">
        <v>1946</v>
      </c>
      <c r="DP80" s="27">
        <v>12.780000000000001</v>
      </c>
      <c r="DR80" s="31">
        <v>1996</v>
      </c>
      <c r="DS80" s="27">
        <v>7.5</v>
      </c>
      <c r="DU80" s="8">
        <v>2014</v>
      </c>
      <c r="DV80" s="8">
        <v>17.2</v>
      </c>
      <c r="DX80" s="8">
        <v>1964</v>
      </c>
      <c r="DY80" s="8">
        <v>17.11</v>
      </c>
      <c r="EA80" s="8">
        <v>1953</v>
      </c>
      <c r="EB80" s="8">
        <v>15.11</v>
      </c>
      <c r="ED80" s="8">
        <v>1953</v>
      </c>
      <c r="EE80" s="8">
        <v>12.67</v>
      </c>
      <c r="EG80" s="8">
        <v>1964</v>
      </c>
      <c r="EH80" s="8">
        <v>9.7200000000000006</v>
      </c>
      <c r="EJ80" s="8">
        <v>1946</v>
      </c>
      <c r="EK80" s="8">
        <v>7.22</v>
      </c>
      <c r="EM80" s="8">
        <v>1966</v>
      </c>
      <c r="EN80" s="8">
        <v>6.67</v>
      </c>
      <c r="EP80" s="8">
        <v>1993</v>
      </c>
      <c r="EQ80" s="8">
        <v>7.9</v>
      </c>
      <c r="ES80" s="30">
        <v>1949</v>
      </c>
      <c r="ET80" s="30">
        <v>10</v>
      </c>
      <c r="EV80" s="30">
        <v>1948</v>
      </c>
      <c r="EW80" s="30">
        <v>12</v>
      </c>
      <c r="EY80" s="8">
        <v>1977</v>
      </c>
      <c r="EZ80" s="8">
        <v>14</v>
      </c>
      <c r="FB80" s="30">
        <v>1936</v>
      </c>
      <c r="FC80" s="28">
        <v>15.89</v>
      </c>
      <c r="FH80" s="27"/>
      <c r="FI80" s="19"/>
      <c r="FK80" s="27"/>
    </row>
    <row r="81" spans="1:167">
      <c r="A81" s="1" t="s">
        <v>7</v>
      </c>
      <c r="B81" s="1"/>
      <c r="C81" s="1"/>
      <c r="D81" s="1"/>
      <c r="E81" s="1"/>
      <c r="F81" s="1"/>
      <c r="G81" s="1"/>
      <c r="H81" s="1"/>
      <c r="I81" s="1"/>
      <c r="J81" s="1"/>
      <c r="K81" s="1"/>
      <c r="L81" s="1"/>
      <c r="M81" s="1"/>
      <c r="N81" s="1"/>
      <c r="O81" s="1"/>
      <c r="P81" s="1"/>
      <c r="Q81" s="4">
        <v>3.1933333333333329</v>
      </c>
      <c r="R81" s="4">
        <v>1.57</v>
      </c>
      <c r="S81" s="4">
        <v>2.67</v>
      </c>
      <c r="T81" s="4">
        <v>2.4766666666666666</v>
      </c>
      <c r="U81" s="4">
        <v>-8.6666666666666503E-2</v>
      </c>
      <c r="V81" s="4">
        <v>3.04</v>
      </c>
      <c r="W81" s="4">
        <v>3.1533333333333338</v>
      </c>
      <c r="X81" s="4">
        <v>2.9833333333333338</v>
      </c>
      <c r="Y81" s="4">
        <v>1.6266666666666685</v>
      </c>
      <c r="Z81" s="4">
        <v>3.149999999999999</v>
      </c>
      <c r="AA81" s="26">
        <v>2.1333333333333337</v>
      </c>
      <c r="AB81" s="4">
        <v>1.5666666666666667</v>
      </c>
      <c r="AC81" s="4">
        <v>0.77333333333333332</v>
      </c>
      <c r="AD81" s="4">
        <v>3.819999999999999</v>
      </c>
      <c r="AE81" s="4">
        <v>1.4199999999999997</v>
      </c>
      <c r="AF81" s="4">
        <v>3.6666666666666656</v>
      </c>
      <c r="AG81" s="4">
        <v>1.916666666666667</v>
      </c>
      <c r="AH81" s="4">
        <v>2.5299999999999994</v>
      </c>
      <c r="AI81" s="4">
        <v>2.6566666666666663</v>
      </c>
      <c r="AJ81" s="4">
        <v>2.4600000000000004</v>
      </c>
      <c r="AK81" s="4">
        <v>0.76333333333333353</v>
      </c>
      <c r="AL81" s="4">
        <v>3.4633333333333343</v>
      </c>
      <c r="AM81" s="4">
        <v>-0.37666666666666643</v>
      </c>
      <c r="AN81" s="4">
        <v>2.9866666666666668</v>
      </c>
      <c r="AO81" s="4">
        <v>4.8866666666666667</v>
      </c>
      <c r="AP81" s="4">
        <v>-0.49333333333333312</v>
      </c>
      <c r="AQ81" s="4">
        <v>2.7133333333333338</v>
      </c>
      <c r="AR81" s="4">
        <v>2.4999999999999991</v>
      </c>
      <c r="AS81" s="4">
        <v>1.1500000000000001</v>
      </c>
      <c r="AT81" s="4">
        <v>1.5233333333333334</v>
      </c>
      <c r="AU81" s="4">
        <v>2.36</v>
      </c>
      <c r="AV81" s="4">
        <v>2.8766666666666674</v>
      </c>
      <c r="AW81" s="4">
        <v>2.9633333333333329</v>
      </c>
      <c r="AX81" s="4">
        <v>2.7466666666666675</v>
      </c>
      <c r="AY81" s="4">
        <v>3.6166666666666689</v>
      </c>
      <c r="AZ81" s="4">
        <v>2.023333333333333</v>
      </c>
      <c r="BA81" s="4">
        <v>2.6366666666666658</v>
      </c>
      <c r="BB81" s="4">
        <v>2.6766666666666663</v>
      </c>
      <c r="BC81" s="4">
        <v>4.0400000000000009</v>
      </c>
      <c r="BD81" s="4">
        <v>3.2766666666666668</v>
      </c>
      <c r="BE81" s="4">
        <v>3.3833333333333337</v>
      </c>
      <c r="BF81" s="4">
        <v>3.7566666666666668</v>
      </c>
      <c r="BG81" s="4">
        <v>3.7299999999999991</v>
      </c>
      <c r="BH81" s="4">
        <v>3.5899999999999994</v>
      </c>
      <c r="BI81" s="4">
        <v>0.66999999999999982</v>
      </c>
      <c r="BJ81" s="4">
        <v>2.1733333333333342</v>
      </c>
      <c r="BK81" s="4">
        <v>4.953333333333334</v>
      </c>
      <c r="BL81" s="4">
        <v>2.5214285714285718</v>
      </c>
      <c r="BM81" s="4">
        <v>2.9233333333333329</v>
      </c>
      <c r="BN81" s="4">
        <v>2.5146000000000002</v>
      </c>
      <c r="BO81" s="4">
        <v>2.6748000000000016</v>
      </c>
      <c r="BP81" s="4">
        <v>3.6841666666666666</v>
      </c>
      <c r="BQ81" s="4">
        <v>3.4366999999999992</v>
      </c>
      <c r="BR81" s="4">
        <v>4.0595999999999997</v>
      </c>
      <c r="BS81" s="4">
        <v>3.3739666666666666</v>
      </c>
      <c r="BT81" s="4">
        <v>5.7787666666666668</v>
      </c>
      <c r="BU81" s="4">
        <v>5.7560000000000002</v>
      </c>
      <c r="BV81" s="4">
        <v>5.1558333333333337</v>
      </c>
      <c r="BW81" s="4">
        <v>2.4575000000000005</v>
      </c>
      <c r="BX81" s="4">
        <v>2.0259</v>
      </c>
      <c r="BY81" s="4">
        <v>2.5571666666666673</v>
      </c>
      <c r="BZ81" s="4">
        <v>3.14</v>
      </c>
      <c r="CA81" s="4">
        <v>1.5979999999999999</v>
      </c>
      <c r="CB81" s="4">
        <v>4.0731666666666673</v>
      </c>
      <c r="CC81" s="4">
        <v>4.7548000000000004</v>
      </c>
      <c r="CD81" s="4">
        <v>2.1724999999999999</v>
      </c>
      <c r="CE81" s="4">
        <v>4.74</v>
      </c>
      <c r="CF81" s="4">
        <v>6.1</v>
      </c>
      <c r="CG81" s="4">
        <v>3.6</v>
      </c>
      <c r="CH81" s="4">
        <v>4.8</v>
      </c>
      <c r="CI81" s="4">
        <v>3.5</v>
      </c>
      <c r="CJ81" s="4">
        <v>3.7</v>
      </c>
      <c r="CK81" s="4">
        <v>2.7</v>
      </c>
      <c r="CL81" s="4">
        <v>5.3</v>
      </c>
      <c r="CM81" s="4">
        <v>5.6</v>
      </c>
      <c r="CN81" s="4">
        <v>4.66</v>
      </c>
      <c r="CO81" s="4">
        <v>4.5633333333333335</v>
      </c>
      <c r="CP81" s="4"/>
      <c r="CQ81" s="4">
        <f t="shared" si="159"/>
        <v>3.6698656641604006</v>
      </c>
      <c r="CR81" s="4">
        <f t="shared" si="160"/>
        <v>2.3532478632478635</v>
      </c>
      <c r="CS81" s="4">
        <f t="shared" si="161"/>
        <v>3.0030072974644404</v>
      </c>
      <c r="CT81" s="46">
        <f t="shared" si="162"/>
        <v>3.6855361344537809</v>
      </c>
      <c r="CU81" s="19"/>
      <c r="CV81" s="32"/>
      <c r="CW81" s="32">
        <v>1969</v>
      </c>
      <c r="CX81" s="42">
        <v>12.315833333333336</v>
      </c>
      <c r="CY81" s="32"/>
      <c r="CZ81" s="32">
        <v>1936</v>
      </c>
      <c r="DA81" s="42">
        <v>12.434166666666664</v>
      </c>
      <c r="DB81" s="32"/>
      <c r="DC81" s="32">
        <v>1969</v>
      </c>
      <c r="DD81" s="42">
        <v>13.361666666666666</v>
      </c>
      <c r="DE81" s="32"/>
      <c r="DF81" s="32">
        <v>1994</v>
      </c>
      <c r="DG81" s="42">
        <v>14.525</v>
      </c>
      <c r="DI81" s="31">
        <v>1995</v>
      </c>
      <c r="DJ81" s="27">
        <v>12.166666666666666</v>
      </c>
      <c r="DL81" s="31">
        <v>1950</v>
      </c>
      <c r="DM81" s="19">
        <v>16.723333333333333</v>
      </c>
      <c r="DO81" s="31">
        <v>1974</v>
      </c>
      <c r="DP81" s="27">
        <v>12.733333333333334</v>
      </c>
      <c r="DR81" s="31">
        <v>1961</v>
      </c>
      <c r="DS81" s="27">
        <v>7.4633333333333338</v>
      </c>
      <c r="DU81" s="8">
        <v>1961</v>
      </c>
      <c r="DV81" s="8">
        <v>17.11</v>
      </c>
      <c r="DX81" s="8">
        <v>1980</v>
      </c>
      <c r="DY81" s="8">
        <v>17.100000000000001</v>
      </c>
      <c r="EA81" s="8">
        <v>1961</v>
      </c>
      <c r="EB81" s="8">
        <v>15.11</v>
      </c>
      <c r="ED81" s="8">
        <v>1964</v>
      </c>
      <c r="EE81" s="8">
        <v>12.67</v>
      </c>
      <c r="EG81" s="8">
        <v>1974</v>
      </c>
      <c r="EH81" s="8">
        <v>9.6999999999999993</v>
      </c>
      <c r="EJ81" s="8">
        <v>1959</v>
      </c>
      <c r="EK81" s="8">
        <v>7.11</v>
      </c>
      <c r="EM81" s="8">
        <v>1967</v>
      </c>
      <c r="EN81" s="8">
        <v>6.61</v>
      </c>
      <c r="EP81" s="8">
        <v>2004</v>
      </c>
      <c r="EQ81" s="8">
        <v>7.9</v>
      </c>
      <c r="ES81" s="30">
        <v>1958</v>
      </c>
      <c r="ET81" s="30">
        <v>10</v>
      </c>
      <c r="EV81" s="30">
        <v>1944</v>
      </c>
      <c r="EW81" s="30">
        <v>11.94</v>
      </c>
      <c r="EY81" s="8">
        <v>2003</v>
      </c>
      <c r="EZ81" s="8">
        <v>14</v>
      </c>
      <c r="FB81" s="8">
        <v>1982</v>
      </c>
      <c r="FC81" s="19">
        <v>15.8</v>
      </c>
      <c r="FH81" s="27"/>
      <c r="FI81" s="19"/>
      <c r="FK81" s="27"/>
    </row>
    <row r="82" spans="1:167">
      <c r="A82" s="1" t="s">
        <v>8</v>
      </c>
      <c r="B82" s="1"/>
      <c r="C82" s="1"/>
      <c r="D82" s="1"/>
      <c r="E82" s="1"/>
      <c r="F82" s="1"/>
      <c r="G82" s="1"/>
      <c r="H82" s="1"/>
      <c r="I82" s="1"/>
      <c r="J82" s="1"/>
      <c r="K82" s="1"/>
      <c r="L82" s="1"/>
      <c r="M82" s="1"/>
      <c r="N82" s="1"/>
      <c r="O82" s="1"/>
      <c r="P82" s="1"/>
      <c r="Q82" s="4">
        <v>1.7419354838709677</v>
      </c>
      <c r="R82" s="4">
        <v>4.2838709677419358</v>
      </c>
      <c r="S82" s="4">
        <v>4.3161290322580648</v>
      </c>
      <c r="T82" s="4">
        <v>1.7096774193548392</v>
      </c>
      <c r="U82" s="4">
        <v>1.8903225806451611</v>
      </c>
      <c r="V82" s="4">
        <v>-3.8709677419354917E-2</v>
      </c>
      <c r="W82" s="4">
        <v>1.0096774193548383</v>
      </c>
      <c r="X82" s="4">
        <v>1.7387096774193551</v>
      </c>
      <c r="Y82" s="4">
        <v>1.5193548387096774</v>
      </c>
      <c r="Z82" s="4">
        <v>2.6548387096774189</v>
      </c>
      <c r="AA82" s="26">
        <v>1.0516129032258068</v>
      </c>
      <c r="AB82" s="4">
        <v>1.1225806451612905</v>
      </c>
      <c r="AC82" s="4">
        <v>2.0451612903225804</v>
      </c>
      <c r="AD82" s="4">
        <v>2</v>
      </c>
      <c r="AE82" s="4">
        <v>2.1677419354838712</v>
      </c>
      <c r="AF82" s="4">
        <v>3.790322580645161</v>
      </c>
      <c r="AG82" s="4">
        <v>1.9161290322580649</v>
      </c>
      <c r="AH82" s="4">
        <v>3.2225806451612895</v>
      </c>
      <c r="AI82" s="4">
        <v>0.72258064516129028</v>
      </c>
      <c r="AJ82" s="4">
        <v>1.6483870967741934</v>
      </c>
      <c r="AK82" s="4">
        <v>1.0064516129032259</v>
      </c>
      <c r="AL82" s="4">
        <v>1.3419354838709676</v>
      </c>
      <c r="AM82" s="4">
        <v>-0.4064516129032259</v>
      </c>
      <c r="AN82" s="4">
        <v>3.4258064516129032</v>
      </c>
      <c r="AO82" s="4">
        <v>2.1741935483870969</v>
      </c>
      <c r="AP82" s="4">
        <v>2.7483870967741937</v>
      </c>
      <c r="AQ82" s="4">
        <v>1.3258064516129033</v>
      </c>
      <c r="AR82" s="4">
        <v>3.2838709677419349</v>
      </c>
      <c r="AS82" s="4">
        <v>0.6</v>
      </c>
      <c r="AT82" s="4">
        <v>1.5967741935483866</v>
      </c>
      <c r="AU82" s="4">
        <v>2.9387096774193546</v>
      </c>
      <c r="AV82" s="4">
        <v>2.8548387096774195</v>
      </c>
      <c r="AW82" s="4">
        <v>2.2032258064516128</v>
      </c>
      <c r="AX82" s="4">
        <v>1.4290322580645163</v>
      </c>
      <c r="AY82" s="4">
        <v>1.9064516129032256</v>
      </c>
      <c r="AZ82" s="4">
        <v>1.3354838709677419</v>
      </c>
      <c r="BA82" s="4">
        <v>0.62258064516129041</v>
      </c>
      <c r="BB82" s="4">
        <v>3.1709677419354838</v>
      </c>
      <c r="BC82" s="4">
        <v>2.9193548387096775</v>
      </c>
      <c r="BD82" s="4">
        <v>0.99032258064516143</v>
      </c>
      <c r="BE82" s="4">
        <v>2.6838709677419352</v>
      </c>
      <c r="BF82" s="4">
        <v>3.1967741935483871</v>
      </c>
      <c r="BG82" s="4">
        <v>1.4161290322580644</v>
      </c>
      <c r="BH82" s="4">
        <v>3.9709677419354832</v>
      </c>
      <c r="BI82" s="4">
        <v>1.4</v>
      </c>
      <c r="BJ82" s="4">
        <v>3.1064516129032258</v>
      </c>
      <c r="BK82" s="4">
        <v>2.0935483870967739</v>
      </c>
      <c r="BL82" s="4">
        <v>2.0806451612903225</v>
      </c>
      <c r="BM82" s="4">
        <v>1.3967741935483873</v>
      </c>
      <c r="BN82" s="4">
        <v>2.4148709677419355</v>
      </c>
      <c r="BO82" s="4">
        <v>1.6882580645161287</v>
      </c>
      <c r="BP82" s="4">
        <v>4.8166451612903227</v>
      </c>
      <c r="BQ82" s="4">
        <v>3.0448064516129034</v>
      </c>
      <c r="BR82" s="4">
        <v>4.5289032258064523</v>
      </c>
      <c r="BS82" s="4">
        <v>0.95651612903225791</v>
      </c>
      <c r="BT82" s="4">
        <v>3.22658064516129</v>
      </c>
      <c r="BU82" s="4">
        <v>0.97890322580645162</v>
      </c>
      <c r="BV82" s="4">
        <v>1.6274193548387097</v>
      </c>
      <c r="BW82" s="4">
        <v>5.3371290322580638</v>
      </c>
      <c r="BX82" s="4">
        <v>3.0937419354838713</v>
      </c>
      <c r="BY82" s="4">
        <v>3.6716774193548387</v>
      </c>
      <c r="BZ82" s="4">
        <v>2.757387096774194</v>
      </c>
      <c r="CA82" s="4">
        <v>2.1964838709677417</v>
      </c>
      <c r="CB82" s="4">
        <v>2.3195161290322579</v>
      </c>
      <c r="CC82" s="4">
        <v>2.5207096774193554</v>
      </c>
      <c r="CD82" s="4">
        <v>3.2</v>
      </c>
      <c r="CE82" s="4">
        <v>3.44</v>
      </c>
      <c r="CF82" s="4">
        <v>2</v>
      </c>
      <c r="CG82" s="4">
        <v>1.8</v>
      </c>
      <c r="CH82" s="4">
        <v>3.3</v>
      </c>
      <c r="CI82" s="4">
        <v>2.8</v>
      </c>
      <c r="CJ82" s="4">
        <v>3.8</v>
      </c>
      <c r="CK82" s="4">
        <v>4.75</v>
      </c>
      <c r="CL82" s="4">
        <v>2.93</v>
      </c>
      <c r="CM82" s="4">
        <v>3.3</v>
      </c>
      <c r="CN82" s="4">
        <v>4.4400000000000004</v>
      </c>
      <c r="CO82" s="4">
        <v>2.5129999999999999</v>
      </c>
      <c r="CP82" s="4"/>
      <c r="CQ82" s="4">
        <f t="shared" si="159"/>
        <v>2.7838955857385401</v>
      </c>
      <c r="CR82" s="4">
        <f t="shared" si="160"/>
        <v>1.9741108354011574</v>
      </c>
      <c r="CS82" s="4">
        <f t="shared" si="161"/>
        <v>2.3737448680351907</v>
      </c>
      <c r="CT82" s="46">
        <f t="shared" si="162"/>
        <v>2.8676745730550284</v>
      </c>
      <c r="CU82" s="19"/>
      <c r="CV82" s="32"/>
      <c r="CW82" s="32">
        <v>1937</v>
      </c>
      <c r="CX82" s="42">
        <v>12.314166666666665</v>
      </c>
      <c r="CY82" s="32"/>
      <c r="CZ82" s="32">
        <v>1949</v>
      </c>
      <c r="DA82" s="42">
        <v>12.4275</v>
      </c>
      <c r="DB82" s="32"/>
      <c r="DC82" s="32">
        <v>1952</v>
      </c>
      <c r="DD82" s="42">
        <v>13.341666666666667</v>
      </c>
      <c r="DE82" s="32"/>
      <c r="DF82" s="32">
        <v>1940</v>
      </c>
      <c r="DG82" s="42">
        <v>14.52125</v>
      </c>
      <c r="DI82" s="31">
        <v>1947</v>
      </c>
      <c r="DJ82" s="27">
        <v>12.163333333333334</v>
      </c>
      <c r="DL82" s="31">
        <v>1992</v>
      </c>
      <c r="DM82" s="19">
        <v>16.7</v>
      </c>
      <c r="DO82" s="31">
        <v>1959</v>
      </c>
      <c r="DP82" s="27">
        <v>12.703333333333333</v>
      </c>
      <c r="DR82" s="31">
        <v>1950</v>
      </c>
      <c r="DS82" s="27">
        <v>7.4433333333333342</v>
      </c>
      <c r="DU82" s="8">
        <v>1972</v>
      </c>
      <c r="DV82" s="8">
        <v>17.100000000000001</v>
      </c>
      <c r="DX82" s="8">
        <v>2004</v>
      </c>
      <c r="DY82" s="8">
        <v>17.100000000000001</v>
      </c>
      <c r="EA82" s="8">
        <v>1952</v>
      </c>
      <c r="EB82" s="8">
        <v>15.06</v>
      </c>
      <c r="ED82" s="8">
        <v>1997</v>
      </c>
      <c r="EE82" s="8">
        <v>12.6</v>
      </c>
      <c r="EG82" s="8">
        <v>1984</v>
      </c>
      <c r="EH82" s="8">
        <v>9.6999999999999993</v>
      </c>
      <c r="EJ82" s="8">
        <v>1963</v>
      </c>
      <c r="EK82" s="8">
        <v>7.11</v>
      </c>
      <c r="EM82" s="8">
        <v>1983</v>
      </c>
      <c r="EN82" s="8">
        <v>6.6</v>
      </c>
      <c r="EP82" s="8">
        <v>1933</v>
      </c>
      <c r="EQ82" s="8">
        <v>7.89</v>
      </c>
      <c r="ES82" s="8">
        <v>1932</v>
      </c>
      <c r="ET82" s="8">
        <v>9.94</v>
      </c>
      <c r="EV82" s="8">
        <v>1978</v>
      </c>
      <c r="EW82" s="8">
        <v>11.8</v>
      </c>
      <c r="EY82" s="30">
        <v>1944</v>
      </c>
      <c r="EZ82" s="30">
        <v>13.89</v>
      </c>
      <c r="FB82" s="8">
        <v>1991</v>
      </c>
      <c r="FC82" s="19">
        <v>15.8</v>
      </c>
      <c r="FH82" s="27"/>
      <c r="FI82" s="19"/>
      <c r="FK82" s="27"/>
    </row>
    <row r="83" spans="1:167">
      <c r="A83" s="1" t="s">
        <v>9</v>
      </c>
      <c r="B83" s="1"/>
      <c r="C83" s="1"/>
      <c r="D83" s="1"/>
      <c r="E83" s="1"/>
      <c r="F83" s="1"/>
      <c r="G83" s="1"/>
      <c r="H83" s="1"/>
      <c r="I83" s="1"/>
      <c r="J83" s="1"/>
      <c r="K83" s="1"/>
      <c r="L83" s="1"/>
      <c r="M83" s="1"/>
      <c r="N83" s="1"/>
      <c r="O83" s="1"/>
      <c r="P83" s="1"/>
      <c r="Q83" s="4">
        <v>3.5451612903225818</v>
      </c>
      <c r="R83" s="4">
        <v>3.0870967741935478</v>
      </c>
      <c r="S83" s="4">
        <v>3.319354838709677</v>
      </c>
      <c r="T83" s="4">
        <v>2.5903225806451613</v>
      </c>
      <c r="U83" s="4">
        <v>2.6516129032258062</v>
      </c>
      <c r="V83" s="4">
        <v>3.9806451612903224</v>
      </c>
      <c r="W83" s="4">
        <v>3.6258064516129034</v>
      </c>
      <c r="X83" s="4">
        <v>2.5516129032258066</v>
      </c>
      <c r="Y83" s="4">
        <v>5.258064516129032</v>
      </c>
      <c r="Z83" s="4">
        <v>2.1612903225806459</v>
      </c>
      <c r="AA83" s="26">
        <v>3.9838709677419359</v>
      </c>
      <c r="AB83" s="4">
        <v>3.1129032258064515</v>
      </c>
      <c r="AC83" s="4">
        <v>2.4225806451612892</v>
      </c>
      <c r="AD83" s="4">
        <v>2.0709677419354842</v>
      </c>
      <c r="AE83" s="4">
        <v>2.0903225806451613</v>
      </c>
      <c r="AF83" s="4">
        <v>3.7387096774193549</v>
      </c>
      <c r="AG83" s="4">
        <v>1.9419354838709679</v>
      </c>
      <c r="AH83" s="4">
        <v>3.2677419354838704</v>
      </c>
      <c r="AI83" s="4">
        <v>3.1967741935483871</v>
      </c>
      <c r="AJ83" s="4">
        <v>2.2516129032258063</v>
      </c>
      <c r="AK83" s="4">
        <v>5.9645161290322584</v>
      </c>
      <c r="AL83" s="4">
        <v>3.6258064516129047</v>
      </c>
      <c r="AM83" s="4">
        <v>2.9387096774193551</v>
      </c>
      <c r="AN83" s="4">
        <v>3.7419354838709675</v>
      </c>
      <c r="AO83" s="4">
        <v>3.9451612903225812</v>
      </c>
      <c r="AP83" s="4">
        <v>0.97741935483870945</v>
      </c>
      <c r="AQ83" s="4">
        <v>3.3709677419354835</v>
      </c>
      <c r="AR83" s="4">
        <v>3.6290322580645151</v>
      </c>
      <c r="AS83" s="4">
        <v>4.7516129032258068</v>
      </c>
      <c r="AT83" s="4">
        <v>4.0677419354838706</v>
      </c>
      <c r="AU83" s="4">
        <v>3.9</v>
      </c>
      <c r="AV83" s="4">
        <v>3.354838709677419</v>
      </c>
      <c r="AW83" s="4">
        <v>3.2</v>
      </c>
      <c r="AX83" s="4">
        <v>3.3482758620689657</v>
      </c>
      <c r="AY83" s="4">
        <v>2.1935483870967745</v>
      </c>
      <c r="AZ83" s="4">
        <v>2.7387096774193549</v>
      </c>
      <c r="BA83" s="4">
        <v>3.0064516129032257</v>
      </c>
      <c r="BB83" s="4">
        <v>3.7903225806451619</v>
      </c>
      <c r="BC83" s="4">
        <v>1.8266666666666671</v>
      </c>
      <c r="BD83" s="4">
        <v>2.4935483870967747</v>
      </c>
      <c r="BE83" s="4">
        <v>4.6774193548387091</v>
      </c>
      <c r="BF83" s="4">
        <v>3.5580645161290319</v>
      </c>
      <c r="BG83" s="4">
        <v>3.9870967741935477</v>
      </c>
      <c r="BH83" s="4">
        <v>4.9548387096774187</v>
      </c>
      <c r="BI83" s="4">
        <v>4.7870967741935484</v>
      </c>
      <c r="BJ83" s="4">
        <v>2.6483870967741927</v>
      </c>
      <c r="BK83" s="4">
        <v>2.2548387096774194</v>
      </c>
      <c r="BL83" s="4">
        <v>4.0064516129032262</v>
      </c>
      <c r="BM83" s="4">
        <v>3.0161290322580645</v>
      </c>
      <c r="BN83" s="4">
        <v>2.1121935483870962</v>
      </c>
      <c r="BO83" s="4">
        <v>3.9002903225806449</v>
      </c>
      <c r="BP83" s="4">
        <v>3.9291935483870968</v>
      </c>
      <c r="BQ83" s="4">
        <v>3.254258064516129</v>
      </c>
      <c r="BR83" s="4">
        <v>3.6155161290322577</v>
      </c>
      <c r="BS83" s="4">
        <v>4.2713870967741938</v>
      </c>
      <c r="BT83" s="4">
        <v>3.8350645161290324</v>
      </c>
      <c r="BU83" s="4">
        <v>3.7235161290322578</v>
      </c>
      <c r="BV83" s="4">
        <v>2.7578709677419351</v>
      </c>
      <c r="BW83" s="4">
        <v>4.5860645161290314</v>
      </c>
      <c r="BX83" s="4">
        <v>3.2390645161290323</v>
      </c>
      <c r="BY83" s="4">
        <v>4.0579032258064505</v>
      </c>
      <c r="BZ83" s="4">
        <v>3.8178064516129031</v>
      </c>
      <c r="CA83" s="4">
        <v>5.6991290322580648</v>
      </c>
      <c r="CB83" s="4">
        <v>5.5205806451612913</v>
      </c>
      <c r="CC83" s="4">
        <v>2.1584193548387098</v>
      </c>
      <c r="CD83" s="4">
        <v>5.9</v>
      </c>
      <c r="CE83" s="4">
        <v>6.1</v>
      </c>
      <c r="CF83" s="4">
        <v>3.2</v>
      </c>
      <c r="CG83" s="4">
        <v>4.3</v>
      </c>
      <c r="CH83" s="4">
        <v>3</v>
      </c>
      <c r="CI83" s="4">
        <v>5.17</v>
      </c>
      <c r="CJ83" s="4">
        <v>4.92</v>
      </c>
      <c r="CK83" s="4">
        <v>3.03</v>
      </c>
      <c r="CL83" s="4">
        <v>4.72</v>
      </c>
      <c r="CM83" s="4">
        <v>4.99</v>
      </c>
      <c r="CN83" s="4">
        <v>5.79</v>
      </c>
      <c r="CO83" s="4">
        <v>1.919</v>
      </c>
      <c r="CP83" s="4"/>
      <c r="CQ83" s="4">
        <f t="shared" si="159"/>
        <v>3.9447665534804757</v>
      </c>
      <c r="CR83" s="4">
        <f t="shared" si="160"/>
        <v>3.2107718927963642</v>
      </c>
      <c r="CS83" s="4">
        <f t="shared" si="161"/>
        <v>3.5730030240430684</v>
      </c>
      <c r="CT83" s="46">
        <f t="shared" si="162"/>
        <v>3.9760294117647068</v>
      </c>
      <c r="CU83" s="19"/>
      <c r="CV83" s="32"/>
      <c r="CW83" s="32">
        <v>1977</v>
      </c>
      <c r="CX83" s="42">
        <v>12.266666666666667</v>
      </c>
      <c r="CY83" s="32"/>
      <c r="CZ83" s="32">
        <v>1952</v>
      </c>
      <c r="DA83" s="42">
        <v>12.425833333333335</v>
      </c>
      <c r="DB83" s="32"/>
      <c r="DC83" s="32">
        <v>1964</v>
      </c>
      <c r="DD83" s="42">
        <v>13.268333333333333</v>
      </c>
      <c r="DE83" s="32"/>
      <c r="DF83" s="32">
        <v>1951</v>
      </c>
      <c r="DG83" s="42">
        <v>14.512499999999999</v>
      </c>
      <c r="DI83" s="31">
        <v>1985</v>
      </c>
      <c r="DJ83" s="27">
        <v>12.133333333333335</v>
      </c>
      <c r="DL83" s="31">
        <v>1964</v>
      </c>
      <c r="DM83" s="19">
        <v>16.666666666666668</v>
      </c>
      <c r="DO83" s="31">
        <v>1953</v>
      </c>
      <c r="DP83" s="27">
        <v>12.666666666666666</v>
      </c>
      <c r="DR83" s="31">
        <v>1966</v>
      </c>
      <c r="DS83" s="27">
        <v>7.39</v>
      </c>
      <c r="DU83" s="8">
        <v>1977</v>
      </c>
      <c r="DV83" s="8">
        <v>17.100000000000001</v>
      </c>
      <c r="DX83" s="8">
        <v>1936</v>
      </c>
      <c r="DY83" s="8">
        <v>17</v>
      </c>
      <c r="EA83" s="8">
        <v>1945</v>
      </c>
      <c r="EB83" s="8">
        <v>15</v>
      </c>
      <c r="ED83" s="8">
        <v>1946</v>
      </c>
      <c r="EE83" s="8">
        <v>12.56</v>
      </c>
      <c r="EG83" s="8">
        <v>1988</v>
      </c>
      <c r="EH83" s="8">
        <v>9.6999999999999993</v>
      </c>
      <c r="EJ83" s="8">
        <v>1955</v>
      </c>
      <c r="EK83" s="8">
        <v>7</v>
      </c>
      <c r="EM83" s="8">
        <v>1986</v>
      </c>
      <c r="EN83" s="8">
        <v>6.6</v>
      </c>
      <c r="EP83" s="44">
        <v>2023</v>
      </c>
      <c r="EQ83" s="44">
        <v>7.8339999999999996</v>
      </c>
      <c r="ES83" s="8">
        <v>1982</v>
      </c>
      <c r="ET83" s="8">
        <v>9.9</v>
      </c>
      <c r="EV83" s="30">
        <v>1957</v>
      </c>
      <c r="EW83" s="30">
        <v>11.78</v>
      </c>
      <c r="EY83" s="30">
        <v>1952</v>
      </c>
      <c r="EZ83" s="30">
        <v>13.89</v>
      </c>
      <c r="FB83" s="30">
        <v>1938</v>
      </c>
      <c r="FC83" s="28">
        <v>15.78</v>
      </c>
      <c r="FH83" s="27"/>
      <c r="FI83" s="19"/>
      <c r="FK83" s="27"/>
    </row>
    <row r="84" spans="1:167">
      <c r="A84" s="1" t="s">
        <v>10</v>
      </c>
      <c r="B84" s="1"/>
      <c r="C84" s="1"/>
      <c r="D84" s="1"/>
      <c r="E84" s="1"/>
      <c r="F84" s="1"/>
      <c r="G84" s="1"/>
      <c r="H84" s="1"/>
      <c r="I84" s="1"/>
      <c r="J84" s="1"/>
      <c r="K84" s="1"/>
      <c r="L84" s="1"/>
      <c r="M84" s="1"/>
      <c r="N84" s="1"/>
      <c r="O84" s="1"/>
      <c r="P84" s="1"/>
      <c r="Q84" s="4">
        <v>4.8366666666666678</v>
      </c>
      <c r="R84" s="4">
        <v>5.0633333333333335</v>
      </c>
      <c r="S84" s="4">
        <v>4.7233333333333327</v>
      </c>
      <c r="T84" s="4">
        <v>5.083333333333333</v>
      </c>
      <c r="U84" s="4">
        <v>4.5999999999999996</v>
      </c>
      <c r="V84" s="4">
        <v>5.0299999999999994</v>
      </c>
      <c r="W84" s="4">
        <v>5.3933333333333326</v>
      </c>
      <c r="X84" s="4">
        <v>3.2166666666666668</v>
      </c>
      <c r="Y84" s="4">
        <v>4.9866666666666664</v>
      </c>
      <c r="Z84" s="4">
        <v>4.12</v>
      </c>
      <c r="AA84" s="26">
        <v>4.6700000000000008</v>
      </c>
      <c r="AB84" s="4">
        <v>3.9733333333333332</v>
      </c>
      <c r="AC84" s="4">
        <v>6.0399999999999983</v>
      </c>
      <c r="AD84" s="4">
        <v>6.169999999999999</v>
      </c>
      <c r="AE84" s="4">
        <v>4.9233333333333329</v>
      </c>
      <c r="AF84" s="4">
        <v>5.04</v>
      </c>
      <c r="AG84" s="4">
        <v>6.0366666666666662</v>
      </c>
      <c r="AH84" s="4">
        <v>5.1166666666666654</v>
      </c>
      <c r="AI84" s="4">
        <v>4.9000000000000004</v>
      </c>
      <c r="AJ84" s="4">
        <v>5.0866666666666651</v>
      </c>
      <c r="AK84" s="4">
        <v>4.2966666666666669</v>
      </c>
      <c r="AL84" s="4">
        <v>4.96</v>
      </c>
      <c r="AM84" s="4">
        <v>7.5466666666666669</v>
      </c>
      <c r="AN84" s="4">
        <v>7.1800000000000006</v>
      </c>
      <c r="AO84" s="4">
        <v>5.5600000000000005</v>
      </c>
      <c r="AP84" s="4">
        <v>7.3533333333333335</v>
      </c>
      <c r="AQ84" s="4">
        <v>6.2966666666666677</v>
      </c>
      <c r="AR84" s="4">
        <v>7.206666666666667</v>
      </c>
      <c r="AS84" s="4">
        <v>5.1866666666666665</v>
      </c>
      <c r="AT84" s="4">
        <v>4.7633333333333328</v>
      </c>
      <c r="AU84" s="4">
        <v>2.8</v>
      </c>
      <c r="AV84" s="4">
        <v>5.8933333333333335</v>
      </c>
      <c r="AW84" s="4">
        <v>6.4433333333333325</v>
      </c>
      <c r="AX84" s="4">
        <v>6.7999999999999989</v>
      </c>
      <c r="AY84" s="4">
        <v>4.7866666666666662</v>
      </c>
      <c r="AZ84" s="4">
        <v>4.33</v>
      </c>
      <c r="BA84" s="4">
        <v>5.2100000000000017</v>
      </c>
      <c r="BB84" s="4">
        <v>4.8166666666666682</v>
      </c>
      <c r="BC84" s="4">
        <v>5.6999999999999993</v>
      </c>
      <c r="BD84" s="4">
        <v>4.6551724137931023</v>
      </c>
      <c r="BE84" s="4">
        <v>5.2133333333333347</v>
      </c>
      <c r="BF84" s="4">
        <v>7.6233333333333322</v>
      </c>
      <c r="BG84" s="4">
        <v>7.2733333333333343</v>
      </c>
      <c r="BH84" s="4">
        <v>3.6166666666666667</v>
      </c>
      <c r="BI84" s="4">
        <v>6.5666666666666664</v>
      </c>
      <c r="BJ84" s="4">
        <v>3.923333333333332</v>
      </c>
      <c r="BK84" s="4">
        <v>4.6799999999999988</v>
      </c>
      <c r="BL84" s="4">
        <v>4.883333333333332</v>
      </c>
      <c r="BM84" s="4">
        <v>6.2600000000000007</v>
      </c>
      <c r="BN84" s="4">
        <v>6.7170333333333341</v>
      </c>
      <c r="BO84" s="4">
        <v>5.0017666666666667</v>
      </c>
      <c r="BP84" s="4">
        <v>6.338333333333332</v>
      </c>
      <c r="BQ84" s="4">
        <v>6.4907999999999992</v>
      </c>
      <c r="BR84" s="4">
        <v>5.977433333333332</v>
      </c>
      <c r="BS84" s="4">
        <v>6.2240666666666682</v>
      </c>
      <c r="BT84" s="4">
        <v>6.7431666666666663</v>
      </c>
      <c r="BU84" s="4">
        <v>6.279399999999999</v>
      </c>
      <c r="BV84" s="4">
        <v>5.1608000000000009</v>
      </c>
      <c r="BW84" s="4">
        <v>6.4635333333333316</v>
      </c>
      <c r="BX84" s="4">
        <v>6.9809333333333345</v>
      </c>
      <c r="BY84" s="4">
        <v>5.8988000000000005</v>
      </c>
      <c r="BZ84" s="4">
        <v>6.6980333333333331</v>
      </c>
      <c r="CA84" s="4">
        <v>4.8871333333333338</v>
      </c>
      <c r="CB84" s="4">
        <v>7.5984000000000007</v>
      </c>
      <c r="CC84" s="4">
        <v>4.3763333333333332</v>
      </c>
      <c r="CD84" s="4">
        <v>6.3</v>
      </c>
      <c r="CE84" s="4">
        <v>7</v>
      </c>
      <c r="CF84" s="4">
        <v>7</v>
      </c>
      <c r="CG84" s="4">
        <v>4.8</v>
      </c>
      <c r="CH84" s="4">
        <v>7.2</v>
      </c>
      <c r="CI84" s="4">
        <v>7.22</v>
      </c>
      <c r="CJ84" s="4">
        <v>5.8</v>
      </c>
      <c r="CK84" s="4">
        <v>5.9</v>
      </c>
      <c r="CL84" s="4">
        <v>6.4</v>
      </c>
      <c r="CM84" s="4">
        <v>6.4</v>
      </c>
      <c r="CN84" s="4">
        <v>7.13</v>
      </c>
      <c r="CO84" s="26">
        <v>7.6870000000000003</v>
      </c>
      <c r="CP84" s="26"/>
      <c r="CQ84" s="4">
        <f t="shared" si="159"/>
        <v>6.0886352389594682</v>
      </c>
      <c r="CR84" s="4">
        <f t="shared" si="160"/>
        <v>5.2856410256410262</v>
      </c>
      <c r="CS84" s="4">
        <f t="shared" si="161"/>
        <v>5.6819238841618143</v>
      </c>
      <c r="CT84" s="46">
        <f t="shared" si="162"/>
        <v>6.0765578431372562</v>
      </c>
      <c r="CU84" s="19"/>
      <c r="CV84" s="5"/>
      <c r="CW84" s="32">
        <v>1952</v>
      </c>
      <c r="CX84" s="42">
        <v>12.263333333333335</v>
      </c>
      <c r="CY84" s="32"/>
      <c r="CZ84" s="32">
        <v>1940</v>
      </c>
      <c r="DA84" s="42">
        <v>12.366666666666667</v>
      </c>
      <c r="DB84" s="32"/>
      <c r="DC84" s="32">
        <v>1976</v>
      </c>
      <c r="DD84" s="42">
        <v>13.200000000000001</v>
      </c>
      <c r="DE84" s="32"/>
      <c r="DF84" s="32">
        <v>1997</v>
      </c>
      <c r="DG84" s="42">
        <v>14.5</v>
      </c>
      <c r="DI84" s="31">
        <v>1940</v>
      </c>
      <c r="DJ84" s="27">
        <v>12.11</v>
      </c>
      <c r="DL84" s="31">
        <v>1983</v>
      </c>
      <c r="DM84" s="19">
        <v>16.666666666666668</v>
      </c>
      <c r="DO84" s="31">
        <v>1960</v>
      </c>
      <c r="DP84" s="27">
        <v>12.666666666666666</v>
      </c>
      <c r="DR84" s="31">
        <v>1939</v>
      </c>
      <c r="DS84" s="27">
        <v>7.37</v>
      </c>
      <c r="DU84" s="8">
        <v>1993</v>
      </c>
      <c r="DV84" s="8">
        <v>17.100000000000001</v>
      </c>
      <c r="DX84" s="8">
        <v>1950</v>
      </c>
      <c r="DY84" s="8">
        <v>17</v>
      </c>
      <c r="EA84" s="8">
        <v>1956</v>
      </c>
      <c r="EB84" s="8">
        <v>15</v>
      </c>
      <c r="ED84" s="8">
        <v>1943</v>
      </c>
      <c r="EE84" s="8">
        <v>12.44</v>
      </c>
      <c r="EG84" s="8">
        <v>1932</v>
      </c>
      <c r="EH84" s="8">
        <v>9.56</v>
      </c>
      <c r="EJ84" s="8">
        <v>1967</v>
      </c>
      <c r="EK84" s="8">
        <v>7</v>
      </c>
      <c r="EM84" s="8">
        <v>1940</v>
      </c>
      <c r="EN84" s="8">
        <v>6.56</v>
      </c>
      <c r="EP84" s="8">
        <v>1996</v>
      </c>
      <c r="EQ84" s="8">
        <v>7.7</v>
      </c>
      <c r="ES84" s="8">
        <v>1994</v>
      </c>
      <c r="ET84" s="8">
        <v>9.9</v>
      </c>
      <c r="EV84" s="8">
        <v>1969</v>
      </c>
      <c r="EW84" s="8">
        <v>11.72</v>
      </c>
      <c r="EY84" s="8">
        <v>1966</v>
      </c>
      <c r="EZ84" s="8">
        <v>13.89</v>
      </c>
      <c r="FB84" s="30">
        <v>1949</v>
      </c>
      <c r="FC84" s="28">
        <v>15.78</v>
      </c>
      <c r="FH84" s="27"/>
      <c r="FI84" s="19"/>
      <c r="FK84" s="27"/>
    </row>
    <row r="85" spans="1:167">
      <c r="A85" s="1" t="s">
        <v>11</v>
      </c>
      <c r="B85" s="1"/>
      <c r="C85" s="1"/>
      <c r="D85" s="1"/>
      <c r="E85" s="1"/>
      <c r="F85" s="1"/>
      <c r="G85" s="1"/>
      <c r="H85" s="1"/>
      <c r="I85" s="1"/>
      <c r="J85" s="1"/>
      <c r="K85" s="1"/>
      <c r="L85" s="1"/>
      <c r="M85" s="1"/>
      <c r="N85" s="1"/>
      <c r="O85" s="1"/>
      <c r="P85" s="1"/>
      <c r="Q85" s="4">
        <v>7.6838709677419335</v>
      </c>
      <c r="R85" s="4">
        <v>6.7838709677419358</v>
      </c>
      <c r="S85" s="4">
        <v>8.3032258064516125</v>
      </c>
      <c r="T85" s="4">
        <v>7.1161290322580664</v>
      </c>
      <c r="U85" s="4">
        <v>7.6870967741935488</v>
      </c>
      <c r="V85" s="4">
        <v>7.7645161290322573</v>
      </c>
      <c r="W85" s="4">
        <v>6.7032258064516119</v>
      </c>
      <c r="X85" s="4">
        <v>5.5548387096774201</v>
      </c>
      <c r="Y85" s="4">
        <v>7.0129032258064532</v>
      </c>
      <c r="Z85" s="4">
        <v>8.1354838709677431</v>
      </c>
      <c r="AA85" s="26">
        <v>6.467741935483871</v>
      </c>
      <c r="AB85" s="4">
        <v>8.1967741935483875</v>
      </c>
      <c r="AC85" s="4">
        <v>6.2709677419354843</v>
      </c>
      <c r="AD85" s="4">
        <v>8.8645161290322587</v>
      </c>
      <c r="AE85" s="4">
        <v>8.6387096774193548</v>
      </c>
      <c r="AF85" s="4">
        <v>9.4322580645161285</v>
      </c>
      <c r="AG85" s="4">
        <v>7.7129032258064525</v>
      </c>
      <c r="AH85" s="4">
        <v>6.9709677419354845</v>
      </c>
      <c r="AI85" s="4">
        <v>5.7838709677419358</v>
      </c>
      <c r="AJ85" s="4">
        <v>6.5516129032258066</v>
      </c>
      <c r="AK85" s="4">
        <v>7.9161290322580644</v>
      </c>
      <c r="AL85" s="4">
        <v>7.3161290322580648</v>
      </c>
      <c r="AM85" s="4">
        <v>5.8032258064516142</v>
      </c>
      <c r="AN85" s="4">
        <v>8.1967741935483875</v>
      </c>
      <c r="AO85" s="4">
        <v>7.7225806451612904</v>
      </c>
      <c r="AP85" s="4">
        <v>7.9967741935483883</v>
      </c>
      <c r="AQ85" s="4">
        <v>8.2709677419354879</v>
      </c>
      <c r="AR85" s="4">
        <v>7.4733333333333327</v>
      </c>
      <c r="AS85" s="4">
        <v>8.0709677419354833</v>
      </c>
      <c r="AT85" s="4">
        <v>6.7967741935483863</v>
      </c>
      <c r="AU85" s="4">
        <v>7.580645161290323</v>
      </c>
      <c r="AV85" s="4">
        <v>6.2451612903225806</v>
      </c>
      <c r="AW85" s="4">
        <v>7.9580645161290331</v>
      </c>
      <c r="AX85" s="4">
        <v>8.7677419354838708</v>
      </c>
      <c r="AY85" s="4">
        <v>7.4548387096774213</v>
      </c>
      <c r="AZ85" s="4">
        <v>4.9483870967741925</v>
      </c>
      <c r="BA85" s="4">
        <v>8.6870967741935488</v>
      </c>
      <c r="BB85" s="4">
        <v>6.4935483870967756</v>
      </c>
      <c r="BC85" s="4">
        <v>5.9709677419354845</v>
      </c>
      <c r="BD85" s="4">
        <v>7.6187500000000012</v>
      </c>
      <c r="BE85" s="4">
        <v>7.1354838709677413</v>
      </c>
      <c r="BF85" s="4">
        <v>9.4548387096774196</v>
      </c>
      <c r="BG85" s="4">
        <v>9.6483870967741918</v>
      </c>
      <c r="BH85" s="4">
        <v>7.4290322580645149</v>
      </c>
      <c r="BI85" s="4">
        <v>6.5516129032258075</v>
      </c>
      <c r="BJ85" s="4">
        <v>7.1451612903225818</v>
      </c>
      <c r="BK85" s="4">
        <v>7.9483870967741925</v>
      </c>
      <c r="BL85" s="4">
        <v>5.9258064516129041</v>
      </c>
      <c r="BM85" s="4">
        <v>7.3483870967741938</v>
      </c>
      <c r="BN85" s="4">
        <v>8.7697096774193568</v>
      </c>
      <c r="BO85" s="4">
        <v>8.0731290322580644</v>
      </c>
      <c r="BP85" s="4">
        <v>10.114161290322579</v>
      </c>
      <c r="BQ85" s="4">
        <v>9.3626774193548368</v>
      </c>
      <c r="BR85" s="4">
        <v>7.8900322580645144</v>
      </c>
      <c r="BS85" s="4">
        <v>9.4730322580645154</v>
      </c>
      <c r="BT85" s="4">
        <v>6.1194838709677422</v>
      </c>
      <c r="BU85" s="4">
        <v>6.7511290322580653</v>
      </c>
      <c r="BV85" s="4">
        <v>8.0892580645161303</v>
      </c>
      <c r="BW85" s="4">
        <v>7.4409999999999972</v>
      </c>
      <c r="BX85" s="4">
        <v>7.9695806451612921</v>
      </c>
      <c r="BY85" s="4">
        <v>7.7271290322580644</v>
      </c>
      <c r="BZ85" s="4">
        <v>7.475741935483871</v>
      </c>
      <c r="CA85" s="4">
        <v>5.8126129032258076</v>
      </c>
      <c r="CB85" s="4">
        <v>7.196419354838711</v>
      </c>
      <c r="CC85" s="4">
        <v>8.1658064516129052</v>
      </c>
      <c r="CD85" s="4">
        <v>7.5</v>
      </c>
      <c r="CE85" s="4">
        <v>8.6999999999999993</v>
      </c>
      <c r="CF85" s="4">
        <v>6.9</v>
      </c>
      <c r="CG85" s="4">
        <v>8</v>
      </c>
      <c r="CH85" s="4">
        <v>8.4</v>
      </c>
      <c r="CI85" s="4">
        <v>8.6</v>
      </c>
      <c r="CJ85" s="4">
        <v>8.4</v>
      </c>
      <c r="CK85" s="4">
        <v>7</v>
      </c>
      <c r="CL85" s="4">
        <v>9.5</v>
      </c>
      <c r="CM85" s="4">
        <v>8.7899999999999991</v>
      </c>
      <c r="CN85" s="4">
        <v>7.84</v>
      </c>
      <c r="CO85" s="4">
        <v>7.21</v>
      </c>
      <c r="CP85" s="4"/>
      <c r="CQ85" s="4">
        <f t="shared" si="159"/>
        <v>7.8809671052631574</v>
      </c>
      <c r="CR85" s="4">
        <f t="shared" si="160"/>
        <v>7.3668100358422954</v>
      </c>
      <c r="CS85" s="4">
        <f t="shared" si="161"/>
        <v>7.620549888283759</v>
      </c>
      <c r="CT85" s="46">
        <f t="shared" si="162"/>
        <v>7.8123320683111954</v>
      </c>
      <c r="CU85" s="19"/>
      <c r="CV85" s="5"/>
      <c r="CW85" s="32">
        <v>1949</v>
      </c>
      <c r="CX85" s="42">
        <v>12.249999999999998</v>
      </c>
      <c r="CY85" s="32"/>
      <c r="CZ85" s="32">
        <v>1977</v>
      </c>
      <c r="DA85" s="42">
        <v>12.341666666666663</v>
      </c>
      <c r="DB85" s="32"/>
      <c r="DC85" s="32">
        <v>1940</v>
      </c>
      <c r="DD85" s="42">
        <v>13.158333333333333</v>
      </c>
      <c r="DE85" s="32"/>
      <c r="DF85" s="32">
        <v>1937</v>
      </c>
      <c r="DG85" s="42">
        <v>14.47875</v>
      </c>
      <c r="DI85" s="31">
        <v>1941</v>
      </c>
      <c r="DJ85" s="27">
        <v>12.11</v>
      </c>
      <c r="DL85" s="31">
        <v>2007</v>
      </c>
      <c r="DM85" s="19">
        <v>16.666666666666668</v>
      </c>
      <c r="DO85" s="31">
        <v>1947</v>
      </c>
      <c r="DP85" s="27">
        <v>12.63</v>
      </c>
      <c r="DR85" s="31">
        <v>1938</v>
      </c>
      <c r="DS85" s="27">
        <v>7.333333333333333</v>
      </c>
      <c r="DU85" s="8">
        <v>1995</v>
      </c>
      <c r="DV85" s="8">
        <v>17.100000000000001</v>
      </c>
      <c r="DX85" s="8">
        <v>2012</v>
      </c>
      <c r="DY85" s="8">
        <v>17</v>
      </c>
      <c r="EA85" s="8">
        <v>1991</v>
      </c>
      <c r="EB85" s="8">
        <v>15</v>
      </c>
      <c r="ED85" s="8">
        <v>1991</v>
      </c>
      <c r="EE85" s="8">
        <v>12.4</v>
      </c>
      <c r="EG85" s="8">
        <v>2008</v>
      </c>
      <c r="EH85" s="8">
        <v>9.3000000000000007</v>
      </c>
      <c r="EJ85" s="8">
        <v>1976</v>
      </c>
      <c r="EK85" s="8">
        <v>7</v>
      </c>
      <c r="EM85" s="8">
        <v>1941</v>
      </c>
      <c r="EN85" s="8">
        <v>6.5</v>
      </c>
      <c r="EP85" s="30">
        <v>1939</v>
      </c>
      <c r="EQ85" s="30">
        <v>7.67</v>
      </c>
      <c r="ES85" s="8">
        <v>1966</v>
      </c>
      <c r="ET85" s="8">
        <v>9.89</v>
      </c>
      <c r="EV85" s="8">
        <v>1965</v>
      </c>
      <c r="EW85" s="8">
        <v>11.72</v>
      </c>
      <c r="EY85" s="30">
        <v>1947</v>
      </c>
      <c r="EZ85" s="30">
        <v>13.83</v>
      </c>
      <c r="FB85" s="8">
        <v>1972</v>
      </c>
      <c r="FC85" s="19">
        <v>15.7</v>
      </c>
      <c r="FH85" s="27"/>
      <c r="FI85" s="19"/>
      <c r="FK85" s="27"/>
    </row>
    <row r="86" spans="1:167">
      <c r="A86" s="1" t="s">
        <v>12</v>
      </c>
      <c r="B86" s="1"/>
      <c r="C86" s="1"/>
      <c r="D86" s="1"/>
      <c r="E86" s="1"/>
      <c r="F86" s="1"/>
      <c r="G86" s="1"/>
      <c r="H86" s="1"/>
      <c r="I86" s="1"/>
      <c r="J86" s="1"/>
      <c r="K86" s="1"/>
      <c r="L86" s="1"/>
      <c r="M86" s="1"/>
      <c r="N86" s="1"/>
      <c r="O86" s="1"/>
      <c r="P86" s="1"/>
      <c r="Q86" s="4">
        <v>7.4633333333333329</v>
      </c>
      <c r="R86" s="4">
        <v>8.3533333333333317</v>
      </c>
      <c r="S86" s="4">
        <v>7.839999999999999</v>
      </c>
      <c r="T86" s="4">
        <v>8.7199999999999989</v>
      </c>
      <c r="U86" s="4">
        <v>9.15</v>
      </c>
      <c r="V86" s="4">
        <v>9.0400000000000009</v>
      </c>
      <c r="W86" s="4">
        <v>9.9633333333333312</v>
      </c>
      <c r="X86" s="4">
        <v>10.903333333333334</v>
      </c>
      <c r="Y86" s="4">
        <v>8.2666666666666675</v>
      </c>
      <c r="Z86" s="4">
        <v>9.4000000000000021</v>
      </c>
      <c r="AA86" s="26">
        <v>9.1466666666666665</v>
      </c>
      <c r="AB86" s="4">
        <v>8.5766666666666662</v>
      </c>
      <c r="AC86" s="4">
        <v>9.4333333333333336</v>
      </c>
      <c r="AD86" s="4">
        <v>9.0766666666666662</v>
      </c>
      <c r="AE86" s="4">
        <v>10.06</v>
      </c>
      <c r="AF86" s="4">
        <v>9.4266666666666641</v>
      </c>
      <c r="AG86" s="4">
        <v>8.1066666666666674</v>
      </c>
      <c r="AH86" s="4">
        <v>9.2366666666666664</v>
      </c>
      <c r="AI86" s="4">
        <v>9.1866666666666674</v>
      </c>
      <c r="AJ86" s="4">
        <v>8.6266666666666652</v>
      </c>
      <c r="AK86" s="4">
        <v>9.6133333333333315</v>
      </c>
      <c r="AL86" s="4">
        <v>8.6266666666666669</v>
      </c>
      <c r="AM86" s="4">
        <v>9.3300000000000018</v>
      </c>
      <c r="AN86" s="4">
        <v>9.85</v>
      </c>
      <c r="AO86" s="4">
        <v>8.6266666666666669</v>
      </c>
      <c r="AP86" s="4">
        <v>11.753333333333332</v>
      </c>
      <c r="AQ86" s="4">
        <v>11.116666666666667</v>
      </c>
      <c r="AR86" s="4">
        <v>10.353333333333332</v>
      </c>
      <c r="AS86" s="4">
        <v>8.8033333333333328</v>
      </c>
      <c r="AT86" s="4">
        <v>7.1433333333333344</v>
      </c>
      <c r="AU86" s="4">
        <v>8.3366666666666678</v>
      </c>
      <c r="AV86" s="4">
        <v>9.3866666666666667</v>
      </c>
      <c r="AW86" s="4">
        <v>10.860000000000001</v>
      </c>
      <c r="AX86" s="4">
        <v>8.2566666666666659</v>
      </c>
      <c r="AY86" s="4">
        <v>9.1033333333333317</v>
      </c>
      <c r="AZ86" s="4">
        <v>11.453333333333335</v>
      </c>
      <c r="BA86" s="4">
        <v>9.0966666666666676</v>
      </c>
      <c r="BB86" s="4">
        <v>10.559999999999999</v>
      </c>
      <c r="BC86" s="4">
        <v>9.3133333333333344</v>
      </c>
      <c r="BD86" s="4">
        <v>9.1166666666666671</v>
      </c>
      <c r="BE86" s="4">
        <v>9.4433333333333334</v>
      </c>
      <c r="BF86" s="4">
        <v>10.159999999999998</v>
      </c>
      <c r="BG86" s="4">
        <v>10.743333333333332</v>
      </c>
      <c r="BH86" s="4">
        <v>9.3433333333333337</v>
      </c>
      <c r="BI86" s="4">
        <v>7.7666666666666675</v>
      </c>
      <c r="BJ86" s="4">
        <v>9.956666666666667</v>
      </c>
      <c r="BK86" s="4">
        <v>7.0366666666666671</v>
      </c>
      <c r="BL86" s="4">
        <v>9.5433333333333348</v>
      </c>
      <c r="BM86" s="4">
        <v>8.4700000000000006</v>
      </c>
      <c r="BN86" s="4">
        <v>8.3844333333333338</v>
      </c>
      <c r="BO86" s="4">
        <v>9.6631333333333309</v>
      </c>
      <c r="BP86" s="4">
        <v>9.210066666666668</v>
      </c>
      <c r="BQ86" s="4">
        <v>11.063700000000003</v>
      </c>
      <c r="BR86" s="4">
        <v>7.6936666666666671</v>
      </c>
      <c r="BS86" s="4">
        <v>10.65676666666667</v>
      </c>
      <c r="BT86" s="4">
        <v>8.7148333333333348</v>
      </c>
      <c r="BU86" s="4">
        <v>8.6828666666666674</v>
      </c>
      <c r="BV86" s="4">
        <v>10.274433333333333</v>
      </c>
      <c r="BW86" s="4">
        <v>9.2457333333333356</v>
      </c>
      <c r="BX86" s="4">
        <v>10.619366666666666</v>
      </c>
      <c r="BY86" s="4">
        <v>8.6819000000000006</v>
      </c>
      <c r="BZ86" s="4">
        <v>10.025166666666665</v>
      </c>
      <c r="CA86" s="4">
        <v>9.4015666666666675</v>
      </c>
      <c r="CB86" s="4">
        <v>9.704233333333331</v>
      </c>
      <c r="CC86" s="4">
        <v>9.7127999999999997</v>
      </c>
      <c r="CD86" s="4">
        <v>7.8</v>
      </c>
      <c r="CE86" s="4">
        <v>11.2</v>
      </c>
      <c r="CF86" s="4">
        <v>9.4</v>
      </c>
      <c r="CG86" s="4">
        <v>9.1999999999999993</v>
      </c>
      <c r="CH86" s="4">
        <v>10.7</v>
      </c>
      <c r="CI86" s="4">
        <v>10.3</v>
      </c>
      <c r="CJ86" s="4">
        <v>10.3</v>
      </c>
      <c r="CK86" s="4">
        <v>11.21</v>
      </c>
      <c r="CL86" s="4">
        <v>10.51</v>
      </c>
      <c r="CM86" s="4">
        <v>11.62</v>
      </c>
      <c r="CN86" s="4">
        <v>11.68</v>
      </c>
      <c r="CO86" s="4">
        <v>9.39</v>
      </c>
      <c r="CP86" s="4"/>
      <c r="CQ86" s="4">
        <f t="shared" si="159"/>
        <v>9.6480175438596465</v>
      </c>
      <c r="CR86" s="4">
        <f t="shared" si="160"/>
        <v>9.2707692307692309</v>
      </c>
      <c r="CS86" s="4">
        <f t="shared" si="161"/>
        <v>9.4569437229437234</v>
      </c>
      <c r="CT86" s="46">
        <f t="shared" si="162"/>
        <v>9.6223921568627446</v>
      </c>
      <c r="CU86" s="19"/>
      <c r="CV86" s="5"/>
      <c r="CW86" s="32">
        <v>1942</v>
      </c>
      <c r="CX86" s="42">
        <v>12.249166666666667</v>
      </c>
      <c r="CY86" s="32"/>
      <c r="CZ86" s="32">
        <v>1941</v>
      </c>
      <c r="DA86" s="42">
        <v>12.325000000000001</v>
      </c>
      <c r="DB86" s="32"/>
      <c r="DC86" s="32">
        <v>1936</v>
      </c>
      <c r="DD86" s="42">
        <v>13.138333333333334</v>
      </c>
      <c r="DE86" s="32"/>
      <c r="DF86" s="32">
        <v>1944</v>
      </c>
      <c r="DG86" s="42">
        <v>14.47125</v>
      </c>
      <c r="DI86" s="31">
        <v>1966</v>
      </c>
      <c r="DJ86" s="27">
        <v>12.093333333333334</v>
      </c>
      <c r="DL86" s="31">
        <v>1945</v>
      </c>
      <c r="DM86" s="19">
        <v>16.650000000000002</v>
      </c>
      <c r="DO86" s="31">
        <v>1991</v>
      </c>
      <c r="DP86" s="27">
        <v>12.566666666666668</v>
      </c>
      <c r="DR86" s="31">
        <v>1986</v>
      </c>
      <c r="DS86" s="27">
        <v>7.333333333333333</v>
      </c>
      <c r="DU86" s="8">
        <v>1974</v>
      </c>
      <c r="DV86" s="8">
        <v>17</v>
      </c>
      <c r="DX86" s="8">
        <v>1984</v>
      </c>
      <c r="DY86" s="8">
        <v>16.8</v>
      </c>
      <c r="EA86" s="8">
        <v>2004</v>
      </c>
      <c r="EB86" s="8">
        <v>15</v>
      </c>
      <c r="ED86" s="8">
        <v>2003</v>
      </c>
      <c r="EE86" s="8">
        <v>12.4</v>
      </c>
      <c r="EG86" s="8">
        <v>1934</v>
      </c>
      <c r="EH86" s="8">
        <v>9.11</v>
      </c>
      <c r="EJ86" s="8">
        <v>2009</v>
      </c>
      <c r="EK86" s="8">
        <v>7</v>
      </c>
      <c r="EM86" s="8">
        <v>1955</v>
      </c>
      <c r="EN86" s="8">
        <v>6.44</v>
      </c>
      <c r="EP86" s="8">
        <v>1961</v>
      </c>
      <c r="EQ86" s="8">
        <v>7.67</v>
      </c>
      <c r="ES86" s="8">
        <v>1961</v>
      </c>
      <c r="ET86" s="8">
        <v>9.83</v>
      </c>
      <c r="EV86" s="8">
        <v>1995</v>
      </c>
      <c r="EW86" s="8">
        <v>11.7</v>
      </c>
      <c r="EY86" s="8">
        <v>1980</v>
      </c>
      <c r="EZ86" s="8">
        <v>13.8</v>
      </c>
      <c r="FB86" s="30">
        <v>1942</v>
      </c>
      <c r="FC86" s="28">
        <v>15.61</v>
      </c>
      <c r="FH86" s="27"/>
      <c r="FI86" s="19"/>
      <c r="FK86" s="27"/>
    </row>
    <row r="87" spans="1:167">
      <c r="A87" s="1" t="s">
        <v>13</v>
      </c>
      <c r="B87" s="1"/>
      <c r="C87" s="1"/>
      <c r="D87" s="1"/>
      <c r="E87" s="1"/>
      <c r="F87" s="1"/>
      <c r="G87" s="1"/>
      <c r="H87" s="1"/>
      <c r="I87" s="1"/>
      <c r="J87" s="1"/>
      <c r="K87" s="1"/>
      <c r="L87" s="1"/>
      <c r="M87" s="1"/>
      <c r="N87" s="1"/>
      <c r="O87" s="1"/>
      <c r="P87" s="1"/>
      <c r="Q87" s="4">
        <v>11.832258064516131</v>
      </c>
      <c r="R87" s="4">
        <v>9.8096774193548395</v>
      </c>
      <c r="S87" s="4">
        <v>10.000000000000002</v>
      </c>
      <c r="T87" s="4">
        <v>10.719354838709679</v>
      </c>
      <c r="U87" s="4">
        <v>9.3677419354838705</v>
      </c>
      <c r="V87" s="4">
        <v>11.716129032258062</v>
      </c>
      <c r="W87" s="4">
        <v>10.683870967741939</v>
      </c>
      <c r="X87" s="4">
        <v>11.325806451612904</v>
      </c>
      <c r="Y87" s="4">
        <v>10.63548387096774</v>
      </c>
      <c r="Z87" s="4">
        <v>11.596774193548386</v>
      </c>
      <c r="AA87" s="26">
        <v>9.6258064516129025</v>
      </c>
      <c r="AB87" s="4">
        <v>12.874193548387096</v>
      </c>
      <c r="AC87" s="4">
        <v>11.435483870967742</v>
      </c>
      <c r="AD87" s="4">
        <v>10.038709677419355</v>
      </c>
      <c r="AE87" s="4">
        <v>12.006451612903227</v>
      </c>
      <c r="AF87" s="4">
        <v>11.225806451612902</v>
      </c>
      <c r="AG87" s="4">
        <v>10.541935483870967</v>
      </c>
      <c r="AH87" s="4">
        <v>12.125806451612902</v>
      </c>
      <c r="AI87" s="4">
        <v>10.735483870967741</v>
      </c>
      <c r="AJ87" s="4">
        <v>11.3</v>
      </c>
      <c r="AK87" s="4">
        <v>11.735483870967739</v>
      </c>
      <c r="AL87" s="4">
        <v>10.406451612903224</v>
      </c>
      <c r="AM87" s="4">
        <v>13.538709677419357</v>
      </c>
      <c r="AN87" s="4">
        <v>11.661290322580639</v>
      </c>
      <c r="AO87" s="4">
        <v>11.906451612903229</v>
      </c>
      <c r="AP87" s="4">
        <v>10.041935483870967</v>
      </c>
      <c r="AQ87" s="4">
        <v>11.77741935483871</v>
      </c>
      <c r="AR87" s="4">
        <v>12.848387096774196</v>
      </c>
      <c r="AS87" s="4">
        <v>10.69032258064516</v>
      </c>
      <c r="AT87" s="4">
        <v>12.093548387096773</v>
      </c>
      <c r="AU87" s="4">
        <v>10.88709677419355</v>
      </c>
      <c r="AV87" s="4">
        <v>10.890322580645158</v>
      </c>
      <c r="AW87" s="4">
        <v>11.699999999999998</v>
      </c>
      <c r="AX87" s="4">
        <v>10.674193548387098</v>
      </c>
      <c r="AY87" s="4">
        <v>13.71290322580645</v>
      </c>
      <c r="AZ87" s="4">
        <v>9.9870967741935477</v>
      </c>
      <c r="BA87" s="4">
        <v>9.9741935483870972</v>
      </c>
      <c r="BB87" s="4">
        <v>12.477419354838711</v>
      </c>
      <c r="BC87" s="4">
        <v>13.016129032258064</v>
      </c>
      <c r="BD87" s="4">
        <v>11.645161290322578</v>
      </c>
      <c r="BE87" s="4">
        <v>11.53548387096774</v>
      </c>
      <c r="BF87" s="4">
        <v>12.390322580645162</v>
      </c>
      <c r="BG87" s="4">
        <v>10.570967741935483</v>
      </c>
      <c r="BH87" s="4">
        <v>11.293548387096777</v>
      </c>
      <c r="BI87" s="4">
        <v>10.835483870967741</v>
      </c>
      <c r="BJ87" s="4">
        <v>10.100000000000001</v>
      </c>
      <c r="BK87" s="4">
        <v>10.13225806451613</v>
      </c>
      <c r="BL87" s="4">
        <v>11.093548387096776</v>
      </c>
      <c r="BM87" s="4">
        <v>13.177419354838712</v>
      </c>
      <c r="BN87" s="4">
        <v>10.662451612903226</v>
      </c>
      <c r="BO87" s="4">
        <v>11.804548387096775</v>
      </c>
      <c r="BP87" s="4">
        <v>12.139483870967743</v>
      </c>
      <c r="BQ87" s="4">
        <v>9.8442258064516146</v>
      </c>
      <c r="BR87" s="4">
        <v>13.301806451612901</v>
      </c>
      <c r="BS87" s="4">
        <v>13.46967741935484</v>
      </c>
      <c r="BT87" s="4">
        <v>11.908322580645164</v>
      </c>
      <c r="BU87" s="4">
        <v>11.973935483870969</v>
      </c>
      <c r="BV87" s="4">
        <v>9.321129032258062</v>
      </c>
      <c r="BW87" s="4">
        <v>13.498548387096772</v>
      </c>
      <c r="BX87" s="4">
        <v>9.4088064516129037</v>
      </c>
      <c r="BY87" s="4">
        <v>12.510419354838712</v>
      </c>
      <c r="BZ87" s="4">
        <v>11.526516129032256</v>
      </c>
      <c r="CA87" s="4">
        <v>11.793354838709678</v>
      </c>
      <c r="CB87" s="4">
        <v>13.340322580645161</v>
      </c>
      <c r="CC87" s="4">
        <v>12.07216129032258</v>
      </c>
      <c r="CD87" s="4">
        <v>12.3</v>
      </c>
      <c r="CE87" s="4">
        <v>12.9</v>
      </c>
      <c r="CF87" s="4">
        <v>12.3</v>
      </c>
      <c r="CG87" s="4">
        <v>10.6</v>
      </c>
      <c r="CH87" s="4">
        <v>11.6</v>
      </c>
      <c r="CI87" s="4">
        <v>12.945</v>
      </c>
      <c r="CJ87" s="4">
        <v>13.13</v>
      </c>
      <c r="CK87" s="4">
        <v>11.93</v>
      </c>
      <c r="CL87" s="4">
        <v>11.68</v>
      </c>
      <c r="CM87" s="4">
        <v>14.3</v>
      </c>
      <c r="CN87" s="4">
        <v>12.2</v>
      </c>
      <c r="CO87" s="4">
        <v>12.329000000000001</v>
      </c>
      <c r="CP87" s="4"/>
      <c r="CQ87" s="4">
        <f t="shared" si="159"/>
        <v>11.830629032258067</v>
      </c>
      <c r="CR87" s="4">
        <f t="shared" si="160"/>
        <v>11.272208436724565</v>
      </c>
      <c r="CS87" s="4">
        <f t="shared" si="161"/>
        <v>11.547792626728109</v>
      </c>
      <c r="CT87" s="46">
        <f t="shared" si="162"/>
        <v>11.865351992409868</v>
      </c>
      <c r="CV87" s="5"/>
      <c r="CW87" s="32">
        <v>1953</v>
      </c>
      <c r="CX87" s="42">
        <v>12.217499999999999</v>
      </c>
      <c r="CY87" s="32"/>
      <c r="CZ87" s="32">
        <v>1953</v>
      </c>
      <c r="DA87" s="42">
        <v>12.324999999999998</v>
      </c>
      <c r="DB87" s="32"/>
      <c r="DC87" s="32">
        <v>1993</v>
      </c>
      <c r="DD87" s="42">
        <v>13.133333333333333</v>
      </c>
      <c r="DE87" s="32"/>
      <c r="DF87" s="32">
        <v>1950</v>
      </c>
      <c r="DG87" s="42">
        <v>14.376250000000001</v>
      </c>
      <c r="DI87" s="31">
        <v>1994</v>
      </c>
      <c r="DJ87" s="27">
        <v>12.066666666666668</v>
      </c>
      <c r="DL87" s="31">
        <v>1951</v>
      </c>
      <c r="DM87" s="19">
        <v>16.48</v>
      </c>
      <c r="DO87" s="31">
        <v>2009</v>
      </c>
      <c r="DP87" s="27">
        <v>12.566666666666668</v>
      </c>
      <c r="DR87" s="31">
        <v>1935</v>
      </c>
      <c r="DS87" s="27">
        <v>7.163333333333334</v>
      </c>
      <c r="DU87" s="8">
        <v>1944</v>
      </c>
      <c r="DV87" s="8">
        <v>16.940000000000001</v>
      </c>
      <c r="DX87" s="8">
        <v>1989</v>
      </c>
      <c r="DY87" s="8">
        <v>16.8</v>
      </c>
      <c r="EA87" s="8">
        <v>2006</v>
      </c>
      <c r="EB87" s="8">
        <v>15</v>
      </c>
      <c r="ED87" s="8">
        <v>2004</v>
      </c>
      <c r="EE87" s="8">
        <v>12.4</v>
      </c>
      <c r="EG87" s="8">
        <v>1935</v>
      </c>
      <c r="EH87" s="8">
        <v>9.11</v>
      </c>
      <c r="EJ87" s="8">
        <v>1935</v>
      </c>
      <c r="EK87" s="8">
        <v>6.94</v>
      </c>
      <c r="EM87" s="8">
        <v>1958</v>
      </c>
      <c r="EN87" s="8">
        <v>6.44</v>
      </c>
      <c r="EP87" s="8">
        <v>1966</v>
      </c>
      <c r="EQ87" s="8">
        <v>7.61</v>
      </c>
      <c r="ES87" s="8">
        <v>1986</v>
      </c>
      <c r="ET87" s="8">
        <v>9.6999999999999993</v>
      </c>
      <c r="EV87" s="8">
        <v>1994</v>
      </c>
      <c r="EW87" s="8">
        <v>11.7</v>
      </c>
      <c r="EY87" s="8">
        <v>1995</v>
      </c>
      <c r="EZ87" s="8">
        <v>13.8</v>
      </c>
      <c r="FB87" s="8">
        <v>1983</v>
      </c>
      <c r="FC87" s="19">
        <v>15.6</v>
      </c>
      <c r="FH87" s="27"/>
      <c r="FI87" s="19"/>
      <c r="FK87" s="27"/>
    </row>
    <row r="88" spans="1:167">
      <c r="A88" s="1" t="s">
        <v>15</v>
      </c>
      <c r="B88" s="1"/>
      <c r="C88" s="1"/>
      <c r="D88" s="1"/>
      <c r="E88" s="1"/>
      <c r="F88" s="1"/>
      <c r="G88" s="1"/>
      <c r="H88" s="1"/>
      <c r="I88" s="1"/>
      <c r="J88" s="1"/>
      <c r="K88" s="1"/>
      <c r="L88" s="1"/>
      <c r="M88" s="1"/>
      <c r="N88" s="1"/>
      <c r="O88" s="1"/>
      <c r="P88" s="1"/>
      <c r="Q88" s="4"/>
      <c r="R88" s="4">
        <f t="shared" ref="R88:BC88" si="163">AVERAGE(R76:R87)</f>
        <v>7.1996718576195775</v>
      </c>
      <c r="S88" s="4">
        <f t="shared" si="163"/>
        <v>6.9462135176651314</v>
      </c>
      <c r="T88" s="4">
        <f t="shared" si="163"/>
        <v>6.8966621863799302</v>
      </c>
      <c r="U88" s="4">
        <f t="shared" si="163"/>
        <v>6.4015661802355339</v>
      </c>
      <c r="V88" s="4">
        <f t="shared" si="163"/>
        <v>7.0214105178593513</v>
      </c>
      <c r="W88" s="4">
        <f t="shared" si="163"/>
        <v>6.9810624679979512</v>
      </c>
      <c r="X88" s="4">
        <f t="shared" si="163"/>
        <v>7.0421908602150554</v>
      </c>
      <c r="Y88" s="4">
        <f t="shared" si="163"/>
        <v>7.5393407578084988</v>
      </c>
      <c r="Z88" s="4">
        <f t="shared" si="163"/>
        <v>7.9303170189099008</v>
      </c>
      <c r="AA88" s="4">
        <f t="shared" si="163"/>
        <v>7.448758320532515</v>
      </c>
      <c r="AB88" s="4">
        <f t="shared" si="163"/>
        <v>7.2610144649257551</v>
      </c>
      <c r="AC88" s="4">
        <f t="shared" si="163"/>
        <v>7.0460919098822323</v>
      </c>
      <c r="AD88" s="4">
        <f t="shared" si="163"/>
        <v>7.4154251637622055</v>
      </c>
      <c r="AE88" s="4">
        <f t="shared" si="163"/>
        <v>7.3542492319508455</v>
      </c>
      <c r="AF88" s="4">
        <f t="shared" si="163"/>
        <v>8.2420922939068095</v>
      </c>
      <c r="AG88" s="4">
        <f t="shared" si="163"/>
        <v>7.1064042498719919</v>
      </c>
      <c r="AH88" s="4">
        <f t="shared" si="163"/>
        <v>7.2170470275614873</v>
      </c>
      <c r="AI88" s="4">
        <f t="shared" si="163"/>
        <v>7.1756298003072194</v>
      </c>
      <c r="AJ88" s="4">
        <f t="shared" si="163"/>
        <v>7.2870391705069117</v>
      </c>
      <c r="AK88" s="4">
        <f t="shared" si="163"/>
        <v>7.6296204557091656</v>
      </c>
      <c r="AL88" s="4">
        <f t="shared" si="163"/>
        <v>7.7689466691385478</v>
      </c>
      <c r="AM88" s="4">
        <f t="shared" si="163"/>
        <v>7.0855888376856129</v>
      </c>
      <c r="AN88" s="4">
        <f t="shared" si="163"/>
        <v>8.1653238607270868</v>
      </c>
      <c r="AO88" s="4">
        <f t="shared" si="163"/>
        <v>8.0028078597030206</v>
      </c>
      <c r="AP88" s="4">
        <f t="shared" si="163"/>
        <v>7.3832727722160421</v>
      </c>
      <c r="AQ88" s="4">
        <f t="shared" si="163"/>
        <v>7.8745692524321553</v>
      </c>
      <c r="AR88" s="4">
        <f t="shared" si="163"/>
        <v>8.0577681771633376</v>
      </c>
      <c r="AS88" s="4">
        <f t="shared" si="163"/>
        <v>8.0442127496159745</v>
      </c>
      <c r="AT88" s="4">
        <f t="shared" si="163"/>
        <v>6.974330119886293</v>
      </c>
      <c r="AU88" s="4">
        <f t="shared" si="163"/>
        <v>6.9911706349206355</v>
      </c>
      <c r="AV88" s="4">
        <f t="shared" si="163"/>
        <v>8.0349558371735785</v>
      </c>
      <c r="AW88" s="4">
        <f t="shared" si="163"/>
        <v>8.0806157194060422</v>
      </c>
      <c r="AX88" s="4">
        <f t="shared" si="163"/>
        <v>7.5265146459028545</v>
      </c>
      <c r="AY88" s="4">
        <f t="shared" si="163"/>
        <v>8.0677931387608819</v>
      </c>
      <c r="AZ88" s="4">
        <f t="shared" si="163"/>
        <v>7.038053635432667</v>
      </c>
      <c r="BA88" s="4">
        <f t="shared" si="163"/>
        <v>7.0774417562724006</v>
      </c>
      <c r="BB88" s="4">
        <f t="shared" si="163"/>
        <v>7.3920411568409348</v>
      </c>
      <c r="BC88" s="4">
        <f t="shared" si="163"/>
        <v>7.5467415514592924</v>
      </c>
      <c r="BD88" s="4">
        <f t="shared" ref="BD88:CO88" si="164">AVERAGE(BD76:BD87)</f>
        <v>7.5891248708882877</v>
      </c>
      <c r="BE88" s="4">
        <f t="shared" si="164"/>
        <v>7.665773169482847</v>
      </c>
      <c r="BF88" s="4">
        <f t="shared" si="164"/>
        <v>7.7726161784699039</v>
      </c>
      <c r="BG88" s="4">
        <f t="shared" si="164"/>
        <v>7.9714887352790553</v>
      </c>
      <c r="BH88" s="4">
        <f t="shared" si="164"/>
        <v>8.0702227342549904</v>
      </c>
      <c r="BI88" s="4">
        <f t="shared" si="164"/>
        <v>6.9231912442396295</v>
      </c>
      <c r="BJ88" s="4">
        <f t="shared" si="164"/>
        <v>6.5017232109751575</v>
      </c>
      <c r="BK88" s="4">
        <f t="shared" si="164"/>
        <v>6.7376216077828985</v>
      </c>
      <c r="BL88" s="4">
        <f t="shared" si="164"/>
        <v>7.3757859703020996</v>
      </c>
      <c r="BM88" s="4">
        <f t="shared" si="164"/>
        <v>7.8557110855094718</v>
      </c>
      <c r="BN88" s="4">
        <f t="shared" si="164"/>
        <v>7.5324357526881718</v>
      </c>
      <c r="BO88" s="4">
        <f t="shared" si="164"/>
        <v>7.476393202764978</v>
      </c>
      <c r="BP88" s="4">
        <f t="shared" si="164"/>
        <v>8.936143049155147</v>
      </c>
      <c r="BQ88" s="4">
        <f t="shared" si="164"/>
        <v>8.4715337173579108</v>
      </c>
      <c r="BR88" s="4">
        <f t="shared" si="164"/>
        <v>7.9893410425163758</v>
      </c>
      <c r="BS88" s="4">
        <f t="shared" si="164"/>
        <v>8.172466487455198</v>
      </c>
      <c r="BT88" s="4">
        <f t="shared" si="164"/>
        <v>8.0442074756784425</v>
      </c>
      <c r="BU88" s="4">
        <f t="shared" si="164"/>
        <v>7.7424969150025609</v>
      </c>
      <c r="BV88" s="4">
        <f t="shared" si="164"/>
        <v>7.7095158633049055</v>
      </c>
      <c r="BW88" s="4">
        <f t="shared" si="164"/>
        <v>8.3542302227342553</v>
      </c>
      <c r="BX88" s="4">
        <f t="shared" si="164"/>
        <v>7.8095453917050692</v>
      </c>
      <c r="BY88" s="4">
        <f t="shared" si="164"/>
        <v>8.1296988735279054</v>
      </c>
      <c r="BZ88" s="4">
        <f t="shared" si="164"/>
        <v>7.9047132647385991</v>
      </c>
      <c r="CA88" s="4">
        <f t="shared" si="164"/>
        <v>7.2073700908858163</v>
      </c>
      <c r="CB88" s="4">
        <f t="shared" si="164"/>
        <v>8.4820944444444457</v>
      </c>
      <c r="CC88" s="4">
        <f t="shared" si="164"/>
        <v>7.9983901561699957</v>
      </c>
      <c r="CD88" s="4">
        <f t="shared" si="164"/>
        <v>7.60336934556915</v>
      </c>
      <c r="CE88" s="4">
        <f t="shared" si="164"/>
        <v>8.6733333333333338</v>
      </c>
      <c r="CF88" s="4">
        <f t="shared" si="164"/>
        <v>8.1250000000000018</v>
      </c>
      <c r="CG88" s="35">
        <f t="shared" si="164"/>
        <v>7.7374999999999998</v>
      </c>
      <c r="CH88" s="35">
        <f t="shared" si="164"/>
        <v>8.7416666666666671</v>
      </c>
      <c r="CI88" s="35">
        <f t="shared" si="164"/>
        <v>8.5529166666666665</v>
      </c>
      <c r="CJ88" s="35">
        <f t="shared" si="164"/>
        <v>8.8974999999999991</v>
      </c>
      <c r="CK88" s="35">
        <f t="shared" si="164"/>
        <v>8.4633333333333329</v>
      </c>
      <c r="CL88" s="35">
        <f t="shared" si="164"/>
        <v>8.2683333333333326</v>
      </c>
      <c r="CM88" s="35">
        <f t="shared" si="164"/>
        <v>8.7249999999999996</v>
      </c>
      <c r="CN88" s="35">
        <f t="shared" si="164"/>
        <v>8.9483333333333341</v>
      </c>
      <c r="CO88" s="35">
        <f t="shared" si="164"/>
        <v>8.4059444444444438</v>
      </c>
      <c r="CP88" s="35"/>
      <c r="CQ88" s="4">
        <f>AVERAGE(CQ76:CQ87)</f>
        <v>7.9885806635261671</v>
      </c>
      <c r="CR88" s="4">
        <f>AVERAGE(CR76:CR87)</f>
        <v>7.4190737317449402</v>
      </c>
      <c r="CS88" s="4">
        <f>AVERAGE(CS76:CS87)</f>
        <v>7.7006896629271049</v>
      </c>
      <c r="CT88" s="4">
        <f>AVERAGE(CT76:CT87)</f>
        <v>8.0166783017610097</v>
      </c>
      <c r="CU88" s="1" t="s">
        <v>15</v>
      </c>
      <c r="CV88" s="5"/>
      <c r="CW88" s="32">
        <v>1943</v>
      </c>
      <c r="CX88" s="42">
        <v>12.213333333333336</v>
      </c>
      <c r="CY88" s="32"/>
      <c r="CZ88" s="32">
        <v>1947</v>
      </c>
      <c r="DA88" s="42">
        <v>12.259166666666667</v>
      </c>
      <c r="DB88" s="32"/>
      <c r="DC88" s="32">
        <v>1947</v>
      </c>
      <c r="DD88" s="42">
        <v>13.055</v>
      </c>
      <c r="DE88" s="32"/>
      <c r="DF88" s="32">
        <v>1936</v>
      </c>
      <c r="DG88" s="42">
        <v>14.375</v>
      </c>
      <c r="DI88" s="31">
        <v>1948</v>
      </c>
      <c r="DJ88" s="27">
        <v>11.979999999999999</v>
      </c>
      <c r="DL88" s="31">
        <v>1969</v>
      </c>
      <c r="DM88" s="19">
        <v>16.466666666666665</v>
      </c>
      <c r="DO88" s="31">
        <v>1951</v>
      </c>
      <c r="DP88" s="27">
        <v>12.479999999999999</v>
      </c>
      <c r="DR88" s="31">
        <v>1963</v>
      </c>
      <c r="DS88" s="27">
        <v>7.0566666666666675</v>
      </c>
      <c r="DU88" s="8">
        <v>1954</v>
      </c>
      <c r="DV88" s="8">
        <v>16.89</v>
      </c>
      <c r="DX88" s="8">
        <v>1995</v>
      </c>
      <c r="DY88" s="8">
        <v>16.8</v>
      </c>
      <c r="EA88" s="8">
        <v>2012</v>
      </c>
      <c r="EB88" s="8">
        <v>14.95</v>
      </c>
      <c r="ED88" s="8">
        <v>1954</v>
      </c>
      <c r="EE88" s="8">
        <v>12.33</v>
      </c>
      <c r="EG88" s="8">
        <v>1970</v>
      </c>
      <c r="EH88" s="8">
        <v>9.11</v>
      </c>
      <c r="EJ88" s="8">
        <v>1975</v>
      </c>
      <c r="EK88" s="8">
        <v>6.9</v>
      </c>
      <c r="EM88" s="8">
        <v>1935</v>
      </c>
      <c r="EN88" s="8">
        <v>6.33</v>
      </c>
      <c r="EP88" s="30">
        <v>1944</v>
      </c>
      <c r="EQ88" s="30">
        <v>7.56</v>
      </c>
      <c r="ES88" s="8">
        <v>2015</v>
      </c>
      <c r="ET88" s="8">
        <v>9.6999999999999993</v>
      </c>
      <c r="EV88" s="8">
        <v>1976</v>
      </c>
      <c r="EW88" s="8">
        <v>11.7</v>
      </c>
      <c r="EY88" s="8">
        <v>2012</v>
      </c>
      <c r="EZ88" s="8">
        <v>13.8</v>
      </c>
      <c r="FB88" s="30">
        <v>1960</v>
      </c>
      <c r="FC88" s="28">
        <v>15.56</v>
      </c>
      <c r="FH88" s="27"/>
      <c r="FI88" s="19"/>
      <c r="FK88" s="27"/>
    </row>
    <row r="89" spans="1:167" ht="13.5">
      <c r="A89" s="2" t="s">
        <v>16</v>
      </c>
      <c r="B89" s="2" t="s">
        <v>101</v>
      </c>
      <c r="C89" s="2"/>
      <c r="D89" s="2"/>
      <c r="E89" s="2"/>
      <c r="F89" s="2"/>
      <c r="G89" s="2"/>
      <c r="H89" s="2"/>
      <c r="I89" s="2"/>
      <c r="J89" s="2"/>
      <c r="K89" s="2"/>
      <c r="L89" s="2"/>
      <c r="M89" s="2"/>
      <c r="N89" s="2"/>
      <c r="O89" s="2"/>
      <c r="P89" s="2"/>
      <c r="Q89" s="4"/>
      <c r="R89" s="4">
        <f t="shared" ref="R89:BM89" si="165">AVERAGE(Q84:Q87,R76:R79)</f>
        <v>9.2302067111605499</v>
      </c>
      <c r="S89" s="4">
        <f t="shared" si="165"/>
        <v>8.3676401689708158</v>
      </c>
      <c r="T89" s="4">
        <f t="shared" si="165"/>
        <v>8.4735551075268827</v>
      </c>
      <c r="U89" s="4">
        <f t="shared" si="165"/>
        <v>8.8109783026113657</v>
      </c>
      <c r="V89" s="4">
        <f t="shared" si="165"/>
        <v>8.7068738413051552</v>
      </c>
      <c r="W89" s="4">
        <f t="shared" si="165"/>
        <v>8.9524807987711199</v>
      </c>
      <c r="X89" s="4">
        <f t="shared" si="165"/>
        <v>9.2167271505376362</v>
      </c>
      <c r="Y89" s="4">
        <f t="shared" si="165"/>
        <v>9.5212692012288791</v>
      </c>
      <c r="Z89" s="4">
        <f t="shared" si="165"/>
        <v>9.8675857434186121</v>
      </c>
      <c r="AA89" s="4">
        <f t="shared" si="165"/>
        <v>9.9492261904761925</v>
      </c>
      <c r="AB89" s="4">
        <f t="shared" si="165"/>
        <v>8.9068442780337946</v>
      </c>
      <c r="AC89" s="4">
        <f t="shared" si="165"/>
        <v>9.6340706605222728</v>
      </c>
      <c r="AD89" s="4">
        <f t="shared" si="165"/>
        <v>9.371148498331479</v>
      </c>
      <c r="AE89" s="4">
        <f t="shared" si="165"/>
        <v>9.5416292242703538</v>
      </c>
      <c r="AF89" s="4">
        <f t="shared" si="165"/>
        <v>10.025436827956991</v>
      </c>
      <c r="AG89" s="4">
        <f t="shared" si="165"/>
        <v>9.6757622887864816</v>
      </c>
      <c r="AH89" s="4">
        <f t="shared" si="165"/>
        <v>9.0270221542454578</v>
      </c>
      <c r="AI89" s="4">
        <f t="shared" si="165"/>
        <v>9.6356624423963133</v>
      </c>
      <c r="AJ89" s="4">
        <f t="shared" si="165"/>
        <v>9.6310157450076819</v>
      </c>
      <c r="AK89" s="4">
        <f t="shared" si="165"/>
        <v>9.5530597158218118</v>
      </c>
      <c r="AL89" s="4">
        <f t="shared" si="165"/>
        <v>9.9774522617723402</v>
      </c>
      <c r="AM89" s="4">
        <f t="shared" si="165"/>
        <v>9.1234907834101389</v>
      </c>
      <c r="AN89" s="4">
        <f t="shared" si="165"/>
        <v>10.411534178187406</v>
      </c>
      <c r="AO89" s="4">
        <f t="shared" si="165"/>
        <v>10.262504800307218</v>
      </c>
      <c r="AP89" s="4">
        <f t="shared" si="165"/>
        <v>9.6627048572487961</v>
      </c>
      <c r="AQ89" s="4">
        <f t="shared" si="165"/>
        <v>10.088789362519201</v>
      </c>
      <c r="AR89" s="4">
        <f t="shared" si="165"/>
        <v>10.328910330261136</v>
      </c>
      <c r="AS89" s="4">
        <f t="shared" si="165"/>
        <v>10.998147081413212</v>
      </c>
      <c r="AT89" s="4">
        <f t="shared" si="165"/>
        <v>9.3085113088616982</v>
      </c>
      <c r="AU89" s="4">
        <f t="shared" si="165"/>
        <v>9.1222801459293397</v>
      </c>
      <c r="AV89" s="4">
        <f t="shared" si="165"/>
        <v>9.876143433179724</v>
      </c>
      <c r="AW89" s="4">
        <f t="shared" si="165"/>
        <v>9.8947676651305656</v>
      </c>
      <c r="AX89" s="4">
        <f t="shared" si="165"/>
        <v>9.9543020022246935</v>
      </c>
      <c r="AY89" s="4">
        <f t="shared" si="165"/>
        <v>10.513181643625192</v>
      </c>
      <c r="AZ89" s="4">
        <f t="shared" si="165"/>
        <v>9.6973358294930883</v>
      </c>
      <c r="BA89" s="4">
        <f t="shared" si="165"/>
        <v>8.9489852150537637</v>
      </c>
      <c r="BB89" s="4">
        <f t="shared" si="165"/>
        <v>9.2084380793474221</v>
      </c>
      <c r="BC89" s="4">
        <f t="shared" si="165"/>
        <v>9.6563892089093706</v>
      </c>
      <c r="BD89" s="4">
        <f t="shared" si="165"/>
        <v>9.9342050691244221</v>
      </c>
      <c r="BE89" s="4">
        <f t="shared" si="165"/>
        <v>9.2118382279914179</v>
      </c>
      <c r="BF89" s="4">
        <f t="shared" si="165"/>
        <v>9.1372172784575447</v>
      </c>
      <c r="BG89" s="4">
        <f t="shared" si="165"/>
        <v>10.328751920122887</v>
      </c>
      <c r="BH89" s="4">
        <f t="shared" si="165"/>
        <v>10.537457757296465</v>
      </c>
      <c r="BI89" s="4">
        <f t="shared" si="165"/>
        <v>8.9817895545314901</v>
      </c>
      <c r="BJ89" s="4">
        <f t="shared" si="165"/>
        <v>8.4972622358175762</v>
      </c>
      <c r="BK89" s="4">
        <f t="shared" si="165"/>
        <v>8.5399404761904751</v>
      </c>
      <c r="BL89" s="4">
        <f t="shared" si="165"/>
        <v>9.0391858678955455</v>
      </c>
      <c r="BM89" s="4">
        <f t="shared" si="165"/>
        <v>9.5815236175115217</v>
      </c>
      <c r="BN89" s="4">
        <f t="shared" ref="BN89:CC89" si="166">AVERAGE(BM84:BM87,BN76:BN79)</f>
        <v>9.9451331989247311</v>
      </c>
      <c r="BO89" s="4">
        <f t="shared" si="166"/>
        <v>9.2442259600614456</v>
      </c>
      <c r="BP89" s="4">
        <f t="shared" si="166"/>
        <v>10.676800595238095</v>
      </c>
      <c r="BQ89" s="4">
        <f t="shared" si="166"/>
        <v>10.77864815668203</v>
      </c>
      <c r="BR89" s="4">
        <f t="shared" si="166"/>
        <v>9.9787123702261766</v>
      </c>
      <c r="BS89" s="4">
        <f t="shared" si="166"/>
        <v>9.7017815860215038</v>
      </c>
      <c r="BT89" s="4">
        <f t="shared" si="166"/>
        <v>10.519283256528418</v>
      </c>
      <c r="BU89" s="4">
        <f t="shared" si="166"/>
        <v>9.4382442972350233</v>
      </c>
      <c r="BV89" s="4">
        <f t="shared" si="166"/>
        <v>9.5996778272154248</v>
      </c>
      <c r="BW89" s="4">
        <f t="shared" si="166"/>
        <v>9.6335367319508443</v>
      </c>
      <c r="BX89" s="4">
        <f t="shared" si="166"/>
        <v>10.123991743471583</v>
      </c>
      <c r="BY89" s="4">
        <f t="shared" si="166"/>
        <v>9.9841307027649773</v>
      </c>
      <c r="BZ89" s="4">
        <f t="shared" si="166"/>
        <v>10.152656590656285</v>
      </c>
      <c r="CA89" s="4">
        <f t="shared" si="166"/>
        <v>9.7125127976190466</v>
      </c>
      <c r="CB89" s="4">
        <f t="shared" si="166"/>
        <v>9.6434961021505394</v>
      </c>
      <c r="CC89" s="4">
        <f t="shared" si="166"/>
        <v>10.246523540706605</v>
      </c>
      <c r="CD89" s="4">
        <f t="shared" ref="CD89:CO89" si="167">AVERAGE(CC84:CC87,CD76:CD79)</f>
        <v>9.5702299592139433</v>
      </c>
      <c r="CE89" s="4">
        <f t="shared" si="167"/>
        <v>9.7625000000000011</v>
      </c>
      <c r="CF89" s="4">
        <f t="shared" si="167"/>
        <v>10.525</v>
      </c>
      <c r="CG89" s="4">
        <f t="shared" si="167"/>
        <v>10.056249999999999</v>
      </c>
      <c r="CH89" s="4">
        <f t="shared" si="167"/>
        <v>10.112499999999999</v>
      </c>
      <c r="CI89" s="4">
        <f t="shared" si="167"/>
        <v>10.65</v>
      </c>
      <c r="CJ89" s="4">
        <f t="shared" si="167"/>
        <v>11.160625</v>
      </c>
      <c r="CK89" s="4">
        <f t="shared" si="167"/>
        <v>10.696249999999999</v>
      </c>
      <c r="CL89" s="4">
        <f t="shared" si="167"/>
        <v>9.8562499999999993</v>
      </c>
      <c r="CM89" s="4">
        <f t="shared" si="167"/>
        <v>10.221250000000001</v>
      </c>
      <c r="CN89" s="35">
        <f t="shared" si="167"/>
        <v>10.97</v>
      </c>
      <c r="CO89" s="35">
        <f t="shared" si="167"/>
        <v>10.774999999999999</v>
      </c>
      <c r="CP89" s="35"/>
      <c r="CQ89" s="35">
        <f>AVERAGE(CQ76:CQ79,CQ84:CQ87)</f>
        <v>9.9434560173201341</v>
      </c>
      <c r="CR89" s="4">
        <f>AVERAGE(CR76:CR79,CR84:CR87)</f>
        <v>9.5512119329092329</v>
      </c>
      <c r="CS89" s="4">
        <f>AVERAGE(CS76:CS79,CS84:CS87)</f>
        <v>9.7456277789822785</v>
      </c>
      <c r="CT89" s="4">
        <f>AVERAGE(CT76:CT79,CT84:CT87)</f>
        <v>9.9620549187569907</v>
      </c>
      <c r="CU89" s="2" t="s">
        <v>16</v>
      </c>
      <c r="CV89" s="5"/>
      <c r="CW89" s="32">
        <v>1936</v>
      </c>
      <c r="CX89" s="42">
        <v>12.124166666666666</v>
      </c>
      <c r="CZ89" s="32">
        <v>1937</v>
      </c>
      <c r="DA89" s="42">
        <v>12.2125</v>
      </c>
      <c r="DC89" s="32">
        <v>1949</v>
      </c>
      <c r="DD89" s="42">
        <v>13.020000000000001</v>
      </c>
      <c r="DF89" s="32">
        <v>1977</v>
      </c>
      <c r="DG89" s="42">
        <v>14.375</v>
      </c>
      <c r="DI89" s="31">
        <v>1939</v>
      </c>
      <c r="DJ89" s="27">
        <v>11.943333333333333</v>
      </c>
      <c r="DL89" s="31">
        <v>1946</v>
      </c>
      <c r="DM89" s="19">
        <v>16.406666666666666</v>
      </c>
      <c r="DO89" s="31">
        <v>1936</v>
      </c>
      <c r="DP89" s="27">
        <v>12.203333333333333</v>
      </c>
      <c r="DR89" s="31">
        <v>1951</v>
      </c>
      <c r="DS89" s="27">
        <v>6.9633333333333338</v>
      </c>
      <c r="DU89" s="8">
        <v>1937</v>
      </c>
      <c r="DV89" s="8">
        <v>16.78</v>
      </c>
      <c r="DX89" s="8">
        <v>1969</v>
      </c>
      <c r="DY89" s="8">
        <v>16.78</v>
      </c>
      <c r="EA89" s="8">
        <v>1987</v>
      </c>
      <c r="EB89" s="8">
        <v>14.9</v>
      </c>
      <c r="ED89" s="8">
        <v>1937</v>
      </c>
      <c r="EE89" s="8">
        <v>12.22</v>
      </c>
      <c r="EG89" s="8">
        <v>1977</v>
      </c>
      <c r="EH89" s="8">
        <v>8.8000000000000007</v>
      </c>
      <c r="EJ89" s="8">
        <v>1948</v>
      </c>
      <c r="EK89" s="8">
        <v>6.89</v>
      </c>
      <c r="EM89" s="8">
        <v>1936</v>
      </c>
      <c r="EN89" s="8">
        <v>6.33</v>
      </c>
      <c r="EP89" s="30">
        <v>1946</v>
      </c>
      <c r="EQ89" s="30">
        <v>7.56</v>
      </c>
      <c r="ES89" s="30">
        <v>1943</v>
      </c>
      <c r="ET89" s="30">
        <v>9.61</v>
      </c>
      <c r="EV89" s="8">
        <v>2009</v>
      </c>
      <c r="EW89" s="8">
        <v>11.4</v>
      </c>
      <c r="EY89" s="8">
        <v>1975</v>
      </c>
      <c r="EZ89" s="8">
        <v>13.7</v>
      </c>
      <c r="FB89" s="8">
        <v>1993</v>
      </c>
      <c r="FC89" s="19">
        <v>15.3</v>
      </c>
      <c r="FH89" s="27"/>
      <c r="FI89" s="19"/>
      <c r="FK89" s="27"/>
    </row>
    <row r="90" spans="1:167" ht="13.5">
      <c r="A90" s="2" t="s">
        <v>117</v>
      </c>
      <c r="B90" s="1"/>
      <c r="C90" s="2"/>
      <c r="D90" s="2"/>
      <c r="E90" s="2"/>
      <c r="F90" s="2"/>
      <c r="G90" s="2"/>
      <c r="H90" s="2"/>
      <c r="I90" s="2"/>
      <c r="J90" s="2"/>
      <c r="K90" s="2"/>
      <c r="L90" s="2"/>
      <c r="M90" s="2"/>
      <c r="N90" s="2"/>
      <c r="O90" s="2"/>
      <c r="P90" s="2"/>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26">
        <f>AVERAGE(CE84:CE87)</f>
        <v>9.9499999999999993</v>
      </c>
      <c r="CF90" s="26">
        <f t="shared" ref="CF90:CO90" si="168">AVERAGE(CF84:CF87)</f>
        <v>8.9</v>
      </c>
      <c r="CG90" s="26">
        <f t="shared" si="168"/>
        <v>8.15</v>
      </c>
      <c r="CH90" s="26">
        <f t="shared" si="168"/>
        <v>9.4749999999999996</v>
      </c>
      <c r="CI90" s="26">
        <f t="shared" si="168"/>
        <v>9.7662499999999994</v>
      </c>
      <c r="CJ90" s="26">
        <f t="shared" si="168"/>
        <v>9.4075000000000006</v>
      </c>
      <c r="CK90" s="26">
        <f t="shared" si="168"/>
        <v>9.01</v>
      </c>
      <c r="CL90" s="26">
        <f t="shared" si="168"/>
        <v>9.5225000000000009</v>
      </c>
      <c r="CM90" s="26">
        <f t="shared" si="168"/>
        <v>10.2775</v>
      </c>
      <c r="CN90" s="26">
        <f t="shared" si="168"/>
        <v>9.7124999999999986</v>
      </c>
      <c r="CO90" s="26">
        <f t="shared" si="168"/>
        <v>9.1539999999999999</v>
      </c>
      <c r="CP90" s="26"/>
      <c r="CQ90" s="26">
        <f t="shared" ref="CQ90" si="169">AVERAGE(CQ84:CQ87)</f>
        <v>8.8620622300850851</v>
      </c>
      <c r="CR90" s="4"/>
      <c r="CS90" s="4"/>
      <c r="CT90" s="26">
        <f t="shared" ref="CT90" si="170">AVERAGE(CT84:CT87)</f>
        <v>8.8441585151802666</v>
      </c>
      <c r="CU90" s="2" t="s">
        <v>117</v>
      </c>
      <c r="CV90" s="28"/>
      <c r="CW90" s="32">
        <v>1951</v>
      </c>
      <c r="CX90" s="42">
        <v>12.123333333333335</v>
      </c>
      <c r="CZ90" s="32">
        <v>1993</v>
      </c>
      <c r="DA90" s="42">
        <v>12.116666666666669</v>
      </c>
      <c r="DC90" s="32">
        <v>1943</v>
      </c>
      <c r="DD90" s="42">
        <v>12.991666666666667</v>
      </c>
      <c r="DF90" s="32">
        <v>1952</v>
      </c>
      <c r="DG90" s="42">
        <v>14.26375</v>
      </c>
      <c r="DI90" s="31">
        <v>1993</v>
      </c>
      <c r="DJ90" s="27">
        <v>11.866666666666667</v>
      </c>
      <c r="DL90" s="31">
        <v>1976</v>
      </c>
      <c r="DM90" s="19">
        <v>16.399999999999999</v>
      </c>
      <c r="DO90" s="31">
        <v>1988</v>
      </c>
      <c r="DP90" s="27">
        <v>12.1</v>
      </c>
      <c r="DR90" s="31">
        <v>1933</v>
      </c>
      <c r="DS90" s="27">
        <v>6.9266666666666667</v>
      </c>
      <c r="DU90" s="8">
        <v>1964</v>
      </c>
      <c r="DV90" s="8">
        <v>16.670000000000002</v>
      </c>
      <c r="DX90" s="8">
        <v>1983</v>
      </c>
      <c r="DY90" s="8">
        <v>16.600000000000001</v>
      </c>
      <c r="EA90" s="8">
        <v>1994</v>
      </c>
      <c r="EB90" s="8">
        <v>14.9</v>
      </c>
      <c r="ED90" s="8">
        <v>1958</v>
      </c>
      <c r="EE90" s="8">
        <v>12.17</v>
      </c>
      <c r="EG90" s="8">
        <v>1966</v>
      </c>
      <c r="EH90" s="8">
        <v>8.7799999999999994</v>
      </c>
      <c r="EJ90" s="8">
        <v>1932</v>
      </c>
      <c r="EK90" s="8">
        <v>6.61</v>
      </c>
      <c r="EM90" s="8">
        <v>1934</v>
      </c>
      <c r="EN90" s="8">
        <v>6.17</v>
      </c>
      <c r="EP90" s="30">
        <v>1951</v>
      </c>
      <c r="EQ90" s="30">
        <v>7.5</v>
      </c>
      <c r="ES90" s="30">
        <v>1944</v>
      </c>
      <c r="ET90" s="30">
        <v>9.56</v>
      </c>
      <c r="EV90" s="8">
        <v>1992</v>
      </c>
      <c r="EW90" s="8">
        <v>11.4</v>
      </c>
      <c r="EY90" s="30">
        <v>1949</v>
      </c>
      <c r="EZ90" s="30">
        <v>13.67</v>
      </c>
      <c r="FB90" s="30">
        <v>1957</v>
      </c>
      <c r="FC90" s="28">
        <v>15.11</v>
      </c>
      <c r="FH90" s="27"/>
      <c r="FI90" s="19"/>
      <c r="FK90" s="27"/>
    </row>
    <row r="91" spans="1:167" ht="13.5">
      <c r="A91" s="2" t="s">
        <v>137</v>
      </c>
      <c r="B91" s="1"/>
      <c r="C91" s="2"/>
      <c r="D91" s="2"/>
      <c r="E91" s="2"/>
      <c r="F91" s="2"/>
      <c r="G91" s="2"/>
      <c r="H91" s="2"/>
      <c r="I91" s="2"/>
      <c r="J91" s="2"/>
      <c r="K91" s="2"/>
      <c r="L91" s="2"/>
      <c r="M91" s="2"/>
      <c r="N91" s="2"/>
      <c r="O91" s="2"/>
      <c r="P91" s="2"/>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f>AVERAGE(CE76:CE79)</f>
        <v>11.05</v>
      </c>
      <c r="CF91" s="26">
        <f t="shared" ref="CF91:CO91" si="171">AVERAGE(CF76:CF79)</f>
        <v>11.100000000000001</v>
      </c>
      <c r="CG91" s="26">
        <f t="shared" si="171"/>
        <v>11.2125</v>
      </c>
      <c r="CH91" s="26">
        <f t="shared" si="171"/>
        <v>12.074999999999999</v>
      </c>
      <c r="CI91" s="26">
        <f t="shared" si="171"/>
        <v>11.824999999999999</v>
      </c>
      <c r="CJ91" s="26">
        <f t="shared" si="171"/>
        <v>12.555</v>
      </c>
      <c r="CK91" s="26">
        <f t="shared" si="171"/>
        <v>11.984999999999999</v>
      </c>
      <c r="CL91" s="26">
        <f t="shared" si="171"/>
        <v>10.702500000000001</v>
      </c>
      <c r="CM91" s="26">
        <f t="shared" si="171"/>
        <v>10.92</v>
      </c>
      <c r="CN91" s="26">
        <f t="shared" si="171"/>
        <v>11.662500000000001</v>
      </c>
      <c r="CO91" s="26">
        <f t="shared" si="171"/>
        <v>11.8375</v>
      </c>
      <c r="CP91" s="26"/>
      <c r="CQ91" s="26">
        <f t="shared" ref="CQ91" si="172">AVERAGE(CQ76:CQ79)</f>
        <v>11.024849804555185</v>
      </c>
      <c r="CR91" s="4"/>
      <c r="CS91" s="4"/>
      <c r="CT91" s="26">
        <f t="shared" ref="CT91" si="173">AVERAGE(CT76:CT79)</f>
        <v>11.079951322333716</v>
      </c>
      <c r="CU91" s="2" t="s">
        <v>137</v>
      </c>
      <c r="CV91" s="28"/>
      <c r="CW91" s="32">
        <v>1940</v>
      </c>
      <c r="CX91" s="42">
        <v>12.097499999999997</v>
      </c>
      <c r="CZ91" s="32">
        <v>1976</v>
      </c>
      <c r="DA91" s="42">
        <v>12.116666666666667</v>
      </c>
      <c r="DC91" s="32">
        <v>1953</v>
      </c>
      <c r="DD91" s="42">
        <v>12.924999999999999</v>
      </c>
      <c r="DF91" s="32">
        <v>1953</v>
      </c>
      <c r="DG91" s="31">
        <v>14.22125</v>
      </c>
      <c r="DI91" s="31">
        <v>1944</v>
      </c>
      <c r="DJ91" s="27">
        <v>11.796666666666667</v>
      </c>
      <c r="DL91" s="31">
        <v>1997</v>
      </c>
      <c r="DM91" s="19">
        <v>16.3</v>
      </c>
      <c r="DO91" s="31">
        <v>1993</v>
      </c>
      <c r="DP91" s="27">
        <v>12.066666666666668</v>
      </c>
      <c r="DR91" s="31">
        <v>1969</v>
      </c>
      <c r="DS91" s="27">
        <v>6.9099999999999993</v>
      </c>
      <c r="DU91" s="8">
        <v>2000</v>
      </c>
      <c r="DV91" s="8">
        <v>16.5</v>
      </c>
      <c r="DX91" s="8">
        <v>1972</v>
      </c>
      <c r="DY91" s="8">
        <v>16.5</v>
      </c>
      <c r="EA91" s="44">
        <v>2024</v>
      </c>
      <c r="EB91" s="49">
        <v>14.9</v>
      </c>
      <c r="ED91" s="8">
        <v>1963</v>
      </c>
      <c r="EE91" s="8">
        <v>12.17</v>
      </c>
      <c r="EG91" s="8">
        <v>1936</v>
      </c>
      <c r="EH91" s="8">
        <v>8.7200000000000006</v>
      </c>
      <c r="EJ91" s="8">
        <v>1991</v>
      </c>
      <c r="EK91" s="8">
        <v>6.6</v>
      </c>
      <c r="EM91" s="8">
        <v>1952</v>
      </c>
      <c r="EN91" s="8">
        <v>6.17</v>
      </c>
      <c r="EP91" s="30">
        <v>1950</v>
      </c>
      <c r="EQ91" s="30">
        <v>7.44</v>
      </c>
      <c r="ES91" s="8">
        <v>1990</v>
      </c>
      <c r="ET91" s="8">
        <v>9.5</v>
      </c>
      <c r="EV91" s="8">
        <v>1985</v>
      </c>
      <c r="EW91" s="8">
        <v>11.4</v>
      </c>
      <c r="EY91" s="30">
        <v>1948</v>
      </c>
      <c r="EZ91" s="30">
        <v>13.5</v>
      </c>
      <c r="FB91" s="8">
        <v>1968</v>
      </c>
      <c r="FC91" s="19">
        <v>15.06</v>
      </c>
      <c r="FH91" s="27"/>
      <c r="FI91" s="19"/>
      <c r="FK91" s="27"/>
    </row>
    <row r="92" spans="1:167" ht="13.5">
      <c r="A92" s="2" t="s">
        <v>97</v>
      </c>
      <c r="B92" s="25" t="s">
        <v>92</v>
      </c>
      <c r="R92" s="4">
        <f t="shared" ref="R92" si="174">AVERAGE(Q87,R76:R77)</f>
        <v>11.743418613274009</v>
      </c>
      <c r="S92" s="4">
        <f t="shared" ref="S92" si="175">AVERAGE(R87,S76:S77)</f>
        <v>10.843241167434718</v>
      </c>
      <c r="T92" s="4">
        <f t="shared" ref="T92" si="176">AVERAGE(S87,T76:T77)</f>
        <v>10.548655913978495</v>
      </c>
      <c r="U92" s="4">
        <f t="shared" ref="U92" si="177">AVERAGE(T87,U76:U77)</f>
        <v>10.571927803379415</v>
      </c>
      <c r="V92" s="4">
        <f t="shared" ref="V92" si="178">AVERAGE(U87,V76:V77)</f>
        <v>10.835928809788655</v>
      </c>
      <c r="W92" s="4">
        <f t="shared" ref="W92" si="179">AVERAGE(V87,W76:W77)</f>
        <v>11.033102918586787</v>
      </c>
      <c r="X92" s="4">
        <f t="shared" ref="X92" si="180">AVERAGE(W87,X76:X77)</f>
        <v>11.33736559139785</v>
      </c>
      <c r="Y92" s="4">
        <f t="shared" ref="Y92" si="181">AVERAGE(X87,Y76:Y77)</f>
        <v>12.240552995391704</v>
      </c>
      <c r="Z92" s="4">
        <f t="shared" ref="Z92" si="182">AVERAGE(Y87,Z76:Z77)</f>
        <v>12.658472376714869</v>
      </c>
      <c r="AA92" s="4">
        <f t="shared" ref="AA92" si="183">AVERAGE(Z87,AA76:AA77)</f>
        <v>12.080875576036867</v>
      </c>
      <c r="AB92" s="4">
        <f t="shared" ref="AB92" si="184">AVERAGE(AA87,AB76:AB77)</f>
        <v>11.618394777265744</v>
      </c>
      <c r="AC92" s="4">
        <f t="shared" ref="AC92" si="185">AVERAGE(AB87,AC76:AC77)</f>
        <v>12.346159754224267</v>
      </c>
      <c r="AD92" s="4">
        <f t="shared" ref="AD92" si="186">AVERAGE(AC87,AD76:AD77)</f>
        <v>11.933815350389322</v>
      </c>
      <c r="AE92" s="4">
        <f t="shared" ref="AE92" si="187">AVERAGE(AD87,AE76:AE77)</f>
        <v>11.488824884792628</v>
      </c>
      <c r="AF92" s="4">
        <f t="shared" ref="AF92" si="188">AVERAGE(AE87,AF76:AF77)</f>
        <v>12.54489247311828</v>
      </c>
      <c r="AG92" s="4">
        <f t="shared" ref="AG92" si="189">AVERAGE(AF87,AG76:AG77)</f>
        <v>12.282104454685099</v>
      </c>
      <c r="AH92" s="4">
        <f t="shared" ref="AH92" si="190">AVERAGE(AG87,AH76:AH77)</f>
        <v>10.902632554690397</v>
      </c>
      <c r="AI92" s="4">
        <f t="shared" ref="AI92" si="191">AVERAGE(AH87,AI76:AI77)</f>
        <v>12.496927803379416</v>
      </c>
      <c r="AJ92" s="4">
        <f t="shared" ref="AJ92" si="192">AVERAGE(AI87,AJ76:AJ77)</f>
        <v>12.511597542242704</v>
      </c>
      <c r="AK92" s="4">
        <f t="shared" ref="AK92" si="193">AVERAGE(AJ87,AK76:AK77)</f>
        <v>11.803571428571429</v>
      </c>
      <c r="AL92" s="4">
        <f t="shared" ref="AL92" si="194">AVERAGE(AK87,AL76:AL77)</f>
        <v>12.032740081572115</v>
      </c>
      <c r="AM92" s="4">
        <f t="shared" ref="AM92" si="195">AVERAGE(AL87,AM76:AM77)</f>
        <v>11.471351766513058</v>
      </c>
      <c r="AN92" s="4">
        <f t="shared" ref="AN92" si="196">AVERAGE(AM87,AN76:AN77)</f>
        <v>12.853302611367129</v>
      </c>
      <c r="AO92" s="4">
        <f t="shared" ref="AO92" si="197">AVERAGE(AN87,AO76:AO77)</f>
        <v>12.717933947772655</v>
      </c>
      <c r="AP92" s="4">
        <f t="shared" ref="AP92" si="198">AVERAGE(AO87,AP76:AP77)</f>
        <v>11.429291805710051</v>
      </c>
      <c r="AQ92" s="4">
        <f t="shared" ref="AQ92" si="199">AVERAGE(AP87,AQ76:AQ77)</f>
        <v>11.302649769585251</v>
      </c>
      <c r="AR92" s="4">
        <f t="shared" ref="AR92" si="200">AVERAGE(AQ87,AR76:AR77)</f>
        <v>12.670391705069123</v>
      </c>
      <c r="AS92" s="4">
        <f t="shared" ref="AS92" si="201">AVERAGE(AR87,AS76:AS77)</f>
        <v>13.596850998463905</v>
      </c>
      <c r="AT92" s="4">
        <f t="shared" ref="AT92" si="202">AVERAGE(AS87,AT76:AT77)</f>
        <v>11.161549870226175</v>
      </c>
      <c r="AU92" s="4">
        <f t="shared" ref="AU92" si="203">AVERAGE(AT87,AU76:AU77)</f>
        <v>11.778840245775731</v>
      </c>
      <c r="AV92" s="4">
        <f t="shared" ref="AV92" si="204">AVERAGE(AU87,AV76:AV77)</f>
        <v>12.462941628264209</v>
      </c>
      <c r="AW92" s="4">
        <f t="shared" ref="AW92" si="205">AVERAGE(AV87,AW76:AW77)</f>
        <v>12.033717357910904</v>
      </c>
      <c r="AX92" s="4">
        <f t="shared" ref="AX92" si="206">AVERAGE(AW87,AX76:AX77)</f>
        <v>11.938783833889508</v>
      </c>
      <c r="AY92" s="4">
        <f t="shared" ref="AY92" si="207">AVERAGE(AX87,AY76:AY77)</f>
        <v>12.525652841781875</v>
      </c>
      <c r="AZ92" s="4">
        <f t="shared" ref="AZ92" si="208">AVERAGE(AY87,AZ76:AZ77)</f>
        <v>13.170314900153608</v>
      </c>
      <c r="BA92" s="4">
        <f t="shared" ref="BA92" si="209">AVERAGE(AZ87,BA76:BA77)</f>
        <v>10.590591397849463</v>
      </c>
      <c r="BB92" s="4">
        <f t="shared" ref="BB92" si="210">AVERAGE(BA87,BB76:BB77)</f>
        <v>10.422358175750832</v>
      </c>
      <c r="BC92" s="4">
        <f t="shared" ref="BC92" si="211">AVERAGE(BB87,BC76:BC77)</f>
        <v>12.45825652841782</v>
      </c>
      <c r="BD92" s="4">
        <f t="shared" ref="BD92" si="212">AVERAGE(BC87,BD76:BD77)</f>
        <v>13.44669738863287</v>
      </c>
      <c r="BE92" s="4">
        <f t="shared" ref="BE92" si="213">AVERAGE(BD87,BE76:BE77)</f>
        <v>11.568433179723501</v>
      </c>
      <c r="BF92" s="4">
        <f t="shared" ref="BF92" si="214">AVERAGE(BE87,BF76:BF77)</f>
        <v>12.208565072302557</v>
      </c>
      <c r="BG92" s="4">
        <f t="shared" ref="BG92" si="215">AVERAGE(BF87,BG76:BG77)</f>
        <v>12.511367127496159</v>
      </c>
      <c r="BH92" s="4">
        <f t="shared" ref="BH92" si="216">AVERAGE(BG87,BH76:BH77)</f>
        <v>12.190783410138247</v>
      </c>
      <c r="BI92" s="4">
        <f t="shared" ref="BI92" si="217">AVERAGE(BH87,BI76:BI77)</f>
        <v>11.869431643625191</v>
      </c>
      <c r="BJ92" s="4">
        <f t="shared" ref="BJ92" si="218">AVERAGE(BI87,BJ76:BJ77)</f>
        <v>11.494957360029664</v>
      </c>
      <c r="BK92" s="4">
        <f t="shared" ref="BK92" si="219">AVERAGE(BJ87,BK76:BK77)</f>
        <v>10.548156682027651</v>
      </c>
      <c r="BL92" s="4">
        <f t="shared" ref="BL92" si="220">AVERAGE(BK87,BL76:BL77)</f>
        <v>11.843778801843319</v>
      </c>
      <c r="BM92" s="4">
        <f t="shared" ref="BM92" si="221">AVERAGE(BL87,BM76:BM77)</f>
        <v>11.789976958525346</v>
      </c>
      <c r="BN92" s="4">
        <f t="shared" ref="BN92" si="222">AVERAGE(BM87,BN76:BN77)</f>
        <v>12.88494623655914</v>
      </c>
      <c r="BO92" s="4">
        <f t="shared" ref="BO92" si="223">AVERAGE(BN87,BO76:BO77)</f>
        <v>10.939866359447004</v>
      </c>
      <c r="BP92" s="4">
        <f t="shared" ref="BP92" si="224">AVERAGE(BO87,BP76:BP77)</f>
        <v>13.515093701996927</v>
      </c>
      <c r="BQ92" s="4">
        <f t="shared" ref="BQ92" si="225">AVERAGE(BP87,BQ76:BQ77)</f>
        <v>13.125576804915516</v>
      </c>
      <c r="BR92" s="4">
        <f t="shared" ref="BR92" si="226">AVERAGE(BQ87,BR76:BR77)</f>
        <v>11.394322951427514</v>
      </c>
      <c r="BS92" s="4">
        <f t="shared" ref="BS92" si="227">AVERAGE(BR87,BS76:BS77)</f>
        <v>12.581827956989246</v>
      </c>
      <c r="BT92" s="4">
        <f t="shared" ref="BT92" si="228">AVERAGE(BS87,BT76:BT77)</f>
        <v>12.715088325652843</v>
      </c>
      <c r="BU92" s="4">
        <f t="shared" ref="BU92" si="229">AVERAGE(BT87,BU76:BU77)</f>
        <v>11.92546543778802</v>
      </c>
      <c r="BV92" s="4">
        <f t="shared" ref="BV92" si="230">AVERAGE(BU87,BV76:BV77)</f>
        <v>12.874236929922136</v>
      </c>
      <c r="BW92" s="4">
        <f t="shared" ref="BW92" si="231">AVERAGE(BV87,BW76:BW77)</f>
        <v>11.869431643625191</v>
      </c>
      <c r="BX92" s="4">
        <f t="shared" ref="BX92" si="232">AVERAGE(BW87,BX76:BX77)</f>
        <v>12.810637480798773</v>
      </c>
      <c r="BY92" s="4">
        <f t="shared" ref="BY92" si="233">AVERAGE(BX87,BY76:BY77)</f>
        <v>11.550910906298002</v>
      </c>
      <c r="BZ92" s="4">
        <f t="shared" ref="BZ92" si="234">AVERAGE(BY87,BZ76:BZ77)</f>
        <v>12.713548757879126</v>
      </c>
      <c r="CA92" s="4">
        <f t="shared" ref="CA92" si="235">AVERAGE(BZ87,CA76:CA77)</f>
        <v>12.03611405529954</v>
      </c>
      <c r="CB92" s="4">
        <f t="shared" ref="CB92" si="236">AVERAGE(CA87,CB76:CB77)</f>
        <v>12.430930107526882</v>
      </c>
      <c r="CC92" s="4">
        <f t="shared" ref="CC92" si="237">AVERAGE(CB87,CC76:CC77)</f>
        <v>13.055511520737324</v>
      </c>
      <c r="CD92" s="4">
        <f t="shared" ref="CD92" si="238">AVERAGE(CC87,CD76:CD77)</f>
        <v>12.324644048943272</v>
      </c>
      <c r="CE92" s="4">
        <f t="shared" ref="CE92" si="239">AVERAGE(CD87,CE76:CE77)</f>
        <v>12</v>
      </c>
      <c r="CF92" s="4">
        <f t="shared" ref="CF92" si="240">AVERAGE(CE87,CF76:CF77)</f>
        <v>12.366666666666665</v>
      </c>
      <c r="CG92" s="4">
        <f t="shared" ref="CG92" si="241">AVERAGE(CF87,CG76:CG77)</f>
        <v>12.283333333333333</v>
      </c>
      <c r="CH92" s="4">
        <f t="shared" ref="CH92" si="242">AVERAGE(CG87,CH76:CH77)</f>
        <v>13.1</v>
      </c>
      <c r="CI92" s="4">
        <f t="shared" ref="CI92" si="243">AVERAGE(CH87,CI76:CI77)</f>
        <v>12.533333333333333</v>
      </c>
      <c r="CJ92" s="4">
        <f t="shared" ref="CJ92" si="244">AVERAGE(CI87,CJ76:CJ77)</f>
        <v>14.288333333333334</v>
      </c>
      <c r="CK92" s="4">
        <f t="shared" ref="CK92" si="245">AVERAGE(CJ87,CK76:CK77)</f>
        <v>13.456666666666669</v>
      </c>
      <c r="CL92" s="4">
        <f t="shared" ref="CL92" si="246">AVERAGE(CK87,CL76:CL77)</f>
        <v>12.536666666666667</v>
      </c>
      <c r="CM92" s="4">
        <f t="shared" ref="CM92:CP92" si="247">AVERAGE(CL87,CM76:CM77)</f>
        <v>11.9</v>
      </c>
      <c r="CN92" s="4">
        <f t="shared" si="247"/>
        <v>13.533333333333333</v>
      </c>
      <c r="CO92" s="4">
        <f t="shared" si="247"/>
        <v>13.226666666666667</v>
      </c>
      <c r="CP92" s="4">
        <f t="shared" si="247"/>
        <v>12.457666666666668</v>
      </c>
      <c r="CQ92" s="4">
        <f>AVERAGE(CQ76:CQ77,CQ87)</f>
        <v>12.400427837878901</v>
      </c>
      <c r="CV92" s="28"/>
      <c r="CW92" s="32">
        <v>1992</v>
      </c>
      <c r="CX92" s="42">
        <v>12.066666666666668</v>
      </c>
      <c r="CZ92" s="32">
        <v>1951</v>
      </c>
      <c r="DA92" s="42">
        <v>11.934166666666664</v>
      </c>
      <c r="DC92" s="32">
        <v>1944</v>
      </c>
      <c r="DD92" s="42">
        <v>12.898333333333333</v>
      </c>
      <c r="DF92" s="32">
        <v>1945</v>
      </c>
      <c r="DG92" s="42">
        <v>14.126250000000001</v>
      </c>
      <c r="DI92" s="31">
        <v>1945</v>
      </c>
      <c r="DJ92" s="27">
        <v>11.703333333333333</v>
      </c>
      <c r="DL92" s="31">
        <v>2000</v>
      </c>
      <c r="DM92" s="19">
        <v>16.233333333333334</v>
      </c>
      <c r="DO92" s="31">
        <v>1944</v>
      </c>
      <c r="DP92" s="27">
        <v>12.056666666666667</v>
      </c>
      <c r="DR92" s="31">
        <v>1944</v>
      </c>
      <c r="DS92" s="27">
        <v>6.836666666666666</v>
      </c>
      <c r="DU92" s="8">
        <v>1939</v>
      </c>
      <c r="DV92" s="8">
        <v>16.440000000000001</v>
      </c>
      <c r="DX92" s="8">
        <v>1992</v>
      </c>
      <c r="DY92" s="8">
        <v>16.5</v>
      </c>
      <c r="EA92" s="8">
        <v>1996</v>
      </c>
      <c r="EB92" s="8">
        <v>14.8</v>
      </c>
      <c r="ED92" s="8">
        <v>1941</v>
      </c>
      <c r="EE92" s="8">
        <v>12</v>
      </c>
      <c r="EG92" s="8">
        <v>2009</v>
      </c>
      <c r="EH92" s="8">
        <v>8.6999999999999993</v>
      </c>
      <c r="EJ92" s="8">
        <v>1944</v>
      </c>
      <c r="EK92" s="8">
        <v>6.28</v>
      </c>
      <c r="EM92" s="8">
        <v>1965</v>
      </c>
      <c r="EN92" s="8">
        <v>6.11</v>
      </c>
      <c r="EP92" s="30">
        <v>1960</v>
      </c>
      <c r="EQ92" s="30">
        <v>7.44</v>
      </c>
      <c r="ES92" s="8">
        <v>1976</v>
      </c>
      <c r="ET92" s="8">
        <v>9.4</v>
      </c>
      <c r="EV92" s="30">
        <v>1959</v>
      </c>
      <c r="EW92" s="30">
        <v>11.39</v>
      </c>
      <c r="EY92" s="8">
        <v>1991</v>
      </c>
      <c r="EZ92" s="8">
        <v>13.5</v>
      </c>
      <c r="FB92" s="8">
        <v>1999</v>
      </c>
      <c r="FC92" s="19">
        <v>14.8</v>
      </c>
      <c r="FH92" s="27"/>
      <c r="FI92" s="19"/>
      <c r="FK92" s="27"/>
    </row>
    <row r="93" spans="1:167" ht="13.5">
      <c r="A93" s="2" t="s">
        <v>98</v>
      </c>
      <c r="B93" s="25" t="s">
        <v>93</v>
      </c>
      <c r="R93" s="26">
        <f>AVERAGE(R78:R80)</f>
        <v>8.0156272401433686</v>
      </c>
      <c r="S93" s="26">
        <f t="shared" ref="S93:CD93" si="248">AVERAGE(S78:S80)</f>
        <v>6.4874910394265237</v>
      </c>
      <c r="T93" s="26">
        <f t="shared" si="248"/>
        <v>7.5661648745519727</v>
      </c>
      <c r="U93" s="26">
        <f t="shared" si="248"/>
        <v>6.8540860215053767</v>
      </c>
      <c r="V93" s="26">
        <f t="shared" si="248"/>
        <v>6.8614336917562726</v>
      </c>
      <c r="W93" s="26">
        <f t="shared" si="248"/>
        <v>7.2856630824372752</v>
      </c>
      <c r="X93" s="26">
        <f t="shared" si="248"/>
        <v>7.6345878136200724</v>
      </c>
      <c r="Y93" s="26">
        <f t="shared" si="248"/>
        <v>8.5901433691756282</v>
      </c>
      <c r="Z93" s="26">
        <f t="shared" si="248"/>
        <v>8.8684946236559146</v>
      </c>
      <c r="AA93" s="26">
        <f t="shared" si="248"/>
        <v>9.220071684587813</v>
      </c>
      <c r="AB93" s="26">
        <f t="shared" si="248"/>
        <v>7.493225806451612</v>
      </c>
      <c r="AC93" s="26">
        <f t="shared" si="248"/>
        <v>7.3226523297491015</v>
      </c>
      <c r="AD93" s="26">
        <f t="shared" si="248"/>
        <v>7.5260931899641577</v>
      </c>
      <c r="AE93" s="26">
        <f t="shared" si="248"/>
        <v>7.5055555555555555</v>
      </c>
      <c r="AF93" s="26">
        <f t="shared" si="248"/>
        <v>8.9854838709677427</v>
      </c>
      <c r="AG93" s="26">
        <f t="shared" si="248"/>
        <v>7.1611469534050185</v>
      </c>
      <c r="AH93" s="26">
        <f t="shared" si="248"/>
        <v>7.3227240143369192</v>
      </c>
      <c r="AI93" s="26">
        <f t="shared" si="248"/>
        <v>7.8535125448028671</v>
      </c>
      <c r="AJ93" s="26">
        <f t="shared" si="248"/>
        <v>7.5734050179211474</v>
      </c>
      <c r="AK93" s="26">
        <f t="shared" si="248"/>
        <v>8.7162724014336916</v>
      </c>
      <c r="AL93" s="26">
        <f t="shared" si="248"/>
        <v>9.7081003584229411</v>
      </c>
      <c r="AM93" s="26">
        <f t="shared" si="248"/>
        <v>7.5484229390681037</v>
      </c>
      <c r="AN93" s="26">
        <f t="shared" si="248"/>
        <v>8.6400716845878129</v>
      </c>
      <c r="AO93" s="26">
        <f t="shared" si="248"/>
        <v>8.239820788530464</v>
      </c>
      <c r="AP93" s="26">
        <f t="shared" si="248"/>
        <v>8.6133333333333351</v>
      </c>
      <c r="AQ93" s="26">
        <f t="shared" si="248"/>
        <v>8.5856630824372751</v>
      </c>
      <c r="AR93" s="26">
        <f t="shared" si="248"/>
        <v>7.7216129032258038</v>
      </c>
      <c r="AS93" s="26">
        <f t="shared" si="248"/>
        <v>9.7784946236559147</v>
      </c>
      <c r="AT93" s="26">
        <f t="shared" si="248"/>
        <v>7.6375985663082444</v>
      </c>
      <c r="AU93" s="26">
        <f t="shared" si="248"/>
        <v>7.282652329749105</v>
      </c>
      <c r="AV93" s="26">
        <f t="shared" si="248"/>
        <v>9.4719713261648746</v>
      </c>
      <c r="AW93" s="26">
        <f t="shared" si="248"/>
        <v>8.8095340501792112</v>
      </c>
      <c r="AX93" s="26">
        <f t="shared" si="248"/>
        <v>8.0597491039426536</v>
      </c>
      <c r="AY93" s="26">
        <f t="shared" si="248"/>
        <v>9.0454480286738352</v>
      </c>
      <c r="AZ93" s="26">
        <f t="shared" si="248"/>
        <v>7.2807526881720444</v>
      </c>
      <c r="BA93" s="26">
        <f t="shared" si="248"/>
        <v>7.9703225806451625</v>
      </c>
      <c r="BB93" s="26">
        <f t="shared" si="248"/>
        <v>7.8086738351254477</v>
      </c>
      <c r="BC93" s="26">
        <f t="shared" si="248"/>
        <v>7.6256989247311822</v>
      </c>
      <c r="BD93" s="26">
        <f t="shared" si="248"/>
        <v>7.9830824372759857</v>
      </c>
      <c r="BE93" s="26">
        <f t="shared" si="248"/>
        <v>8.2856272401433682</v>
      </c>
      <c r="BF93" s="26">
        <f t="shared" si="248"/>
        <v>6.0137275985663079</v>
      </c>
      <c r="BG93" s="26">
        <f t="shared" si="248"/>
        <v>7.7149462365591388</v>
      </c>
      <c r="BH93" s="26">
        <f t="shared" si="248"/>
        <v>8.8809677419354838</v>
      </c>
      <c r="BI93" s="26">
        <f t="shared" si="248"/>
        <v>6.7286738351254485</v>
      </c>
      <c r="BJ93" s="26">
        <f t="shared" si="248"/>
        <v>5.1059856630824365</v>
      </c>
      <c r="BK93" s="26">
        <f t="shared" si="248"/>
        <v>6.7359856630824382</v>
      </c>
      <c r="BL93" s="26">
        <f t="shared" si="248"/>
        <v>7.6852688172043004</v>
      </c>
      <c r="BM93" s="26">
        <f t="shared" si="248"/>
        <v>9.133369175627239</v>
      </c>
      <c r="BN93" s="26">
        <f t="shared" si="248"/>
        <v>7.778839068100357</v>
      </c>
      <c r="BO93" s="26">
        <f t="shared" si="248"/>
        <v>8.2512150537634437</v>
      </c>
      <c r="BP93" s="26">
        <f t="shared" si="248"/>
        <v>9.4203111111111095</v>
      </c>
      <c r="BQ93" s="26">
        <f t="shared" si="248"/>
        <v>9.3079967741935494</v>
      </c>
      <c r="BR93" s="26">
        <f t="shared" si="248"/>
        <v>8.1554637992831527</v>
      </c>
      <c r="BS93" s="26">
        <f t="shared" si="248"/>
        <v>8.4001691756272407</v>
      </c>
      <c r="BT93" s="26">
        <f t="shared" si="248"/>
        <v>8.5095612903225781</v>
      </c>
      <c r="BU93" s="26">
        <f t="shared" si="248"/>
        <v>8.2987129032258053</v>
      </c>
      <c r="BV93" s="26">
        <f t="shared" si="248"/>
        <v>7.826223655913978</v>
      </c>
      <c r="BW93" s="26">
        <f t="shared" si="248"/>
        <v>8.3113627240143391</v>
      </c>
      <c r="BX93" s="26">
        <f t="shared" si="248"/>
        <v>8.4812623655913999</v>
      </c>
      <c r="BY93" s="26">
        <f t="shared" si="248"/>
        <v>9.0691548387096788</v>
      </c>
      <c r="BZ93" s="26">
        <f t="shared" si="248"/>
        <v>7.9285602150537615</v>
      </c>
      <c r="CA93" s="26">
        <f t="shared" si="248"/>
        <v>6.8394448028673835</v>
      </c>
      <c r="CB93" s="26">
        <f t="shared" si="248"/>
        <v>8.844353046594982</v>
      </c>
      <c r="CC93" s="26">
        <f t="shared" si="248"/>
        <v>8.7978132616487432</v>
      </c>
      <c r="CD93" s="26">
        <f t="shared" si="248"/>
        <v>7.0553870967741936</v>
      </c>
      <c r="CE93" s="26">
        <f t="shared" ref="CE93:CO93" si="249">AVERAGE(CE78:CE80)</f>
        <v>8.7666666666666675</v>
      </c>
      <c r="CF93" s="26">
        <f t="shared" si="249"/>
        <v>8.8000000000000007</v>
      </c>
      <c r="CG93" s="26">
        <f t="shared" si="249"/>
        <v>8.6666666666666661</v>
      </c>
      <c r="CH93" s="26">
        <f t="shared" si="249"/>
        <v>9.0666666666666682</v>
      </c>
      <c r="CI93" s="26">
        <f t="shared" si="249"/>
        <v>8.7000000000000011</v>
      </c>
      <c r="CJ93" s="26">
        <f t="shared" si="249"/>
        <v>8.9333333333333336</v>
      </c>
      <c r="CK93" s="26">
        <f t="shared" si="249"/>
        <v>9.2666666666666657</v>
      </c>
      <c r="CL93" s="26">
        <f t="shared" si="249"/>
        <v>7.5000000000000009</v>
      </c>
      <c r="CM93" s="26">
        <f t="shared" si="249"/>
        <v>8.56</v>
      </c>
      <c r="CN93" s="26">
        <f t="shared" si="249"/>
        <v>9.1133333333333351</v>
      </c>
      <c r="CO93" s="26">
        <f t="shared" si="249"/>
        <v>9.26</v>
      </c>
      <c r="CP93" s="26"/>
      <c r="CQ93" s="4"/>
      <c r="CV93" s="32"/>
      <c r="CW93" s="32">
        <v>1993</v>
      </c>
      <c r="CX93" s="42">
        <v>12.033333333333337</v>
      </c>
      <c r="CZ93" s="32">
        <v>1946</v>
      </c>
      <c r="DA93" s="42">
        <v>11.899999999999999</v>
      </c>
      <c r="DC93" s="32">
        <v>1937</v>
      </c>
      <c r="DD93" s="42">
        <v>12.898333333333333</v>
      </c>
      <c r="DF93" s="32">
        <v>1946</v>
      </c>
      <c r="DG93" s="42">
        <v>14.05625</v>
      </c>
      <c r="DI93" s="31">
        <v>1943</v>
      </c>
      <c r="DJ93" s="27">
        <v>11.646666666666667</v>
      </c>
      <c r="DL93" s="31">
        <v>1937</v>
      </c>
      <c r="DM93" s="19">
        <v>16.186666666666667</v>
      </c>
      <c r="DO93" s="31">
        <v>1945</v>
      </c>
      <c r="DP93" s="27">
        <v>12.036666666666667</v>
      </c>
      <c r="DR93" s="31">
        <v>1972</v>
      </c>
      <c r="DS93" s="27">
        <v>6.8</v>
      </c>
      <c r="DU93" s="8">
        <v>1952</v>
      </c>
      <c r="DV93" s="8">
        <v>16.39</v>
      </c>
      <c r="DX93" s="8">
        <v>1951</v>
      </c>
      <c r="DY93" s="8">
        <v>16.329999999999998</v>
      </c>
      <c r="EA93" s="8">
        <v>1944</v>
      </c>
      <c r="EB93" s="8">
        <v>14.67</v>
      </c>
      <c r="ED93" s="8">
        <v>1982</v>
      </c>
      <c r="EE93" s="8">
        <v>11.7</v>
      </c>
      <c r="EG93" s="8">
        <v>1940</v>
      </c>
      <c r="EH93" s="8">
        <v>8.61</v>
      </c>
      <c r="EJ93" s="8">
        <v>1937</v>
      </c>
      <c r="EK93" s="8">
        <v>6.17</v>
      </c>
      <c r="EM93" s="8">
        <v>1937</v>
      </c>
      <c r="EN93" s="8">
        <v>6</v>
      </c>
      <c r="EP93" s="8">
        <v>1963</v>
      </c>
      <c r="EQ93" s="8">
        <v>7.39</v>
      </c>
      <c r="ES93" s="8">
        <v>1993</v>
      </c>
      <c r="ET93" s="8">
        <v>9.4</v>
      </c>
      <c r="EV93" s="30">
        <v>1939</v>
      </c>
      <c r="EW93" s="30">
        <v>11.22</v>
      </c>
      <c r="EY93" s="8">
        <v>1996</v>
      </c>
      <c r="EZ93" s="8">
        <v>13.5</v>
      </c>
      <c r="FB93" s="30">
        <v>1944</v>
      </c>
      <c r="FC93" s="28">
        <v>14.78</v>
      </c>
      <c r="FH93" s="27"/>
      <c r="FI93" s="19"/>
      <c r="FK93" s="27"/>
    </row>
    <row r="94" spans="1:167" ht="13.5">
      <c r="A94" s="2" t="s">
        <v>99</v>
      </c>
      <c r="B94" s="1" t="s">
        <v>90</v>
      </c>
      <c r="C94" s="1"/>
      <c r="D94" s="1"/>
      <c r="E94" s="1"/>
      <c r="F94" s="1"/>
      <c r="G94" s="1"/>
      <c r="H94" s="1"/>
      <c r="I94" s="1"/>
      <c r="J94" s="1"/>
      <c r="K94" s="1"/>
      <c r="L94" s="1"/>
      <c r="M94" s="1"/>
      <c r="N94" s="1"/>
      <c r="O94" s="1"/>
      <c r="P94" s="1"/>
      <c r="Q94" s="1"/>
      <c r="R94" s="26">
        <f>AVERAGE(R81:R83)</f>
        <v>2.9803225806451614</v>
      </c>
      <c r="S94" s="26">
        <f t="shared" ref="S94:CD94" si="250">AVERAGE(S81:S83)</f>
        <v>3.4351612903225806</v>
      </c>
      <c r="T94" s="26">
        <f t="shared" si="250"/>
        <v>2.2588888888888889</v>
      </c>
      <c r="U94" s="26">
        <f t="shared" si="250"/>
        <v>1.4850896057347669</v>
      </c>
      <c r="V94" s="26">
        <f t="shared" si="250"/>
        <v>2.3273118279569895</v>
      </c>
      <c r="W94" s="26">
        <f t="shared" si="250"/>
        <v>2.596272401433692</v>
      </c>
      <c r="X94" s="26">
        <f t="shared" si="250"/>
        <v>2.424551971326165</v>
      </c>
      <c r="Y94" s="26">
        <f t="shared" si="250"/>
        <v>2.8013620071684593</v>
      </c>
      <c r="Z94" s="26">
        <f t="shared" si="250"/>
        <v>2.655376344086021</v>
      </c>
      <c r="AA94" s="26">
        <f t="shared" si="250"/>
        <v>2.3896057347670254</v>
      </c>
      <c r="AB94" s="26">
        <f t="shared" si="250"/>
        <v>1.9340501792114697</v>
      </c>
      <c r="AC94" s="26">
        <f t="shared" si="250"/>
        <v>1.7470250896057344</v>
      </c>
      <c r="AD94" s="26">
        <f t="shared" si="250"/>
        <v>2.6303225806451609</v>
      </c>
      <c r="AE94" s="26">
        <f t="shared" si="250"/>
        <v>1.8926881720430107</v>
      </c>
      <c r="AF94" s="26">
        <f t="shared" si="250"/>
        <v>3.7318996415770602</v>
      </c>
      <c r="AG94" s="26">
        <f t="shared" si="250"/>
        <v>1.9249103942652332</v>
      </c>
      <c r="AH94" s="26">
        <f t="shared" si="250"/>
        <v>3.0067741935483863</v>
      </c>
      <c r="AI94" s="26">
        <f t="shared" si="250"/>
        <v>2.1920071684587814</v>
      </c>
      <c r="AJ94" s="26">
        <f t="shared" si="250"/>
        <v>2.1199999999999997</v>
      </c>
      <c r="AK94" s="26">
        <f t="shared" si="250"/>
        <v>2.5781003584229389</v>
      </c>
      <c r="AL94" s="26">
        <f t="shared" si="250"/>
        <v>2.810358422939069</v>
      </c>
      <c r="AM94" s="26">
        <f t="shared" si="250"/>
        <v>0.71853046594982095</v>
      </c>
      <c r="AN94" s="26">
        <f t="shared" si="250"/>
        <v>3.3848028673835127</v>
      </c>
      <c r="AO94" s="26">
        <f t="shared" si="250"/>
        <v>3.668673835125448</v>
      </c>
      <c r="AP94" s="26">
        <f t="shared" si="250"/>
        <v>1.0774910394265234</v>
      </c>
      <c r="AQ94" s="26">
        <f t="shared" si="250"/>
        <v>2.4700358422939068</v>
      </c>
      <c r="AR94" s="26">
        <f t="shared" si="250"/>
        <v>3.1376344086021497</v>
      </c>
      <c r="AS94" s="26">
        <f t="shared" si="250"/>
        <v>2.1672043010752691</v>
      </c>
      <c r="AT94" s="26">
        <f t="shared" si="250"/>
        <v>2.3959498207885304</v>
      </c>
      <c r="AU94" s="26">
        <f t="shared" si="250"/>
        <v>3.0662365591397851</v>
      </c>
      <c r="AV94" s="26">
        <f t="shared" si="250"/>
        <v>3.0287813620071682</v>
      </c>
      <c r="AW94" s="26">
        <f t="shared" si="250"/>
        <v>2.7888530465949821</v>
      </c>
      <c r="AX94" s="26">
        <f t="shared" si="250"/>
        <v>2.5079915956000498</v>
      </c>
      <c r="AY94" s="26">
        <f t="shared" si="250"/>
        <v>2.5722222222222229</v>
      </c>
      <c r="AZ94" s="26">
        <f t="shared" si="250"/>
        <v>2.0325089605734767</v>
      </c>
      <c r="BA94" s="26">
        <f t="shared" si="250"/>
        <v>2.0885663082437271</v>
      </c>
      <c r="BB94" s="26">
        <f t="shared" si="250"/>
        <v>3.2126523297491043</v>
      </c>
      <c r="BC94" s="26">
        <f t="shared" si="250"/>
        <v>2.9286738351254491</v>
      </c>
      <c r="BD94" s="26">
        <f t="shared" si="250"/>
        <v>2.2535125448028679</v>
      </c>
      <c r="BE94" s="26">
        <f t="shared" si="250"/>
        <v>3.5815412186379927</v>
      </c>
      <c r="BF94" s="26">
        <f t="shared" si="250"/>
        <v>3.5038351254480289</v>
      </c>
      <c r="BG94" s="26">
        <f t="shared" si="250"/>
        <v>3.0444086021505368</v>
      </c>
      <c r="BH94" s="26">
        <f t="shared" si="250"/>
        <v>4.1719354838709668</v>
      </c>
      <c r="BI94" s="26">
        <f t="shared" si="250"/>
        <v>2.2856989247311827</v>
      </c>
      <c r="BJ94" s="26">
        <f t="shared" si="250"/>
        <v>2.6427240143369177</v>
      </c>
      <c r="BK94" s="26">
        <f t="shared" si="250"/>
        <v>3.1005734767025088</v>
      </c>
      <c r="BL94" s="26">
        <f t="shared" si="250"/>
        <v>2.8695084485407065</v>
      </c>
      <c r="BM94" s="26">
        <f t="shared" si="250"/>
        <v>2.4454121863799281</v>
      </c>
      <c r="BN94" s="26">
        <f t="shared" si="250"/>
        <v>2.3472215053763441</v>
      </c>
      <c r="BO94" s="26">
        <f t="shared" si="250"/>
        <v>2.7544494623655917</v>
      </c>
      <c r="BP94" s="26">
        <f t="shared" si="250"/>
        <v>4.1433351254480284</v>
      </c>
      <c r="BQ94" s="26">
        <f t="shared" si="250"/>
        <v>3.2452548387096773</v>
      </c>
      <c r="BR94" s="26">
        <f t="shared" si="250"/>
        <v>4.0680064516129031</v>
      </c>
      <c r="BS94" s="26">
        <f t="shared" si="250"/>
        <v>2.8672899641577061</v>
      </c>
      <c r="BT94" s="26">
        <f t="shared" si="250"/>
        <v>4.2801372759856635</v>
      </c>
      <c r="BU94" s="26">
        <f t="shared" si="250"/>
        <v>3.486139784946237</v>
      </c>
      <c r="BV94" s="26">
        <f t="shared" si="250"/>
        <v>3.180374551971326</v>
      </c>
      <c r="BW94" s="26">
        <f t="shared" si="250"/>
        <v>4.1268978494623658</v>
      </c>
      <c r="BX94" s="26">
        <f t="shared" si="250"/>
        <v>2.7862354838709678</v>
      </c>
      <c r="BY94" s="26">
        <f t="shared" si="250"/>
        <v>3.4289157706093185</v>
      </c>
      <c r="BZ94" s="26">
        <f t="shared" si="250"/>
        <v>3.2383978494623658</v>
      </c>
      <c r="CA94" s="26">
        <f t="shared" si="250"/>
        <v>3.1645376344086018</v>
      </c>
      <c r="CB94" s="26">
        <f t="shared" si="250"/>
        <v>3.971087813620072</v>
      </c>
      <c r="CC94" s="26">
        <f t="shared" si="250"/>
        <v>3.1446430107526884</v>
      </c>
      <c r="CD94" s="26">
        <f t="shared" si="250"/>
        <v>3.7575000000000003</v>
      </c>
      <c r="CE94" s="26">
        <f t="shared" ref="CE94:CO94" si="251">AVERAGE(CE81:CE83)</f>
        <v>4.76</v>
      </c>
      <c r="CF94" s="26">
        <f t="shared" si="251"/>
        <v>3.7666666666666671</v>
      </c>
      <c r="CG94" s="26">
        <f t="shared" si="251"/>
        <v>3.2333333333333329</v>
      </c>
      <c r="CH94" s="26">
        <f t="shared" si="251"/>
        <v>3.6999999999999997</v>
      </c>
      <c r="CI94" s="26">
        <f t="shared" si="251"/>
        <v>3.8233333333333328</v>
      </c>
      <c r="CJ94" s="26">
        <f t="shared" si="251"/>
        <v>4.1399999999999997</v>
      </c>
      <c r="CK94" s="26">
        <f t="shared" si="251"/>
        <v>3.4933333333333336</v>
      </c>
      <c r="CL94" s="26">
        <f t="shared" si="251"/>
        <v>4.3166666666666664</v>
      </c>
      <c r="CM94" s="26">
        <f t="shared" si="251"/>
        <v>4.63</v>
      </c>
      <c r="CN94" s="26">
        <f t="shared" si="251"/>
        <v>4.9633333333333338</v>
      </c>
      <c r="CO94" s="26">
        <f t="shared" si="251"/>
        <v>2.9984444444444445</v>
      </c>
      <c r="CP94" s="26"/>
      <c r="CQ94" s="4"/>
      <c r="CV94" s="32"/>
      <c r="CW94" s="32">
        <v>1946</v>
      </c>
      <c r="CX94" s="42">
        <v>11.994999999999999</v>
      </c>
      <c r="CZ94" s="32">
        <v>1944</v>
      </c>
      <c r="DA94" s="42">
        <v>11.815833333333332</v>
      </c>
      <c r="DC94" s="32">
        <v>1945</v>
      </c>
      <c r="DD94" s="42">
        <v>12.731666666666667</v>
      </c>
      <c r="DF94" s="32">
        <v>1949</v>
      </c>
      <c r="DG94" s="42">
        <v>14.04125</v>
      </c>
      <c r="DI94" s="31">
        <v>1992</v>
      </c>
      <c r="DJ94" s="27">
        <v>11.633333333333335</v>
      </c>
      <c r="DL94" s="31">
        <v>1952</v>
      </c>
      <c r="DM94" s="19">
        <v>16.146666666666665</v>
      </c>
      <c r="DO94" s="31">
        <v>1949</v>
      </c>
      <c r="DP94" s="27">
        <v>12.020000000000001</v>
      </c>
      <c r="DR94" s="31">
        <v>1937</v>
      </c>
      <c r="DS94" s="27">
        <v>6.7966666666666669</v>
      </c>
      <c r="DU94" s="8">
        <v>1951</v>
      </c>
      <c r="DV94" s="8">
        <v>16.329999999999998</v>
      </c>
      <c r="DX94" s="8">
        <v>1953</v>
      </c>
      <c r="DY94" s="8">
        <v>16.329999999999998</v>
      </c>
      <c r="EA94" s="8">
        <v>1960</v>
      </c>
      <c r="EB94" s="8">
        <v>14.67</v>
      </c>
      <c r="ED94" s="8">
        <v>1993</v>
      </c>
      <c r="EE94" s="8">
        <v>11.7</v>
      </c>
      <c r="EG94" s="8">
        <v>1951</v>
      </c>
      <c r="EH94" s="8">
        <v>8.61</v>
      </c>
      <c r="EJ94" s="8">
        <v>1933</v>
      </c>
      <c r="EK94" s="8">
        <v>6.06</v>
      </c>
      <c r="EM94" s="8">
        <v>1969</v>
      </c>
      <c r="EN94" s="8">
        <v>6</v>
      </c>
      <c r="EP94" s="8">
        <v>1981</v>
      </c>
      <c r="EQ94" s="8">
        <v>7.2</v>
      </c>
      <c r="ES94" s="8">
        <v>1997</v>
      </c>
      <c r="ET94" s="8">
        <v>9.4</v>
      </c>
      <c r="EV94" s="30">
        <v>1937</v>
      </c>
      <c r="EW94" s="30">
        <v>11.11</v>
      </c>
      <c r="EY94" s="30">
        <v>1940</v>
      </c>
      <c r="EZ94" s="30">
        <v>13.11</v>
      </c>
      <c r="FB94" s="8">
        <v>1992</v>
      </c>
      <c r="FC94" s="19">
        <v>14.7</v>
      </c>
      <c r="FH94" s="27"/>
      <c r="FI94" s="19"/>
      <c r="FK94" s="27"/>
    </row>
    <row r="95" spans="1:167" ht="13.5">
      <c r="A95" s="2" t="s">
        <v>100</v>
      </c>
      <c r="B95" s="1" t="s">
        <v>91</v>
      </c>
      <c r="C95" s="1"/>
      <c r="D95" s="1"/>
      <c r="E95" s="1"/>
      <c r="F95" s="1"/>
      <c r="G95" s="1"/>
      <c r="H95" s="1"/>
      <c r="I95" s="1"/>
      <c r="J95" s="1"/>
      <c r="K95" s="1"/>
      <c r="L95" s="1"/>
      <c r="M95" s="1"/>
      <c r="N95" s="1"/>
      <c r="O95" s="1"/>
      <c r="P95" s="1"/>
      <c r="Q95" s="1"/>
      <c r="R95" s="26">
        <f>AVERAGE(R84:R86)</f>
        <v>6.733512544802867</v>
      </c>
      <c r="S95" s="26">
        <f t="shared" ref="S95:CD95" si="252">AVERAGE(S84:S86)</f>
        <v>6.9555197132616478</v>
      </c>
      <c r="T95" s="26">
        <f t="shared" si="252"/>
        <v>6.9731541218638</v>
      </c>
      <c r="U95" s="26">
        <f t="shared" si="252"/>
        <v>7.1456989247311826</v>
      </c>
      <c r="V95" s="26">
        <f t="shared" si="252"/>
        <v>7.2781720430107528</v>
      </c>
      <c r="W95" s="26">
        <f t="shared" si="252"/>
        <v>7.3532974910394246</v>
      </c>
      <c r="X95" s="26">
        <f t="shared" si="252"/>
        <v>6.5582795698924743</v>
      </c>
      <c r="Y95" s="26">
        <f t="shared" si="252"/>
        <v>6.7554121863799281</v>
      </c>
      <c r="Z95" s="26">
        <f t="shared" si="252"/>
        <v>7.2184946236559151</v>
      </c>
      <c r="AA95" s="26">
        <f t="shared" si="252"/>
        <v>6.7614695340501791</v>
      </c>
      <c r="AB95" s="26">
        <f t="shared" si="252"/>
        <v>6.9155913978494619</v>
      </c>
      <c r="AC95" s="26">
        <f t="shared" si="252"/>
        <v>7.2481003584229384</v>
      </c>
      <c r="AD95" s="26">
        <f t="shared" si="252"/>
        <v>8.0370609318996404</v>
      </c>
      <c r="AE95" s="26">
        <f t="shared" si="252"/>
        <v>7.8740143369175639</v>
      </c>
      <c r="AF95" s="26">
        <f t="shared" si="252"/>
        <v>7.9663082437275987</v>
      </c>
      <c r="AG95" s="26">
        <f t="shared" si="252"/>
        <v>7.2854121863799293</v>
      </c>
      <c r="AH95" s="26">
        <f t="shared" si="252"/>
        <v>7.1081003584229379</v>
      </c>
      <c r="AI95" s="26">
        <f t="shared" si="252"/>
        <v>6.6235125448028676</v>
      </c>
      <c r="AJ95" s="26">
        <f t="shared" si="252"/>
        <v>6.7549820788530459</v>
      </c>
      <c r="AK95" s="26">
        <f t="shared" si="252"/>
        <v>7.2753763440860206</v>
      </c>
      <c r="AL95" s="26">
        <f t="shared" si="252"/>
        <v>6.9675985663082445</v>
      </c>
      <c r="AM95" s="26">
        <f t="shared" si="252"/>
        <v>7.5599641577060943</v>
      </c>
      <c r="AN95" s="26">
        <f t="shared" si="252"/>
        <v>8.408924731182795</v>
      </c>
      <c r="AO95" s="26">
        <f t="shared" si="252"/>
        <v>7.3030824372759859</v>
      </c>
      <c r="AP95" s="26">
        <f t="shared" si="252"/>
        <v>9.0344802867383507</v>
      </c>
      <c r="AQ95" s="26">
        <f t="shared" si="252"/>
        <v>8.5614336917562746</v>
      </c>
      <c r="AR95" s="26">
        <f t="shared" si="252"/>
        <v>8.3444444444444432</v>
      </c>
      <c r="AS95" s="26">
        <f t="shared" si="252"/>
        <v>7.3536559139784954</v>
      </c>
      <c r="AT95" s="26">
        <f t="shared" si="252"/>
        <v>6.2344802867383509</v>
      </c>
      <c r="AU95" s="26">
        <f t="shared" si="252"/>
        <v>6.2391039426523305</v>
      </c>
      <c r="AV95" s="26">
        <f t="shared" si="252"/>
        <v>7.17505376344086</v>
      </c>
      <c r="AW95" s="26">
        <f t="shared" si="252"/>
        <v>8.4204659498207892</v>
      </c>
      <c r="AX95" s="26">
        <f t="shared" si="252"/>
        <v>7.941469534050178</v>
      </c>
      <c r="AY95" s="26">
        <f t="shared" si="252"/>
        <v>7.1149462365591392</v>
      </c>
      <c r="AZ95" s="26">
        <f t="shared" si="252"/>
        <v>6.9105734767025098</v>
      </c>
      <c r="BA95" s="26">
        <f t="shared" si="252"/>
        <v>7.6645878136200727</v>
      </c>
      <c r="BB95" s="26">
        <f t="shared" si="252"/>
        <v>7.2900716845878142</v>
      </c>
      <c r="BC95" s="26">
        <f t="shared" si="252"/>
        <v>6.9947670250896055</v>
      </c>
      <c r="BD95" s="26">
        <f t="shared" si="252"/>
        <v>7.1301963601532563</v>
      </c>
      <c r="BE95" s="26">
        <f t="shared" si="252"/>
        <v>7.2640501792114698</v>
      </c>
      <c r="BF95" s="26">
        <f t="shared" si="252"/>
        <v>9.0793906810035825</v>
      </c>
      <c r="BG95" s="26">
        <f t="shared" si="252"/>
        <v>9.2216845878136198</v>
      </c>
      <c r="BH95" s="26">
        <f t="shared" si="252"/>
        <v>6.7963440860215059</v>
      </c>
      <c r="BI95" s="26">
        <f t="shared" si="252"/>
        <v>6.9616487455197138</v>
      </c>
      <c r="BJ95" s="26">
        <f t="shared" si="252"/>
        <v>7.008387096774193</v>
      </c>
      <c r="BK95" s="26">
        <f t="shared" si="252"/>
        <v>6.5550179211469528</v>
      </c>
      <c r="BL95" s="26">
        <f t="shared" si="252"/>
        <v>6.7841577060931897</v>
      </c>
      <c r="BM95" s="26">
        <f t="shared" si="252"/>
        <v>7.3594623655913978</v>
      </c>
      <c r="BN95" s="26">
        <f t="shared" si="252"/>
        <v>7.9570587813620079</v>
      </c>
      <c r="BO95" s="26">
        <f t="shared" si="252"/>
        <v>7.5793430107526873</v>
      </c>
      <c r="BP95" s="26">
        <f t="shared" si="252"/>
        <v>8.5541870967741929</v>
      </c>
      <c r="BQ95" s="26">
        <f t="shared" si="252"/>
        <v>8.972392473118278</v>
      </c>
      <c r="BR95" s="26">
        <f t="shared" si="252"/>
        <v>7.1870440860215039</v>
      </c>
      <c r="BS95" s="26">
        <f t="shared" si="252"/>
        <v>8.7846218637992841</v>
      </c>
      <c r="BT95" s="26">
        <f t="shared" si="252"/>
        <v>7.1924946236559144</v>
      </c>
      <c r="BU95" s="26">
        <f t="shared" si="252"/>
        <v>7.2377985663082436</v>
      </c>
      <c r="BV95" s="26">
        <f t="shared" si="252"/>
        <v>7.8414971326164888</v>
      </c>
      <c r="BW95" s="26">
        <f t="shared" si="252"/>
        <v>7.7167555555555554</v>
      </c>
      <c r="BX95" s="26">
        <f t="shared" si="252"/>
        <v>8.5232935483870964</v>
      </c>
      <c r="BY95" s="26">
        <f t="shared" si="252"/>
        <v>7.4359430107526876</v>
      </c>
      <c r="BZ95" s="26">
        <f t="shared" si="252"/>
        <v>8.0663139784946232</v>
      </c>
      <c r="CA95" s="26">
        <f t="shared" si="252"/>
        <v>6.7004376344086038</v>
      </c>
      <c r="CB95" s="26">
        <f t="shared" si="252"/>
        <v>8.166350896057347</v>
      </c>
      <c r="CC95" s="26">
        <f t="shared" si="252"/>
        <v>7.4183132616487457</v>
      </c>
      <c r="CD95" s="26">
        <f t="shared" si="252"/>
        <v>7.2</v>
      </c>
      <c r="CE95" s="26">
        <f t="shared" ref="CE95:CO95" si="253">AVERAGE(CE84:CE86)</f>
        <v>8.9666666666666668</v>
      </c>
      <c r="CF95" s="26">
        <f t="shared" si="253"/>
        <v>7.7666666666666666</v>
      </c>
      <c r="CG95" s="26">
        <f t="shared" si="253"/>
        <v>7.333333333333333</v>
      </c>
      <c r="CH95" s="26">
        <f t="shared" si="253"/>
        <v>8.7666666666666675</v>
      </c>
      <c r="CI95" s="26">
        <f t="shared" si="253"/>
        <v>8.706666666666667</v>
      </c>
      <c r="CJ95" s="26">
        <f t="shared" si="253"/>
        <v>8.1666666666666661</v>
      </c>
      <c r="CK95" s="26">
        <f t="shared" si="253"/>
        <v>8.0366666666666671</v>
      </c>
      <c r="CL95" s="26">
        <f t="shared" si="253"/>
        <v>8.8033333333333328</v>
      </c>
      <c r="CM95" s="26">
        <f t="shared" si="253"/>
        <v>8.9366666666666656</v>
      </c>
      <c r="CN95" s="26">
        <f t="shared" si="253"/>
        <v>8.8833333333333329</v>
      </c>
      <c r="CO95" s="26">
        <f t="shared" si="253"/>
        <v>8.0956666666666663</v>
      </c>
      <c r="CP95" s="26"/>
      <c r="CQ95" s="4"/>
      <c r="CV95" s="32"/>
      <c r="CW95" s="32">
        <v>1944</v>
      </c>
      <c r="CX95" s="42">
        <v>11.754166666666665</v>
      </c>
      <c r="CZ95" s="32">
        <v>1943</v>
      </c>
      <c r="DA95" s="42">
        <v>11.800833333333335</v>
      </c>
      <c r="DC95" s="32">
        <v>1951</v>
      </c>
      <c r="DD95" s="42">
        <v>12.683333333333332</v>
      </c>
      <c r="DF95" s="32">
        <v>1992</v>
      </c>
      <c r="DG95" s="42">
        <v>14.025</v>
      </c>
      <c r="DI95" s="31">
        <v>1977</v>
      </c>
      <c r="DJ95" s="27">
        <v>11.633333333333333</v>
      </c>
      <c r="DL95" s="31">
        <v>1984</v>
      </c>
      <c r="DM95" s="19">
        <v>16.133333333333336</v>
      </c>
      <c r="DO95" s="31">
        <v>1943</v>
      </c>
      <c r="DP95" s="27">
        <v>11.796666666666667</v>
      </c>
      <c r="DR95" s="31">
        <v>1945</v>
      </c>
      <c r="DS95" s="27">
        <v>6.3866666666666676</v>
      </c>
      <c r="DU95" s="8">
        <v>1947</v>
      </c>
      <c r="DV95" s="8">
        <v>16.22</v>
      </c>
      <c r="DX95" s="8">
        <v>1947</v>
      </c>
      <c r="DY95" s="8">
        <v>16.22</v>
      </c>
      <c r="EA95" s="8">
        <v>1974</v>
      </c>
      <c r="EB95" s="8">
        <v>14.4</v>
      </c>
      <c r="ED95" s="8">
        <v>1949</v>
      </c>
      <c r="EE95" s="8">
        <v>11.67</v>
      </c>
      <c r="EG95" s="8">
        <v>1945</v>
      </c>
      <c r="EH95" s="8">
        <v>8.44</v>
      </c>
      <c r="EJ95" s="8">
        <v>1969</v>
      </c>
      <c r="EK95" s="8">
        <v>6.06</v>
      </c>
      <c r="EM95" s="8">
        <v>1938</v>
      </c>
      <c r="EN95" s="8">
        <v>5.78</v>
      </c>
      <c r="EP95" s="8">
        <v>1986</v>
      </c>
      <c r="EQ95" s="8">
        <v>7.2</v>
      </c>
      <c r="ES95" s="30">
        <v>1954</v>
      </c>
      <c r="ET95" s="30">
        <v>9.39</v>
      </c>
      <c r="EV95" s="8">
        <v>1982</v>
      </c>
      <c r="EW95" s="8">
        <v>11</v>
      </c>
      <c r="EY95" s="8">
        <v>1976</v>
      </c>
      <c r="EZ95" s="8">
        <v>12.6</v>
      </c>
      <c r="FB95" s="8">
        <v>2004</v>
      </c>
      <c r="FC95" s="19">
        <v>14.7</v>
      </c>
      <c r="FH95" s="27"/>
      <c r="FI95" s="19"/>
      <c r="FK95" s="27"/>
    </row>
    <row r="96" spans="1:167" ht="13.5">
      <c r="A96" s="2" t="s">
        <v>116</v>
      </c>
      <c r="B96" s="1"/>
      <c r="C96" s="1"/>
      <c r="D96" s="1"/>
      <c r="E96" s="1"/>
      <c r="F96" s="1"/>
      <c r="G96" s="1"/>
      <c r="H96" s="1"/>
      <c r="I96" s="1"/>
      <c r="J96" s="1"/>
      <c r="K96" s="1"/>
      <c r="L96" s="1"/>
      <c r="M96" s="1"/>
      <c r="N96" s="1"/>
      <c r="O96" s="1"/>
      <c r="P96" s="1"/>
      <c r="Q96" s="1"/>
      <c r="R96" s="4">
        <f t="shared" ref="R96:CC96" si="254">AVERAGE(Q82:Q87,R76:R81)</f>
        <v>7.1765087751823016</v>
      </c>
      <c r="S96" s="4">
        <f t="shared" si="254"/>
        <v>6.8528084997439853</v>
      </c>
      <c r="T96" s="4">
        <f t="shared" si="254"/>
        <v>7.110264336917564</v>
      </c>
      <c r="U96" s="4">
        <f t="shared" si="254"/>
        <v>6.4509030977982569</v>
      </c>
      <c r="V96" s="4">
        <f t="shared" si="254"/>
        <v>6.8425933135582753</v>
      </c>
      <c r="W96" s="4">
        <f t="shared" si="254"/>
        <v>6.9905069124423953</v>
      </c>
      <c r="X96" s="4">
        <f t="shared" si="254"/>
        <v>7.2162141577060943</v>
      </c>
      <c r="Y96" s="4">
        <f t="shared" si="254"/>
        <v>7.3403264208909382</v>
      </c>
      <c r="Z96" s="4">
        <f t="shared" si="254"/>
        <v>7.8978797429242364</v>
      </c>
      <c r="AA96" s="4">
        <f t="shared" si="254"/>
        <v>7.7089823348694333</v>
      </c>
      <c r="AB96" s="4">
        <f t="shared" si="254"/>
        <v>7.0184517409114173</v>
      </c>
      <c r="AC96" s="4">
        <f t="shared" si="254"/>
        <v>7.0635023041474652</v>
      </c>
      <c r="AD96" s="4">
        <f t="shared" si="254"/>
        <v>7.3676473859844265</v>
      </c>
      <c r="AE96" s="4">
        <f t="shared" si="254"/>
        <v>7.2154409882232464</v>
      </c>
      <c r="AF96" s="4">
        <f t="shared" si="254"/>
        <v>8.0114919354838712</v>
      </c>
      <c r="AG96" s="4">
        <f t="shared" si="254"/>
        <v>7.6395314900153615</v>
      </c>
      <c r="AH96" s="4">
        <f t="shared" si="254"/>
        <v>6.9100308985292296</v>
      </c>
      <c r="AI96" s="4">
        <f t="shared" si="254"/>
        <v>7.6268842805939583</v>
      </c>
      <c r="AJ96" s="4">
        <f t="shared" si="254"/>
        <v>7.2087416794674866</v>
      </c>
      <c r="AK96" s="4">
        <f t="shared" si="254"/>
        <v>7.2073175883256537</v>
      </c>
      <c r="AL96" s="4">
        <f t="shared" si="254"/>
        <v>8.1235792856260058</v>
      </c>
      <c r="AM96" s="4">
        <f t="shared" si="254"/>
        <v>6.8794329237071175</v>
      </c>
      <c r="AN96" s="4">
        <f t="shared" si="254"/>
        <v>7.723245007680493</v>
      </c>
      <c r="AO96" s="4">
        <f t="shared" si="254"/>
        <v>8.3462039170506888</v>
      </c>
      <c r="AP96" s="4">
        <f t="shared" si="254"/>
        <v>7.3052620195278708</v>
      </c>
      <c r="AQ96" s="4">
        <f t="shared" si="254"/>
        <v>7.7672932667690739</v>
      </c>
      <c r="AR96" s="4">
        <f t="shared" si="254"/>
        <v>7.8380907578085006</v>
      </c>
      <c r="AS96" s="4">
        <f t="shared" si="254"/>
        <v>8.6018561187916038</v>
      </c>
      <c r="AT96" s="4">
        <f t="shared" si="254"/>
        <v>7.1111132740081571</v>
      </c>
      <c r="AU96" s="4">
        <f t="shared" si="254"/>
        <v>6.9927028929851502</v>
      </c>
      <c r="AV96" s="4">
        <f t="shared" si="254"/>
        <v>7.8531189196108562</v>
      </c>
      <c r="AW96" s="4">
        <f t="shared" si="254"/>
        <v>7.7689938556067579</v>
      </c>
      <c r="AX96" s="4">
        <f t="shared" si="254"/>
        <v>7.7839074280064269</v>
      </c>
      <c r="AY96" s="4">
        <f t="shared" si="254"/>
        <v>8.0776405000264848</v>
      </c>
      <c r="AZ96" s="4">
        <f t="shared" si="254"/>
        <v>7.4017812339989772</v>
      </c>
      <c r="BA96" s="4">
        <f t="shared" si="254"/>
        <v>6.9271102150537649</v>
      </c>
      <c r="BB96" s="4">
        <f t="shared" si="254"/>
        <v>6.9993798665183533</v>
      </c>
      <c r="BC96" s="4">
        <f t="shared" si="254"/>
        <v>7.7602809779825934</v>
      </c>
      <c r="BD96" s="4">
        <f t="shared" si="254"/>
        <v>7.7746940604198658</v>
      </c>
      <c r="BE96" s="4">
        <f t="shared" si="254"/>
        <v>7.3183312200946382</v>
      </c>
      <c r="BF96" s="4">
        <f t="shared" si="254"/>
        <v>7.2980821282906918</v>
      </c>
      <c r="BG96" s="4">
        <f t="shared" si="254"/>
        <v>8.2001625704045047</v>
      </c>
      <c r="BH96" s="4">
        <f t="shared" si="254"/>
        <v>8.3227944188428058</v>
      </c>
      <c r="BI96" s="4">
        <f t="shared" si="254"/>
        <v>7.1482629288274451</v>
      </c>
      <c r="BJ96" s="4">
        <f t="shared" si="254"/>
        <v>6.5873504511185255</v>
      </c>
      <c r="BK96" s="4">
        <f t="shared" si="254"/>
        <v>6.9654800307219658</v>
      </c>
      <c r="BL96" s="4">
        <f t="shared" si="254"/>
        <v>7.0935010240655396</v>
      </c>
      <c r="BM96" s="4">
        <f t="shared" si="254"/>
        <v>7.6777451356886823</v>
      </c>
      <c r="BN96" s="4">
        <f t="shared" si="254"/>
        <v>7.5831038530465955</v>
      </c>
      <c r="BO96" s="4">
        <f t="shared" si="254"/>
        <v>7.3871904249872005</v>
      </c>
      <c r="BP96" s="4">
        <f t="shared" si="254"/>
        <v>8.4014132104454688</v>
      </c>
      <c r="BQ96" s="4">
        <f t="shared" si="254"/>
        <v>8.7621517281106005</v>
      </c>
      <c r="BR96" s="4">
        <f t="shared" si="254"/>
        <v>7.9937668489679874</v>
      </c>
      <c r="BS96" s="4">
        <f t="shared" si="254"/>
        <v>8.0021258064516108</v>
      </c>
      <c r="BT96" s="4">
        <f t="shared" si="254"/>
        <v>8.4195403609831043</v>
      </c>
      <c r="BU96" s="4">
        <f t="shared" si="254"/>
        <v>7.9223053379416291</v>
      </c>
      <c r="BV96" s="4">
        <f t="shared" si="254"/>
        <v>7.8060858453837598</v>
      </c>
      <c r="BW96" s="4">
        <f t="shared" si="254"/>
        <v>7.5758054019457246</v>
      </c>
      <c r="BX96" s="4">
        <f t="shared" si="254"/>
        <v>8.2479216461853557</v>
      </c>
      <c r="BY96" s="4">
        <f t="shared" si="254"/>
        <v>8.0266709165386576</v>
      </c>
      <c r="BZ96" s="4">
        <f t="shared" si="254"/>
        <v>7.925311383018169</v>
      </c>
      <c r="CA96" s="4">
        <f t="shared" si="254"/>
        <v>7.4165676715309781</v>
      </c>
      <c r="CB96" s="4">
        <f t="shared" si="254"/>
        <v>7.9913284946236578</v>
      </c>
      <c r="CC96" s="4">
        <f t="shared" si="254"/>
        <v>8.5544936507936509</v>
      </c>
      <c r="CD96" s="4">
        <f t="shared" ref="CD96:CO96" si="255">AVERAGE(CC82:CC87,CD76:CD81)</f>
        <v>7.2705551878630592</v>
      </c>
      <c r="CE96" s="4">
        <f t="shared" si="255"/>
        <v>8.1449999999999996</v>
      </c>
      <c r="CF96" s="4">
        <f t="shared" si="255"/>
        <v>8.836666666666666</v>
      </c>
      <c r="CG96" s="4">
        <f t="shared" si="255"/>
        <v>7.9124999999999988</v>
      </c>
      <c r="CH96" s="4">
        <f t="shared" si="255"/>
        <v>8.2833333333333314</v>
      </c>
      <c r="CI96" s="4">
        <f t="shared" si="255"/>
        <v>8.3166666666666664</v>
      </c>
      <c r="CJ96" s="4">
        <f t="shared" si="255"/>
        <v>8.9545833333333338</v>
      </c>
      <c r="CK96" s="4">
        <f t="shared" si="255"/>
        <v>8.6741666666666664</v>
      </c>
      <c r="CL96" s="4">
        <f t="shared" si="255"/>
        <v>8.1083333333333325</v>
      </c>
      <c r="CM96" s="4">
        <f t="shared" si="255"/>
        <v>8.42</v>
      </c>
      <c r="CN96" s="4">
        <f t="shared" si="255"/>
        <v>8.9749999999999996</v>
      </c>
      <c r="CO96" s="4">
        <f t="shared" si="255"/>
        <v>9.075277777777778</v>
      </c>
      <c r="CP96" s="4"/>
      <c r="CQ96" s="4"/>
      <c r="CV96" s="32"/>
      <c r="CW96" s="32">
        <v>1945</v>
      </c>
      <c r="CX96" s="42">
        <v>11.732500000000002</v>
      </c>
      <c r="CZ96" s="32">
        <v>1992</v>
      </c>
      <c r="DA96" s="42">
        <v>11.700000000000001</v>
      </c>
      <c r="DC96" s="32">
        <v>1992</v>
      </c>
      <c r="DD96" s="42">
        <v>12.466666666666667</v>
      </c>
      <c r="DF96" s="32">
        <v>1993</v>
      </c>
      <c r="DG96" s="42">
        <v>13.562500000000004</v>
      </c>
      <c r="DI96" s="31">
        <v>1976</v>
      </c>
      <c r="DJ96" s="27">
        <v>11.233333333333334</v>
      </c>
      <c r="DL96" s="31">
        <v>1953</v>
      </c>
      <c r="DM96" s="19">
        <v>16.033333333333331</v>
      </c>
      <c r="DO96" s="31">
        <v>1940</v>
      </c>
      <c r="DP96" s="27">
        <v>11.703333333333333</v>
      </c>
      <c r="DR96" s="31">
        <v>1941</v>
      </c>
      <c r="DS96" s="27">
        <v>6.2433333333333332</v>
      </c>
      <c r="DU96" s="8">
        <v>1984</v>
      </c>
      <c r="DV96" s="8">
        <v>16</v>
      </c>
      <c r="DX96" s="8">
        <v>2002</v>
      </c>
      <c r="DY96" s="8">
        <v>16.100000000000001</v>
      </c>
      <c r="EA96" s="8">
        <v>1949</v>
      </c>
      <c r="EB96" s="8">
        <v>14.22</v>
      </c>
      <c r="ED96" s="8">
        <v>1950</v>
      </c>
      <c r="EE96" s="8">
        <v>11.61</v>
      </c>
      <c r="EG96" s="8">
        <v>1992</v>
      </c>
      <c r="EH96" s="8">
        <v>8.1</v>
      </c>
      <c r="EJ96" s="8">
        <v>1951</v>
      </c>
      <c r="EK96" s="8">
        <v>6</v>
      </c>
      <c r="EM96" s="8">
        <v>1943</v>
      </c>
      <c r="EN96" s="8">
        <v>5.67</v>
      </c>
      <c r="EP96" s="8">
        <v>1972</v>
      </c>
      <c r="EQ96" s="8">
        <v>7</v>
      </c>
      <c r="ES96" s="8">
        <v>1967</v>
      </c>
      <c r="ET96" s="8">
        <v>9.39</v>
      </c>
      <c r="EV96" s="30">
        <v>1943</v>
      </c>
      <c r="EW96" s="30">
        <v>11</v>
      </c>
      <c r="EY96" s="8">
        <v>2000</v>
      </c>
      <c r="EZ96" s="8">
        <v>12.6</v>
      </c>
      <c r="FB96" s="30">
        <v>1946</v>
      </c>
      <c r="FC96" s="28">
        <v>14.67</v>
      </c>
      <c r="FH96" s="27"/>
      <c r="FI96" s="19"/>
      <c r="FK96" s="27"/>
    </row>
    <row r="97" spans="1:167">
      <c r="AA97" s="17"/>
      <c r="BW97" s="27"/>
      <c r="BX97" s="27"/>
      <c r="BY97" s="27"/>
      <c r="BZ97" s="27"/>
      <c r="CA97" s="27"/>
      <c r="CB97" s="27"/>
      <c r="CC97" s="27"/>
      <c r="CD97" s="19"/>
      <c r="CE97" s="19"/>
      <c r="CF97" s="19"/>
      <c r="CG97" s="19"/>
      <c r="CH97" s="19"/>
      <c r="CI97" s="19"/>
      <c r="CJ97" s="4"/>
      <c r="CK97" s="4"/>
      <c r="CL97" s="4"/>
      <c r="CM97" s="4"/>
      <c r="CN97" s="4"/>
      <c r="CO97" s="4"/>
      <c r="CP97" s="4"/>
      <c r="CQ97" s="4"/>
      <c r="CV97" s="32"/>
      <c r="CW97" s="32">
        <v>1947</v>
      </c>
      <c r="CX97" s="42">
        <v>11.7325</v>
      </c>
      <c r="CZ97" s="32">
        <v>1945</v>
      </c>
      <c r="DA97" s="42">
        <v>11.665833333333333</v>
      </c>
      <c r="DF97" s="32">
        <v>1947</v>
      </c>
      <c r="DG97" s="42">
        <v>13.445</v>
      </c>
      <c r="DI97" s="31">
        <v>1935</v>
      </c>
      <c r="DJ97" s="27">
        <v>11.203333333333333</v>
      </c>
      <c r="DL97" s="31">
        <v>1993</v>
      </c>
      <c r="DM97" s="19">
        <v>15.9</v>
      </c>
      <c r="DO97" s="31">
        <v>1992</v>
      </c>
      <c r="DP97" s="27">
        <v>11.033333333333333</v>
      </c>
      <c r="DR97" s="31">
        <v>1943</v>
      </c>
      <c r="DS97" s="27">
        <v>6.1466666666666674</v>
      </c>
      <c r="DU97" s="8">
        <v>1953</v>
      </c>
      <c r="DV97" s="8">
        <v>15.44</v>
      </c>
      <c r="DX97" s="8">
        <v>1993</v>
      </c>
      <c r="DY97" s="8">
        <v>15.9</v>
      </c>
      <c r="EA97" s="8">
        <v>1992</v>
      </c>
      <c r="EB97" s="8">
        <v>14.2</v>
      </c>
      <c r="ED97" s="8">
        <v>1988</v>
      </c>
      <c r="EE97" s="8">
        <v>11.4</v>
      </c>
      <c r="EG97" s="8">
        <v>1959</v>
      </c>
      <c r="EH97" s="8">
        <v>8</v>
      </c>
      <c r="EJ97" s="8">
        <v>1972</v>
      </c>
      <c r="EK97" s="8">
        <v>5.8</v>
      </c>
      <c r="EM97" s="8">
        <v>1939</v>
      </c>
      <c r="EN97" s="8">
        <v>5.33</v>
      </c>
      <c r="EP97" s="30">
        <v>1941</v>
      </c>
      <c r="EQ97" s="30">
        <v>6.56</v>
      </c>
      <c r="ES97" s="8">
        <v>1992</v>
      </c>
      <c r="ET97" s="8">
        <v>8.6999999999999993</v>
      </c>
      <c r="EV97" s="30">
        <v>1941</v>
      </c>
      <c r="EW97" s="30">
        <v>10.89</v>
      </c>
      <c r="EY97" s="8">
        <v>1993</v>
      </c>
      <c r="EZ97" s="8">
        <v>12.5</v>
      </c>
      <c r="FB97" s="30">
        <v>1951</v>
      </c>
      <c r="FC97" s="28">
        <v>14.61</v>
      </c>
      <c r="FH97" s="27"/>
      <c r="FI97" s="19"/>
      <c r="FK97" s="27"/>
    </row>
    <row r="98" spans="1:167">
      <c r="A98" s="1" t="s">
        <v>83</v>
      </c>
      <c r="B98" s="1"/>
      <c r="C98" s="1"/>
      <c r="D98" s="1"/>
      <c r="E98" s="1"/>
      <c r="F98" s="1"/>
      <c r="G98" s="1"/>
      <c r="H98" s="1"/>
      <c r="I98" s="1"/>
      <c r="J98" s="1"/>
      <c r="K98" s="1"/>
      <c r="L98" s="1"/>
      <c r="M98" s="1"/>
      <c r="N98" s="1"/>
      <c r="O98" s="1"/>
      <c r="P98" s="1"/>
      <c r="Q98" s="1"/>
      <c r="R98" s="1"/>
      <c r="S98" s="1"/>
      <c r="T98" s="1"/>
      <c r="U98" s="1"/>
      <c r="V98" s="1"/>
      <c r="W98" s="1"/>
      <c r="X98" s="1"/>
      <c r="Y98" s="1"/>
      <c r="Z98" s="1"/>
      <c r="AA98" s="17"/>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5"/>
      <c r="BE98" s="1"/>
      <c r="BF98" s="1"/>
      <c r="BG98" s="1"/>
      <c r="BH98" s="1"/>
      <c r="BI98" s="1"/>
      <c r="BJ98" s="1"/>
      <c r="BK98" s="1"/>
      <c r="BL98" s="1"/>
      <c r="BM98" s="1"/>
      <c r="BN98" s="1"/>
      <c r="BO98" s="1"/>
      <c r="BP98" s="1"/>
      <c r="BQ98" s="1"/>
      <c r="BR98" s="1"/>
      <c r="BS98" s="1"/>
      <c r="BT98" s="1"/>
      <c r="BU98" s="1"/>
      <c r="BV98" s="1"/>
      <c r="BW98" s="4"/>
      <c r="BX98" s="4"/>
      <c r="BY98" s="4"/>
      <c r="BZ98" s="4"/>
      <c r="CA98" s="4"/>
      <c r="CB98" s="4"/>
      <c r="CC98" s="4"/>
      <c r="CD98" s="4"/>
      <c r="CE98" s="4"/>
      <c r="CF98" s="1"/>
      <c r="CG98" s="1"/>
      <c r="CH98" s="4"/>
      <c r="CI98" s="4"/>
      <c r="CJ98" s="4"/>
      <c r="CK98" s="4"/>
      <c r="CL98" s="4"/>
      <c r="CM98" s="4"/>
      <c r="CN98" s="4"/>
      <c r="CO98" s="4"/>
      <c r="CP98" s="4"/>
      <c r="CQ98" s="7" t="s">
        <v>20</v>
      </c>
      <c r="CR98" s="7" t="s">
        <v>20</v>
      </c>
      <c r="CS98" s="18" t="s">
        <v>20</v>
      </c>
      <c r="CV98" s="32"/>
      <c r="DI98" s="31">
        <v>1946</v>
      </c>
      <c r="DJ98" s="27">
        <v>10.780000000000001</v>
      </c>
      <c r="DL98" s="31">
        <v>1947</v>
      </c>
      <c r="DM98" s="19">
        <v>15.703333333333333</v>
      </c>
      <c r="DR98" s="31">
        <v>1932</v>
      </c>
      <c r="DS98" s="27">
        <v>6</v>
      </c>
      <c r="DU98" s="8">
        <v>1997</v>
      </c>
      <c r="DV98" s="8">
        <v>15.4</v>
      </c>
      <c r="DX98" s="8">
        <v>1937</v>
      </c>
      <c r="DY98" s="8">
        <v>15.89</v>
      </c>
      <c r="EA98" s="8">
        <v>1993</v>
      </c>
      <c r="EB98" s="8">
        <v>14.2</v>
      </c>
      <c r="ED98" s="8">
        <v>1940</v>
      </c>
      <c r="EE98" s="8">
        <v>11.28</v>
      </c>
      <c r="EG98" s="8">
        <v>1944</v>
      </c>
      <c r="EH98" s="8">
        <v>7.89</v>
      </c>
      <c r="EJ98" s="8">
        <v>1941</v>
      </c>
      <c r="EK98" s="8">
        <v>5.67</v>
      </c>
      <c r="EM98" s="8">
        <v>1945</v>
      </c>
      <c r="EN98" s="8">
        <v>5.33</v>
      </c>
      <c r="EP98" s="8">
        <v>1932</v>
      </c>
      <c r="EQ98" s="8">
        <v>6.17</v>
      </c>
      <c r="ES98" s="8">
        <v>1977</v>
      </c>
      <c r="ET98" s="8">
        <v>8.3000000000000007</v>
      </c>
      <c r="EV98" s="30">
        <v>1946</v>
      </c>
      <c r="EW98" s="30">
        <v>10.78</v>
      </c>
      <c r="EY98" s="30">
        <v>1935</v>
      </c>
      <c r="EZ98" s="30">
        <v>12.28</v>
      </c>
      <c r="FB98" s="8">
        <v>2006</v>
      </c>
      <c r="FC98" s="19">
        <v>14.6</v>
      </c>
      <c r="FI98" s="19"/>
    </row>
    <row r="99" spans="1:167">
      <c r="A99" s="1"/>
      <c r="B99" s="1"/>
      <c r="C99" s="1"/>
      <c r="D99" s="1"/>
      <c r="E99" s="1"/>
      <c r="F99" s="1"/>
      <c r="G99" s="1"/>
      <c r="H99" s="1"/>
      <c r="I99" s="1"/>
      <c r="J99" s="1"/>
      <c r="K99" s="1"/>
      <c r="L99" s="1"/>
      <c r="M99" s="1"/>
      <c r="N99" s="1"/>
      <c r="O99" s="1"/>
      <c r="P99" s="1"/>
      <c r="Q99" s="1"/>
      <c r="R99" s="1"/>
      <c r="S99" s="1"/>
      <c r="T99" s="1"/>
      <c r="U99" s="1"/>
      <c r="V99" s="1"/>
      <c r="W99" s="1"/>
      <c r="X99" s="1"/>
      <c r="Y99" s="1"/>
      <c r="Z99" s="1"/>
      <c r="AA99" s="17"/>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E99" s="1"/>
      <c r="BF99" s="1"/>
      <c r="BG99" s="1"/>
      <c r="BH99" s="1"/>
      <c r="BI99" s="1"/>
      <c r="BJ99" s="1"/>
      <c r="BK99" s="1"/>
      <c r="BL99" s="1"/>
      <c r="BM99" s="1"/>
      <c r="BN99" s="1"/>
      <c r="BO99" s="1"/>
      <c r="BP99" s="1"/>
      <c r="BQ99" s="1"/>
      <c r="BR99" s="1"/>
      <c r="BS99" s="1"/>
      <c r="BT99" s="1"/>
      <c r="BU99" s="5"/>
      <c r="BV99" s="5"/>
      <c r="BW99" s="5"/>
      <c r="BX99" s="5"/>
      <c r="BY99" s="5"/>
      <c r="BZ99" s="5"/>
      <c r="CA99" s="5"/>
      <c r="CB99" s="5"/>
      <c r="CC99" s="5"/>
      <c r="CD99" s="5"/>
      <c r="CE99" s="5"/>
      <c r="CF99" s="5"/>
      <c r="CG99" s="5"/>
      <c r="CH99" s="5"/>
      <c r="CI99" s="5"/>
      <c r="CJ99" s="5"/>
      <c r="CK99" s="5"/>
      <c r="CL99" s="5"/>
      <c r="CM99" s="5"/>
      <c r="CN99" s="5"/>
      <c r="CO99" s="5"/>
      <c r="CP99" s="5"/>
      <c r="CQ99" s="18" t="s">
        <v>80</v>
      </c>
      <c r="CR99" s="18" t="s">
        <v>80</v>
      </c>
      <c r="CS99" s="18" t="s">
        <v>80</v>
      </c>
      <c r="CV99" s="32"/>
      <c r="DU99" s="8">
        <v>1949</v>
      </c>
      <c r="DV99" s="8">
        <v>15.39</v>
      </c>
      <c r="DX99" s="8">
        <v>1976</v>
      </c>
      <c r="DY99" s="8">
        <v>15.6</v>
      </c>
      <c r="EA99" s="8">
        <v>1936</v>
      </c>
      <c r="EB99" s="8">
        <v>13.83</v>
      </c>
      <c r="ED99" s="8">
        <v>1992</v>
      </c>
      <c r="EE99" s="8">
        <v>10.8</v>
      </c>
      <c r="EG99" s="8">
        <v>1943</v>
      </c>
      <c r="EH99" s="8">
        <v>7.78</v>
      </c>
      <c r="EJ99" s="8">
        <v>1945</v>
      </c>
      <c r="EK99" s="8">
        <v>5.1100000000000003</v>
      </c>
      <c r="EM99" s="8">
        <v>1932</v>
      </c>
      <c r="EN99" s="8">
        <v>5.22</v>
      </c>
      <c r="EP99" s="30">
        <v>1943</v>
      </c>
      <c r="EQ99" s="30">
        <v>5.44</v>
      </c>
      <c r="ES99" s="30">
        <v>1935</v>
      </c>
      <c r="ET99" s="30">
        <v>7.89</v>
      </c>
      <c r="EV99" s="30">
        <v>1945</v>
      </c>
      <c r="EW99" s="30">
        <v>9.7799999999999994</v>
      </c>
      <c r="EY99" s="30">
        <v>1946</v>
      </c>
      <c r="EZ99" s="30">
        <v>10.89</v>
      </c>
      <c r="FB99" s="30">
        <v>1945</v>
      </c>
      <c r="FC99" s="28">
        <v>14.44</v>
      </c>
      <c r="FI99" s="19"/>
    </row>
    <row r="100" spans="1:167">
      <c r="A100" s="1"/>
      <c r="B100" s="5">
        <v>1932</v>
      </c>
      <c r="C100" s="5">
        <v>1933</v>
      </c>
      <c r="D100" s="5">
        <v>1934</v>
      </c>
      <c r="E100" s="5">
        <v>1935</v>
      </c>
      <c r="F100" s="5">
        <v>1936</v>
      </c>
      <c r="G100" s="5">
        <v>1937</v>
      </c>
      <c r="H100" s="5">
        <v>1938</v>
      </c>
      <c r="I100" s="5">
        <v>1939</v>
      </c>
      <c r="J100" s="5">
        <v>1940</v>
      </c>
      <c r="K100" s="5">
        <v>1941</v>
      </c>
      <c r="L100" s="5">
        <v>1942</v>
      </c>
      <c r="M100" s="5">
        <v>1943</v>
      </c>
      <c r="N100" s="5">
        <v>1944</v>
      </c>
      <c r="O100" s="5">
        <v>1945</v>
      </c>
      <c r="P100" s="5">
        <v>1946</v>
      </c>
      <c r="Q100" s="5">
        <v>1947</v>
      </c>
      <c r="R100" s="5">
        <v>1948</v>
      </c>
      <c r="S100" s="5">
        <v>1949</v>
      </c>
      <c r="T100" s="5">
        <v>1950</v>
      </c>
      <c r="U100" s="5">
        <v>1951</v>
      </c>
      <c r="V100" s="5">
        <v>1952</v>
      </c>
      <c r="W100" s="5">
        <v>1953</v>
      </c>
      <c r="X100" s="5">
        <v>1954</v>
      </c>
      <c r="Y100" s="5">
        <v>1955</v>
      </c>
      <c r="Z100" s="5">
        <v>1956</v>
      </c>
      <c r="AA100" s="5">
        <v>1957</v>
      </c>
      <c r="AB100" s="5">
        <v>1958</v>
      </c>
      <c r="AC100" s="5">
        <v>1959</v>
      </c>
      <c r="AD100" s="5">
        <v>1960</v>
      </c>
      <c r="AE100" s="5">
        <v>1961</v>
      </c>
      <c r="AF100" s="5">
        <v>1962</v>
      </c>
      <c r="AG100" s="5">
        <v>1963</v>
      </c>
      <c r="AH100" s="5">
        <v>1964</v>
      </c>
      <c r="AI100" s="5">
        <v>1965</v>
      </c>
      <c r="AJ100" s="5">
        <v>1966</v>
      </c>
      <c r="AK100" s="5">
        <v>1967</v>
      </c>
      <c r="AL100" s="5">
        <v>1968</v>
      </c>
      <c r="AM100" s="5">
        <v>1969</v>
      </c>
      <c r="AN100" s="5">
        <v>1970</v>
      </c>
      <c r="AO100" s="5">
        <v>1971</v>
      </c>
      <c r="AP100" s="5">
        <v>1972</v>
      </c>
      <c r="AQ100" s="5">
        <v>1973</v>
      </c>
      <c r="AR100" s="5">
        <v>1974</v>
      </c>
      <c r="AS100" s="5">
        <v>1975</v>
      </c>
      <c r="AT100" s="5">
        <v>1976</v>
      </c>
      <c r="AU100" s="5">
        <v>1977</v>
      </c>
      <c r="AV100" s="5">
        <v>1978</v>
      </c>
      <c r="AW100" s="5">
        <v>1979</v>
      </c>
      <c r="AX100" s="5">
        <v>1980</v>
      </c>
      <c r="AY100" s="5">
        <v>1981</v>
      </c>
      <c r="AZ100" s="5">
        <v>1982</v>
      </c>
      <c r="BA100" s="5">
        <v>1983</v>
      </c>
      <c r="BB100" s="5">
        <v>1984</v>
      </c>
      <c r="BC100" s="5">
        <v>1985</v>
      </c>
      <c r="BD100" s="5">
        <v>1986</v>
      </c>
      <c r="BE100" s="5">
        <v>1987</v>
      </c>
      <c r="BF100" s="5">
        <v>1988</v>
      </c>
      <c r="BG100" s="5">
        <v>1989</v>
      </c>
      <c r="BH100" s="5">
        <v>1990</v>
      </c>
      <c r="BI100" s="5">
        <v>1991</v>
      </c>
      <c r="BJ100" s="5">
        <v>1992</v>
      </c>
      <c r="BK100" s="5">
        <v>1993</v>
      </c>
      <c r="BL100" s="5">
        <v>1994</v>
      </c>
      <c r="BM100" s="5">
        <v>1995</v>
      </c>
      <c r="BN100" s="5">
        <v>1996</v>
      </c>
      <c r="BO100" s="5">
        <v>1997</v>
      </c>
      <c r="BP100" s="5">
        <v>1998</v>
      </c>
      <c r="BQ100" s="5">
        <v>1999</v>
      </c>
      <c r="BR100" s="1">
        <v>2000</v>
      </c>
      <c r="BS100" s="1">
        <v>2001</v>
      </c>
      <c r="BT100" s="1">
        <v>2002</v>
      </c>
      <c r="BU100" s="5">
        <v>2003</v>
      </c>
      <c r="BV100" s="5">
        <v>2004</v>
      </c>
      <c r="BW100" s="5">
        <v>2005</v>
      </c>
      <c r="BX100" s="5">
        <v>2006</v>
      </c>
      <c r="BY100" s="5">
        <v>2007</v>
      </c>
      <c r="BZ100" s="5">
        <v>2008</v>
      </c>
      <c r="CA100" s="5">
        <v>2009</v>
      </c>
      <c r="CB100" s="5">
        <v>2010</v>
      </c>
      <c r="CC100" s="5">
        <v>2011</v>
      </c>
      <c r="CD100" s="5">
        <v>2012</v>
      </c>
      <c r="CE100" s="5">
        <v>2013</v>
      </c>
      <c r="CF100" s="5">
        <v>2014</v>
      </c>
      <c r="CG100" s="5">
        <v>2015</v>
      </c>
      <c r="CH100" s="5">
        <v>2016</v>
      </c>
      <c r="CI100" s="5">
        <v>2017</v>
      </c>
      <c r="CJ100" s="5">
        <v>2018</v>
      </c>
      <c r="CK100" s="5">
        <v>2019</v>
      </c>
      <c r="CL100" s="5">
        <v>2020</v>
      </c>
      <c r="CM100" s="5">
        <v>2021</v>
      </c>
      <c r="CN100" s="5">
        <v>2022</v>
      </c>
      <c r="CO100" s="5">
        <v>2023</v>
      </c>
      <c r="CP100" s="5">
        <v>2024</v>
      </c>
      <c r="CQ100" s="18" t="s">
        <v>357</v>
      </c>
      <c r="CR100" s="18" t="s">
        <v>77</v>
      </c>
      <c r="CS100" s="18" t="s">
        <v>359</v>
      </c>
      <c r="CV100" s="32"/>
      <c r="FI100" s="19"/>
    </row>
    <row r="101" spans="1:167">
      <c r="A101" s="1" t="s">
        <v>2</v>
      </c>
      <c r="B101" s="1"/>
      <c r="C101" s="1"/>
      <c r="D101" s="1"/>
      <c r="E101" s="1"/>
      <c r="F101" s="1"/>
      <c r="G101" s="1"/>
      <c r="H101" s="1"/>
      <c r="I101" s="1"/>
      <c r="J101" s="1"/>
      <c r="K101" s="1"/>
      <c r="L101" s="1"/>
      <c r="M101" s="1"/>
      <c r="N101" s="1"/>
      <c r="O101" s="1"/>
      <c r="P101" s="1"/>
      <c r="Q101" s="1"/>
      <c r="R101" s="4">
        <f t="shared" ref="R101:AW101" si="256">R51-R76</f>
        <v>11.122580645161287</v>
      </c>
      <c r="S101" s="4">
        <f t="shared" si="256"/>
        <v>10.783870967741933</v>
      </c>
      <c r="T101" s="4">
        <f t="shared" si="256"/>
        <v>11.796774193548387</v>
      </c>
      <c r="U101" s="4">
        <f t="shared" si="256"/>
        <v>11.06451612903226</v>
      </c>
      <c r="V101" s="4">
        <f t="shared" si="256"/>
        <v>10.97096774193548</v>
      </c>
      <c r="W101" s="4">
        <f t="shared" si="256"/>
        <v>11.019354838709679</v>
      </c>
      <c r="X101" s="4">
        <f t="shared" si="256"/>
        <v>12.251612903225805</v>
      </c>
      <c r="Y101" s="4">
        <f t="shared" si="256"/>
        <v>12.087096774193546</v>
      </c>
      <c r="Z101" s="4">
        <f t="shared" si="256"/>
        <v>10.61290322580645</v>
      </c>
      <c r="AA101" s="4">
        <f t="shared" si="256"/>
        <v>12.738709677419347</v>
      </c>
      <c r="AB101" s="4">
        <f t="shared" si="256"/>
        <v>11.95161290322581</v>
      </c>
      <c r="AC101" s="4">
        <f t="shared" si="256"/>
        <v>12.032258064516137</v>
      </c>
      <c r="AD101" s="4">
        <f t="shared" si="256"/>
        <v>12.53225806451613</v>
      </c>
      <c r="AE101" s="4">
        <f t="shared" si="256"/>
        <v>10.829032258064514</v>
      </c>
      <c r="AF101" s="4">
        <f t="shared" si="256"/>
        <v>10.487096774193557</v>
      </c>
      <c r="AG101" s="4">
        <f t="shared" si="256"/>
        <v>11.596774193548386</v>
      </c>
      <c r="AH101" s="4">
        <f t="shared" si="256"/>
        <v>11.796774193548382</v>
      </c>
      <c r="AI101" s="4">
        <f t="shared" si="256"/>
        <v>10.458064516129031</v>
      </c>
      <c r="AJ101" s="4">
        <f t="shared" si="256"/>
        <v>10.235483870967739</v>
      </c>
      <c r="AK101" s="4">
        <f t="shared" si="256"/>
        <v>10.154838709677417</v>
      </c>
      <c r="AL101" s="4">
        <f t="shared" si="256"/>
        <v>11.551612903225807</v>
      </c>
      <c r="AM101" s="4">
        <f t="shared" si="256"/>
        <v>11.674193548387111</v>
      </c>
      <c r="AN101" s="4">
        <f t="shared" si="256"/>
        <v>11.538709677419357</v>
      </c>
      <c r="AO101" s="4">
        <f t="shared" si="256"/>
        <v>9.609677419354842</v>
      </c>
      <c r="AP101" s="4">
        <f t="shared" si="256"/>
        <v>10.967741935483874</v>
      </c>
      <c r="AQ101" s="4">
        <f t="shared" si="256"/>
        <v>12.2483870967742</v>
      </c>
      <c r="AR101" s="4">
        <f t="shared" si="256"/>
        <v>11.516129032258062</v>
      </c>
      <c r="AS101" s="4">
        <f t="shared" si="256"/>
        <v>10.848387096774195</v>
      </c>
      <c r="AT101" s="4">
        <f t="shared" si="256"/>
        <v>9.2483870967741932</v>
      </c>
      <c r="AU101" s="4">
        <f t="shared" si="256"/>
        <v>11.129032258064509</v>
      </c>
      <c r="AV101" s="4">
        <f t="shared" si="256"/>
        <v>11.570967741935478</v>
      </c>
      <c r="AW101" s="4">
        <f t="shared" si="256"/>
        <v>12</v>
      </c>
      <c r="AX101" s="4">
        <f t="shared" ref="AX101:CC101" si="257">AX51-AX76</f>
        <v>10.906451612903222</v>
      </c>
      <c r="AY101" s="4">
        <f t="shared" si="257"/>
        <v>12.100000000000003</v>
      </c>
      <c r="AZ101" s="4">
        <f t="shared" si="257"/>
        <v>12.158064516129036</v>
      </c>
      <c r="BA101" s="4">
        <f t="shared" si="257"/>
        <v>12.47096774193548</v>
      </c>
      <c r="BB101" s="4">
        <f t="shared" si="257"/>
        <v>11.877419354838707</v>
      </c>
      <c r="BC101" s="4">
        <f t="shared" si="257"/>
        <v>11.316129032258061</v>
      </c>
      <c r="BD101" s="4">
        <f t="shared" si="257"/>
        <v>10.393548387096773</v>
      </c>
      <c r="BE101" s="4">
        <f t="shared" si="257"/>
        <v>13.112903225806454</v>
      </c>
      <c r="BF101" s="4">
        <f t="shared" si="257"/>
        <v>12.180645161290322</v>
      </c>
      <c r="BG101" s="4">
        <f t="shared" si="257"/>
        <v>10.051612903225797</v>
      </c>
      <c r="BH101" s="4">
        <f t="shared" si="257"/>
        <v>12.496774193548392</v>
      </c>
      <c r="BI101" s="4">
        <f t="shared" si="257"/>
        <v>11.267741935483873</v>
      </c>
      <c r="BJ101" s="4">
        <f t="shared" si="257"/>
        <v>10.054838709677425</v>
      </c>
      <c r="BK101" s="4">
        <f t="shared" si="257"/>
        <v>11.72258064516129</v>
      </c>
      <c r="BL101" s="4">
        <f t="shared" si="257"/>
        <v>10.309677419354848</v>
      </c>
      <c r="BM101" s="4">
        <f t="shared" si="257"/>
        <v>10.529032258064518</v>
      </c>
      <c r="BN101" s="4">
        <f t="shared" si="257"/>
        <v>9.6387096774193584</v>
      </c>
      <c r="BO101" s="4">
        <f t="shared" si="257"/>
        <v>10.510870967741941</v>
      </c>
      <c r="BP101" s="4">
        <f t="shared" si="257"/>
        <v>11.541870967741936</v>
      </c>
      <c r="BQ101" s="4">
        <f t="shared" si="257"/>
        <v>9.1151612903225878</v>
      </c>
      <c r="BR101" s="4">
        <f t="shared" si="257"/>
        <v>8.4890322580645137</v>
      </c>
      <c r="BS101" s="4">
        <f t="shared" si="257"/>
        <v>11.656000000000002</v>
      </c>
      <c r="BT101" s="4">
        <f t="shared" si="257"/>
        <v>9.1041935483870944</v>
      </c>
      <c r="BU101" s="4">
        <f t="shared" si="257"/>
        <v>11.472193548387105</v>
      </c>
      <c r="BV101" s="4">
        <f t="shared" si="257"/>
        <v>10.093225806451615</v>
      </c>
      <c r="BW101" s="4">
        <f t="shared" si="257"/>
        <v>9.5925806451612932</v>
      </c>
      <c r="BX101" s="4">
        <f t="shared" si="257"/>
        <v>11.130322580645164</v>
      </c>
      <c r="BY101" s="4">
        <f t="shared" si="257"/>
        <v>10.283999999999999</v>
      </c>
      <c r="BZ101" s="4">
        <f t="shared" si="257"/>
        <v>11.510322580645161</v>
      </c>
      <c r="CA101" s="4">
        <f t="shared" si="257"/>
        <v>12.528483870967737</v>
      </c>
      <c r="CB101" s="4">
        <f t="shared" si="257"/>
        <v>10.372580645161293</v>
      </c>
      <c r="CC101" s="4">
        <f t="shared" si="257"/>
        <v>9.7683870967741981</v>
      </c>
      <c r="CD101" s="4">
        <f t="shared" ref="CD101:CO101" si="258">CD51-CD76</f>
        <v>10.405548387096767</v>
      </c>
      <c r="CE101" s="4">
        <f t="shared" si="258"/>
        <v>11.1</v>
      </c>
      <c r="CF101" s="4">
        <f t="shared" si="258"/>
        <v>10.399999999999999</v>
      </c>
      <c r="CG101" s="4">
        <f t="shared" si="258"/>
        <v>11.100000000000001</v>
      </c>
      <c r="CH101" s="4">
        <f t="shared" si="258"/>
        <v>9.1000000000000014</v>
      </c>
      <c r="CI101" s="4">
        <f t="shared" si="258"/>
        <v>10.9</v>
      </c>
      <c r="CJ101" s="4">
        <f t="shared" si="258"/>
        <v>9.3350000000000009</v>
      </c>
      <c r="CK101" s="4">
        <f t="shared" si="258"/>
        <v>12.244</v>
      </c>
      <c r="CL101" s="4">
        <f t="shared" si="258"/>
        <v>10.784999999999998</v>
      </c>
      <c r="CM101" s="4">
        <f t="shared" si="258"/>
        <v>12.116999999999999</v>
      </c>
      <c r="CN101" s="4">
        <f t="shared" si="258"/>
        <v>10.874000000000001</v>
      </c>
      <c r="CO101" s="4">
        <f t="shared" si="258"/>
        <v>9.2759999999999998</v>
      </c>
      <c r="CP101" s="4">
        <f>CP51-CP76</f>
        <v>11.480774193548388</v>
      </c>
      <c r="CQ101" s="4">
        <f>AVERAGE(BD101:CO101)</f>
        <v>10.699048387096777</v>
      </c>
      <c r="CR101" s="4">
        <f>AVERAGE(Q101:BC101)</f>
        <v>11.348811544991511</v>
      </c>
      <c r="CS101" s="4">
        <f>AVERAGE(Q101:CO101)</f>
        <v>11.023929966044143</v>
      </c>
      <c r="CV101" s="32"/>
      <c r="FI101" s="19"/>
    </row>
    <row r="102" spans="1:167">
      <c r="A102" s="1" t="s">
        <v>3</v>
      </c>
      <c r="B102" s="1"/>
      <c r="C102" s="1"/>
      <c r="D102" s="1"/>
      <c r="E102" s="1"/>
      <c r="F102" s="1"/>
      <c r="G102" s="1"/>
      <c r="H102" s="1"/>
      <c r="I102" s="1"/>
      <c r="J102" s="1"/>
      <c r="K102" s="1"/>
      <c r="L102" s="1"/>
      <c r="M102" s="1"/>
      <c r="N102" s="1"/>
      <c r="O102" s="1"/>
      <c r="P102" s="1"/>
      <c r="Q102" s="1"/>
      <c r="R102" s="4">
        <f t="shared" ref="R102:AW102" si="259">R52-R77</f>
        <v>11.782758620689659</v>
      </c>
      <c r="S102" s="4">
        <f t="shared" si="259"/>
        <v>12.160714285714274</v>
      </c>
      <c r="T102" s="4">
        <f t="shared" si="259"/>
        <v>13.599999999999993</v>
      </c>
      <c r="U102" s="4">
        <f t="shared" si="259"/>
        <v>12.271428571428581</v>
      </c>
      <c r="V102" s="4">
        <f t="shared" si="259"/>
        <v>10.524137931034488</v>
      </c>
      <c r="W102" s="4">
        <f t="shared" si="259"/>
        <v>10.039285714285716</v>
      </c>
      <c r="X102" s="4">
        <f t="shared" si="259"/>
        <v>11.524999999999999</v>
      </c>
      <c r="Y102" s="4">
        <f t="shared" si="259"/>
        <v>10.321428571428577</v>
      </c>
      <c r="Z102" s="4">
        <f t="shared" si="259"/>
        <v>10.255172413793106</v>
      </c>
      <c r="AA102" s="4">
        <f t="shared" si="259"/>
        <v>12.207142857142863</v>
      </c>
      <c r="AB102" s="4">
        <f t="shared" si="259"/>
        <v>9.9035714285714267</v>
      </c>
      <c r="AC102" s="4">
        <f t="shared" si="259"/>
        <v>11.246428571428579</v>
      </c>
      <c r="AD102" s="4">
        <f t="shared" si="259"/>
        <v>10.617241379310348</v>
      </c>
      <c r="AE102" s="4">
        <f t="shared" si="259"/>
        <v>11.060714285714282</v>
      </c>
      <c r="AF102" s="4">
        <f t="shared" si="259"/>
        <v>11.77857142857143</v>
      </c>
      <c r="AG102" s="4">
        <f t="shared" si="259"/>
        <v>10.182142857142853</v>
      </c>
      <c r="AH102" s="4">
        <f t="shared" si="259"/>
        <v>11.744827586206895</v>
      </c>
      <c r="AI102" s="4">
        <f t="shared" si="259"/>
        <v>11.939285714285708</v>
      </c>
      <c r="AJ102" s="4">
        <f t="shared" si="259"/>
        <v>10.085714285714291</v>
      </c>
      <c r="AK102" s="4">
        <f t="shared" si="259"/>
        <v>12.442857142857143</v>
      </c>
      <c r="AL102" s="4">
        <f t="shared" si="259"/>
        <v>12.393103448275866</v>
      </c>
      <c r="AM102" s="4">
        <f t="shared" si="259"/>
        <v>8.8071428571428552</v>
      </c>
      <c r="AN102" s="4">
        <f t="shared" si="259"/>
        <v>12.424999999999999</v>
      </c>
      <c r="AO102" s="4">
        <f t="shared" si="259"/>
        <v>11.550714285714287</v>
      </c>
      <c r="AP102" s="4">
        <f t="shared" si="259"/>
        <v>11.637931034482763</v>
      </c>
      <c r="AQ102" s="4">
        <f t="shared" si="259"/>
        <v>12.185714285714282</v>
      </c>
      <c r="AR102" s="4">
        <f t="shared" si="259"/>
        <v>8.8428571428571505</v>
      </c>
      <c r="AS102" s="4">
        <f t="shared" si="259"/>
        <v>10.914285714285711</v>
      </c>
      <c r="AT102" s="4">
        <f t="shared" si="259"/>
        <v>10.924137931034483</v>
      </c>
      <c r="AU102" s="4">
        <f t="shared" si="259"/>
        <v>11.685714285714287</v>
      </c>
      <c r="AV102" s="4">
        <f t="shared" si="259"/>
        <v>12.082142857142859</v>
      </c>
      <c r="AW102" s="4">
        <f t="shared" si="259"/>
        <v>11.614285714285719</v>
      </c>
      <c r="AX102" s="4">
        <f t="shared" ref="AX102:CC102" si="260">AX52-AX77</f>
        <v>11.393103448275866</v>
      </c>
      <c r="AY102" s="4">
        <f t="shared" si="260"/>
        <v>11.132142857142858</v>
      </c>
      <c r="AZ102" s="4">
        <f t="shared" si="260"/>
        <v>12.082142857142852</v>
      </c>
      <c r="BA102" s="4">
        <f t="shared" si="260"/>
        <v>11.957142857142861</v>
      </c>
      <c r="BB102" s="4">
        <f t="shared" si="260"/>
        <v>10.86896551724138</v>
      </c>
      <c r="BC102" s="4">
        <f t="shared" si="260"/>
        <v>12.860714285714282</v>
      </c>
      <c r="BD102" s="4">
        <f t="shared" si="260"/>
        <v>9.6214285714285719</v>
      </c>
      <c r="BE102" s="4">
        <f t="shared" si="260"/>
        <v>12.192857142857143</v>
      </c>
      <c r="BF102" s="4">
        <f t="shared" si="260"/>
        <v>9.344827586206895</v>
      </c>
      <c r="BG102" s="4">
        <f t="shared" si="260"/>
        <v>10.828571428571429</v>
      </c>
      <c r="BH102" s="4">
        <f t="shared" si="260"/>
        <v>12.717857142857147</v>
      </c>
      <c r="BI102" s="4">
        <f t="shared" si="260"/>
        <v>11.728571428571435</v>
      </c>
      <c r="BJ102" s="4">
        <f t="shared" si="260"/>
        <v>11.224137931034477</v>
      </c>
      <c r="BK102" s="4">
        <f t="shared" si="260"/>
        <v>10.99285714285714</v>
      </c>
      <c r="BL102" s="4">
        <f t="shared" si="260"/>
        <v>11.442857142857145</v>
      </c>
      <c r="BM102" s="4">
        <f t="shared" si="260"/>
        <v>8.6214285714285683</v>
      </c>
      <c r="BN102" s="4">
        <f t="shared" si="260"/>
        <v>10.017241379310342</v>
      </c>
      <c r="BO102" s="4">
        <f t="shared" si="260"/>
        <v>10.961785714285719</v>
      </c>
      <c r="BP102" s="4">
        <f t="shared" si="260"/>
        <v>10.570357142857141</v>
      </c>
      <c r="BQ102" s="4">
        <f t="shared" si="260"/>
        <v>10.089999999999996</v>
      </c>
      <c r="BR102" s="4">
        <f t="shared" si="260"/>
        <v>10.519655172413794</v>
      </c>
      <c r="BS102" s="4">
        <f t="shared" si="260"/>
        <v>11.718928571428576</v>
      </c>
      <c r="BT102" s="4">
        <f t="shared" si="260"/>
        <v>10.238214285714283</v>
      </c>
      <c r="BU102" s="4">
        <f t="shared" si="260"/>
        <v>11.124571428571423</v>
      </c>
      <c r="BV102" s="4">
        <f t="shared" si="260"/>
        <v>9.6024482758620717</v>
      </c>
      <c r="BW102" s="4">
        <f t="shared" si="260"/>
        <v>10.930000000000007</v>
      </c>
      <c r="BX102" s="4">
        <f t="shared" si="260"/>
        <v>10.804999999999989</v>
      </c>
      <c r="BY102" s="4">
        <f t="shared" si="260"/>
        <v>10.008214285714287</v>
      </c>
      <c r="BZ102" s="4">
        <f t="shared" si="260"/>
        <v>11.375379310344826</v>
      </c>
      <c r="CA102" s="4">
        <f t="shared" si="260"/>
        <v>9.5757499999999922</v>
      </c>
      <c r="CB102" s="4">
        <f t="shared" si="260"/>
        <v>11.518928571428571</v>
      </c>
      <c r="CC102" s="4">
        <f t="shared" si="260"/>
        <v>11.94028571428572</v>
      </c>
      <c r="CD102" s="4">
        <f t="shared" ref="CD102:CP103" si="261">CD52-CD77</f>
        <v>8.7775862068965491</v>
      </c>
      <c r="CE102" s="4">
        <f t="shared" si="261"/>
        <v>12.200000000000001</v>
      </c>
      <c r="CF102" s="4">
        <f t="shared" si="261"/>
        <v>10.900000000000002</v>
      </c>
      <c r="CG102" s="4">
        <f t="shared" si="261"/>
        <v>12.19</v>
      </c>
      <c r="CH102" s="4">
        <f t="shared" si="261"/>
        <v>11.100000000000001</v>
      </c>
      <c r="CI102" s="4">
        <f t="shared" si="261"/>
        <v>10.200000000000001</v>
      </c>
      <c r="CJ102" s="4">
        <f t="shared" si="261"/>
        <v>9.7000000000000011</v>
      </c>
      <c r="CK102" s="4">
        <f t="shared" si="261"/>
        <v>12.3</v>
      </c>
      <c r="CL102" s="4">
        <f t="shared" si="261"/>
        <v>11.38</v>
      </c>
      <c r="CM102" s="4">
        <f t="shared" si="261"/>
        <v>11.702999999999999</v>
      </c>
      <c r="CN102" s="4">
        <f t="shared" si="261"/>
        <v>7.7999999999999989</v>
      </c>
      <c r="CO102" s="4">
        <f t="shared" si="261"/>
        <v>9.2669999999999995</v>
      </c>
      <c r="CP102" s="4">
        <f t="shared" si="261"/>
        <v>12.669</v>
      </c>
      <c r="CQ102" s="4">
        <f t="shared" ref="CQ102:CQ112" si="262">AVERAGE(BD102:CO102)</f>
        <v>10.716572109152189</v>
      </c>
      <c r="CR102" s="4">
        <f t="shared" ref="CR102:CR112" si="263">AVERAGE(Q102:BC102)</f>
        <v>11.343306974332382</v>
      </c>
      <c r="CS102" s="4">
        <f t="shared" ref="CS102:CS112" si="264">AVERAGE(Q102:CO102)</f>
        <v>11.029939541742289</v>
      </c>
      <c r="CV102" s="32"/>
    </row>
    <row r="103" spans="1:167">
      <c r="A103" s="1" t="s">
        <v>4</v>
      </c>
      <c r="B103" s="1"/>
      <c r="C103" s="1"/>
      <c r="D103" s="1"/>
      <c r="E103" s="1"/>
      <c r="F103" s="1"/>
      <c r="G103" s="1"/>
      <c r="H103" s="1"/>
      <c r="I103" s="1"/>
      <c r="J103" s="1"/>
      <c r="K103" s="1"/>
      <c r="L103" s="1"/>
      <c r="M103" s="1"/>
      <c r="N103" s="1"/>
      <c r="O103" s="1"/>
      <c r="P103" s="1"/>
      <c r="Q103" s="4">
        <f t="shared" ref="Q103:Q112" si="265">Q53-Q78</f>
        <v>11.810215053763434</v>
      </c>
      <c r="R103" s="4">
        <f t="shared" ref="R103:AW103" si="266">R53-R78</f>
        <v>12.370967741935486</v>
      </c>
      <c r="S103" s="4">
        <f t="shared" si="266"/>
        <v>12.396774193548387</v>
      </c>
      <c r="T103" s="4">
        <f t="shared" si="266"/>
        <v>13.119354838709663</v>
      </c>
      <c r="U103" s="4">
        <f t="shared" si="266"/>
        <v>11.561290322580644</v>
      </c>
      <c r="V103" s="4">
        <f t="shared" si="266"/>
        <v>12.412903225806447</v>
      </c>
      <c r="W103" s="4">
        <f t="shared" si="266"/>
        <v>11.316129032258063</v>
      </c>
      <c r="X103" s="4">
        <f t="shared" si="266"/>
        <v>11.412903225806446</v>
      </c>
      <c r="Y103" s="4">
        <f t="shared" si="266"/>
        <v>11.464516129032251</v>
      </c>
      <c r="Z103" s="4">
        <f t="shared" si="266"/>
        <v>11.293548387096775</v>
      </c>
      <c r="AA103" s="4">
        <f t="shared" si="266"/>
        <v>11.219354838709677</v>
      </c>
      <c r="AB103" s="4">
        <f t="shared" si="266"/>
        <v>11.893548387096779</v>
      </c>
      <c r="AC103" s="4">
        <f t="shared" si="266"/>
        <v>10.132258064516138</v>
      </c>
      <c r="AD103" s="4">
        <f t="shared" si="266"/>
        <v>9.5225806451612929</v>
      </c>
      <c r="AE103" s="4">
        <f t="shared" si="266"/>
        <v>10.88709677419355</v>
      </c>
      <c r="AF103" s="4">
        <f t="shared" si="266"/>
        <v>11.180645161290315</v>
      </c>
      <c r="AG103" s="4">
        <f t="shared" si="266"/>
        <v>11.141935483870972</v>
      </c>
      <c r="AH103" s="4">
        <f t="shared" si="266"/>
        <v>10.267741935483869</v>
      </c>
      <c r="AI103" s="4">
        <f t="shared" si="266"/>
        <v>10.32258064516129</v>
      </c>
      <c r="AJ103" s="4">
        <f t="shared" si="266"/>
        <v>10.332258064516123</v>
      </c>
      <c r="AK103" s="4">
        <f t="shared" si="266"/>
        <v>10.232258064516127</v>
      </c>
      <c r="AL103" s="4">
        <f t="shared" si="266"/>
        <v>10.122580645161284</v>
      </c>
      <c r="AM103" s="4">
        <f t="shared" si="266"/>
        <v>13.658064516129031</v>
      </c>
      <c r="AN103" s="4">
        <f t="shared" si="266"/>
        <v>9.0387096774193498</v>
      </c>
      <c r="AO103" s="4">
        <f t="shared" si="266"/>
        <v>11.564640198511171</v>
      </c>
      <c r="AP103" s="4">
        <f t="shared" si="266"/>
        <v>10.212903225806448</v>
      </c>
      <c r="AQ103" s="4">
        <f t="shared" si="266"/>
        <v>10.200000000000001</v>
      </c>
      <c r="AR103" s="4">
        <f t="shared" si="266"/>
        <v>10.767741935483873</v>
      </c>
      <c r="AS103" s="4">
        <f t="shared" si="266"/>
        <v>8.99677419354839</v>
      </c>
      <c r="AT103" s="4">
        <f t="shared" si="266"/>
        <v>10.97096774193548</v>
      </c>
      <c r="AU103" s="4">
        <f t="shared" si="266"/>
        <v>10.14193548387097</v>
      </c>
      <c r="AV103" s="4">
        <f t="shared" si="266"/>
        <v>12.096774193548391</v>
      </c>
      <c r="AW103" s="4">
        <f t="shared" si="266"/>
        <v>8.1677419354838712</v>
      </c>
      <c r="AX103" s="4">
        <f t="shared" ref="AX103:CC103" si="267">AX53-AX78</f>
        <v>9.6935483870967722</v>
      </c>
      <c r="AY103" s="4">
        <f t="shared" si="267"/>
        <v>9.8967741935483833</v>
      </c>
      <c r="AZ103" s="4">
        <f t="shared" si="267"/>
        <v>11.43225806451613</v>
      </c>
      <c r="BA103" s="4">
        <f t="shared" si="267"/>
        <v>13.000000000000004</v>
      </c>
      <c r="BB103" s="4">
        <f t="shared" si="267"/>
        <v>10.148387096774195</v>
      </c>
      <c r="BC103" s="4">
        <f t="shared" si="267"/>
        <v>11.629032258064521</v>
      </c>
      <c r="BD103" s="4">
        <f t="shared" si="267"/>
        <v>10.670967741935486</v>
      </c>
      <c r="BE103" s="4">
        <f t="shared" si="267"/>
        <v>9.64838709677419</v>
      </c>
      <c r="BF103" s="4">
        <f t="shared" si="267"/>
        <v>10.699999999999996</v>
      </c>
      <c r="BG103" s="4">
        <f t="shared" si="267"/>
        <v>12.168924731182802</v>
      </c>
      <c r="BH103" s="4">
        <f t="shared" si="267"/>
        <v>12.158064516129036</v>
      </c>
      <c r="BI103" s="4">
        <f t="shared" si="267"/>
        <v>11.364516129032252</v>
      </c>
      <c r="BJ103" s="4">
        <f t="shared" si="267"/>
        <v>12.361290322580654</v>
      </c>
      <c r="BK103" s="4">
        <f t="shared" si="267"/>
        <v>10.338709677419356</v>
      </c>
      <c r="BL103" s="4">
        <f t="shared" si="267"/>
        <v>11.08064516129032</v>
      </c>
      <c r="BM103" s="4">
        <f t="shared" si="267"/>
        <v>11.148387096774197</v>
      </c>
      <c r="BN103" s="4">
        <f t="shared" si="267"/>
        <v>10.308645161290327</v>
      </c>
      <c r="BO103" s="4">
        <f t="shared" si="267"/>
        <v>9.7533870967741922</v>
      </c>
      <c r="BP103" s="4">
        <f t="shared" si="267"/>
        <v>9.5519677419354849</v>
      </c>
      <c r="BQ103" s="4">
        <f t="shared" si="267"/>
        <v>10.354387096774191</v>
      </c>
      <c r="BR103" s="4">
        <f t="shared" si="267"/>
        <v>11.391322580645156</v>
      </c>
      <c r="BS103" s="4">
        <f t="shared" si="267"/>
        <v>10.957935483870971</v>
      </c>
      <c r="BT103" s="4">
        <f t="shared" si="267"/>
        <v>10.580741935483873</v>
      </c>
      <c r="BU103" s="4">
        <f t="shared" si="267"/>
        <v>10.82467741935484</v>
      </c>
      <c r="BV103" s="4">
        <f t="shared" si="267"/>
        <v>11.477580645161293</v>
      </c>
      <c r="BW103" s="4">
        <f t="shared" si="267"/>
        <v>10.404032258064515</v>
      </c>
      <c r="BX103" s="4">
        <f t="shared" si="267"/>
        <v>11.566193548387101</v>
      </c>
      <c r="BY103" s="4">
        <f t="shared" si="267"/>
        <v>11.605709677419352</v>
      </c>
      <c r="BZ103" s="4">
        <f t="shared" si="267"/>
        <v>10.61</v>
      </c>
      <c r="CA103" s="4">
        <f t="shared" si="267"/>
        <v>11.915774193548385</v>
      </c>
      <c r="CB103" s="4">
        <f t="shared" si="267"/>
        <v>12.456322580645161</v>
      </c>
      <c r="CC103" s="4">
        <f t="shared" si="267"/>
        <v>11.368354838709671</v>
      </c>
      <c r="CD103" s="4">
        <f t="shared" ref="CD103:CO103" si="268">CD53-CD78</f>
        <v>10.633999999999997</v>
      </c>
      <c r="CE103" s="4">
        <f t="shared" si="268"/>
        <v>11.600000000000001</v>
      </c>
      <c r="CF103" s="4">
        <f t="shared" si="268"/>
        <v>11.1</v>
      </c>
      <c r="CG103" s="4">
        <f t="shared" si="268"/>
        <v>11.100000000000001</v>
      </c>
      <c r="CH103" s="4">
        <f t="shared" si="268"/>
        <v>10.799999999999999</v>
      </c>
      <c r="CI103" s="4">
        <f t="shared" si="268"/>
        <v>9.0999999999999979</v>
      </c>
      <c r="CJ103" s="4">
        <f t="shared" si="268"/>
        <v>10.5</v>
      </c>
      <c r="CK103" s="4">
        <f t="shared" si="268"/>
        <v>10.000000000000002</v>
      </c>
      <c r="CL103" s="4">
        <f t="shared" si="268"/>
        <v>11.885</v>
      </c>
      <c r="CM103" s="4">
        <f t="shared" si="268"/>
        <v>10.66</v>
      </c>
      <c r="CN103" s="4">
        <f t="shared" si="268"/>
        <v>9.7999999999999989</v>
      </c>
      <c r="CO103" s="4">
        <f t="shared" si="268"/>
        <v>11.752000000000001</v>
      </c>
      <c r="CP103" s="4">
        <f t="shared" si="261"/>
        <v>12.367741935483872</v>
      </c>
      <c r="CQ103" s="4">
        <f t="shared" si="262"/>
        <v>10.939419071873235</v>
      </c>
      <c r="CR103" s="4">
        <f t="shared" si="263"/>
        <v>10.975120357998767</v>
      </c>
      <c r="CS103" s="4">
        <f t="shared" si="264"/>
        <v>10.957501541469282</v>
      </c>
      <c r="CV103" s="32"/>
    </row>
    <row r="104" spans="1:167">
      <c r="A104" s="1" t="s">
        <v>5</v>
      </c>
      <c r="B104" s="1"/>
      <c r="C104" s="1"/>
      <c r="D104" s="1"/>
      <c r="E104" s="1"/>
      <c r="F104" s="1"/>
      <c r="G104" s="1"/>
      <c r="H104" s="1"/>
      <c r="I104" s="1"/>
      <c r="J104" s="1"/>
      <c r="K104" s="1"/>
      <c r="L104" s="1"/>
      <c r="M104" s="1"/>
      <c r="N104" s="1"/>
      <c r="O104" s="1"/>
      <c r="P104" s="1"/>
      <c r="Q104" s="4">
        <f t="shared" si="265"/>
        <v>10.196666666666669</v>
      </c>
      <c r="R104" s="4">
        <f t="shared" ref="R104:AW104" si="269">R54-R79</f>
        <v>10.316666666666675</v>
      </c>
      <c r="S104" s="4">
        <f t="shared" si="269"/>
        <v>11.206666666666671</v>
      </c>
      <c r="T104" s="4">
        <f t="shared" si="269"/>
        <v>11.010000000000002</v>
      </c>
      <c r="U104" s="4">
        <f t="shared" si="269"/>
        <v>10.750000000000004</v>
      </c>
      <c r="V104" s="4">
        <f t="shared" si="269"/>
        <v>12.376666666666665</v>
      </c>
      <c r="W104" s="4">
        <f t="shared" si="269"/>
        <v>11.003333333333332</v>
      </c>
      <c r="X104" s="4">
        <f t="shared" si="269"/>
        <v>11.933333333333335</v>
      </c>
      <c r="Y104" s="4">
        <f t="shared" si="269"/>
        <v>11.450000000000001</v>
      </c>
      <c r="Z104" s="4">
        <f t="shared" si="269"/>
        <v>9.3899999999999917</v>
      </c>
      <c r="AA104" s="4">
        <f t="shared" si="269"/>
        <v>9.4799999999999969</v>
      </c>
      <c r="AB104" s="4">
        <f t="shared" si="269"/>
        <v>13.619999999999997</v>
      </c>
      <c r="AC104" s="4">
        <f t="shared" si="269"/>
        <v>11.613333333333333</v>
      </c>
      <c r="AD104" s="4">
        <f t="shared" si="269"/>
        <v>10.573333333333329</v>
      </c>
      <c r="AE104" s="4">
        <f t="shared" si="269"/>
        <v>11.139999999999995</v>
      </c>
      <c r="AF104" s="4">
        <f t="shared" si="269"/>
        <v>10.006666666666671</v>
      </c>
      <c r="AG104" s="4">
        <f t="shared" si="269"/>
        <v>11.476666666666661</v>
      </c>
      <c r="AH104" s="4">
        <f t="shared" si="269"/>
        <v>11.803333333333327</v>
      </c>
      <c r="AI104" s="4">
        <f t="shared" si="269"/>
        <v>11.190000000000001</v>
      </c>
      <c r="AJ104" s="4">
        <f t="shared" si="269"/>
        <v>11.320000000000002</v>
      </c>
      <c r="AK104" s="4">
        <f t="shared" si="269"/>
        <v>10.33333333333333</v>
      </c>
      <c r="AL104" s="4">
        <f t="shared" si="269"/>
        <v>10.456666666666663</v>
      </c>
      <c r="AM104" s="4">
        <f t="shared" si="269"/>
        <v>11.049999999999999</v>
      </c>
      <c r="AN104" s="4">
        <f t="shared" si="269"/>
        <v>11.340000000000002</v>
      </c>
      <c r="AO104" s="4">
        <f t="shared" si="269"/>
        <v>10.976666666666674</v>
      </c>
      <c r="AP104" s="4">
        <f t="shared" si="269"/>
        <v>10.666666666666666</v>
      </c>
      <c r="AQ104" s="4">
        <f t="shared" si="269"/>
        <v>10.88</v>
      </c>
      <c r="AR104" s="4">
        <f t="shared" si="269"/>
        <v>8.6366666666666649</v>
      </c>
      <c r="AS104" s="4">
        <f t="shared" si="269"/>
        <v>11.579999999999998</v>
      </c>
      <c r="AT104" s="4">
        <f t="shared" si="269"/>
        <v>10.166666666666668</v>
      </c>
      <c r="AU104" s="4">
        <f t="shared" si="269"/>
        <v>11.969999999999999</v>
      </c>
      <c r="AV104" s="4">
        <f t="shared" si="269"/>
        <v>8.2833333333333314</v>
      </c>
      <c r="AW104" s="4">
        <f t="shared" si="269"/>
        <v>10.116666666666662</v>
      </c>
      <c r="AX104" s="4">
        <f t="shared" ref="AX104:CC104" si="270">AX54-AX79</f>
        <v>10.283333333333324</v>
      </c>
      <c r="AY104" s="4">
        <f t="shared" si="270"/>
        <v>11.116666666666667</v>
      </c>
      <c r="AZ104" s="4">
        <f t="shared" si="270"/>
        <v>10.98655172413793</v>
      </c>
      <c r="BA104" s="4">
        <f t="shared" si="270"/>
        <v>11.27333333333333</v>
      </c>
      <c r="BB104" s="4">
        <f t="shared" si="270"/>
        <v>12.680000000000003</v>
      </c>
      <c r="BC104" s="4">
        <f t="shared" si="270"/>
        <v>11.653333333333329</v>
      </c>
      <c r="BD104" s="4">
        <f t="shared" si="270"/>
        <v>12.11</v>
      </c>
      <c r="BE104" s="4">
        <f t="shared" si="270"/>
        <v>10.906666666666663</v>
      </c>
      <c r="BF104" s="4">
        <f t="shared" si="270"/>
        <v>12.779999999999998</v>
      </c>
      <c r="BG104" s="4">
        <f t="shared" si="270"/>
        <v>12.876666666666665</v>
      </c>
      <c r="BH104" s="4">
        <f t="shared" si="270"/>
        <v>10.950000000000005</v>
      </c>
      <c r="BI104" s="4">
        <f t="shared" si="270"/>
        <v>11.663333333333338</v>
      </c>
      <c r="BJ104" s="4">
        <f t="shared" si="270"/>
        <v>12.273333333333333</v>
      </c>
      <c r="BK104" s="4">
        <f t="shared" si="270"/>
        <v>10.183333333333337</v>
      </c>
      <c r="BL104" s="4">
        <f t="shared" si="270"/>
        <v>12.756666666666677</v>
      </c>
      <c r="BM104" s="4">
        <f t="shared" si="270"/>
        <v>7.6333333333333364</v>
      </c>
      <c r="BN104" s="4">
        <f t="shared" si="270"/>
        <v>9.9503000000000039</v>
      </c>
      <c r="BO104" s="4">
        <f t="shared" si="270"/>
        <v>11.167999999999996</v>
      </c>
      <c r="BP104" s="4">
        <f t="shared" si="270"/>
        <v>10.690066666666668</v>
      </c>
      <c r="BQ104" s="4">
        <f t="shared" si="270"/>
        <v>10.369633333333336</v>
      </c>
      <c r="BR104" s="4">
        <f t="shared" si="270"/>
        <v>10.168866666666661</v>
      </c>
      <c r="BS104" s="4">
        <f t="shared" si="270"/>
        <v>12.111933333333326</v>
      </c>
      <c r="BT104" s="4">
        <f t="shared" si="270"/>
        <v>11.343800000000002</v>
      </c>
      <c r="BU104" s="4">
        <f t="shared" si="270"/>
        <v>10.930033333333338</v>
      </c>
      <c r="BV104" s="4">
        <f t="shared" si="270"/>
        <v>10.436866666666663</v>
      </c>
      <c r="BW104" s="4">
        <f t="shared" si="270"/>
        <v>11.585266666666662</v>
      </c>
      <c r="BX104" s="4">
        <f t="shared" si="270"/>
        <v>9.6159333333333361</v>
      </c>
      <c r="BY104" s="4">
        <f t="shared" si="270"/>
        <v>10.597933333333334</v>
      </c>
      <c r="BZ104" s="4">
        <f t="shared" si="270"/>
        <v>9.7585666666666704</v>
      </c>
      <c r="CA104" s="4">
        <f t="shared" si="270"/>
        <v>11.135633333333331</v>
      </c>
      <c r="CB104" s="4">
        <f t="shared" si="270"/>
        <v>11.480833333333329</v>
      </c>
      <c r="CC104" s="4">
        <f t="shared" si="270"/>
        <v>9.7433666666666703</v>
      </c>
      <c r="CD104" s="4">
        <f t="shared" ref="CD104:CO104" si="271">CD54-CD79</f>
        <v>11.672999999999996</v>
      </c>
      <c r="CE104" s="4">
        <f t="shared" si="271"/>
        <v>9.6999999999999993</v>
      </c>
      <c r="CF104" s="4">
        <f t="shared" si="271"/>
        <v>8.3000000000000007</v>
      </c>
      <c r="CG104" s="4">
        <f t="shared" si="271"/>
        <v>10.1</v>
      </c>
      <c r="CH104" s="4">
        <f t="shared" si="271"/>
        <v>11.7</v>
      </c>
      <c r="CI104" s="4">
        <f t="shared" si="271"/>
        <v>9</v>
      </c>
      <c r="CJ104" s="4">
        <f t="shared" si="271"/>
        <v>10.399999999999999</v>
      </c>
      <c r="CK104" s="4">
        <f t="shared" si="271"/>
        <v>10.299999999999999</v>
      </c>
      <c r="CL104" s="4">
        <f t="shared" si="271"/>
        <v>12.48</v>
      </c>
      <c r="CM104" s="4">
        <f t="shared" si="271"/>
        <v>11.363</v>
      </c>
      <c r="CN104" s="4">
        <f t="shared" si="271"/>
        <v>11.487000000000002</v>
      </c>
      <c r="CO104" s="4">
        <f t="shared" si="271"/>
        <v>10.277000000000001</v>
      </c>
      <c r="CP104" s="4"/>
      <c r="CQ104" s="4">
        <f t="shared" si="262"/>
        <v>10.842114912280705</v>
      </c>
      <c r="CR104" s="4">
        <f t="shared" si="263"/>
        <v>10.930937223695841</v>
      </c>
      <c r="CS104" s="4">
        <f t="shared" si="264"/>
        <v>10.887102836244214</v>
      </c>
      <c r="CV104" s="32"/>
    </row>
    <row r="105" spans="1:167">
      <c r="A105" s="1" t="s">
        <v>6</v>
      </c>
      <c r="B105" s="1"/>
      <c r="C105" s="1"/>
      <c r="D105" s="1"/>
      <c r="E105" s="1"/>
      <c r="F105" s="1"/>
      <c r="G105" s="1"/>
      <c r="H105" s="1"/>
      <c r="I105" s="1"/>
      <c r="J105" s="1"/>
      <c r="K105" s="1"/>
      <c r="L105" s="1"/>
      <c r="M105" s="1"/>
      <c r="N105" s="1"/>
      <c r="O105" s="1"/>
      <c r="P105" s="1"/>
      <c r="Q105" s="4">
        <f t="shared" si="265"/>
        <v>12.016129032258064</v>
      </c>
      <c r="R105" s="4">
        <f t="shared" ref="R105:AW105" si="272">R55-R80</f>
        <v>10.096774193548384</v>
      </c>
      <c r="S105" s="4">
        <f t="shared" si="272"/>
        <v>9.9032258064516157</v>
      </c>
      <c r="T105" s="4">
        <f t="shared" si="272"/>
        <v>9.4161290322580644</v>
      </c>
      <c r="U105" s="4">
        <f t="shared" si="272"/>
        <v>11.912903225806449</v>
      </c>
      <c r="V105" s="4">
        <f t="shared" si="272"/>
        <v>11.06774193548387</v>
      </c>
      <c r="W105" s="4">
        <f t="shared" si="272"/>
        <v>10.07741935483871</v>
      </c>
      <c r="X105" s="4">
        <f t="shared" si="272"/>
        <v>11.019354838709681</v>
      </c>
      <c r="Y105" s="4">
        <f t="shared" si="272"/>
        <v>11.425806451612896</v>
      </c>
      <c r="Z105" s="4">
        <f t="shared" si="272"/>
        <v>9.0322580645161246</v>
      </c>
      <c r="AA105" s="4">
        <f t="shared" si="272"/>
        <v>10.680645161290318</v>
      </c>
      <c r="AB105" s="4">
        <f t="shared" si="272"/>
        <v>9.5838709677419338</v>
      </c>
      <c r="AC105" s="4">
        <f t="shared" si="272"/>
        <v>10.76129032258064</v>
      </c>
      <c r="AD105" s="4">
        <f t="shared" si="272"/>
        <v>10.703225806451613</v>
      </c>
      <c r="AE105" s="4">
        <f t="shared" si="272"/>
        <v>10.661290322580646</v>
      </c>
      <c r="AF105" s="4">
        <f t="shared" si="272"/>
        <v>9.4483870967741943</v>
      </c>
      <c r="AG105" s="4">
        <f t="shared" si="272"/>
        <v>11.180645161290327</v>
      </c>
      <c r="AH105" s="4">
        <f t="shared" si="272"/>
        <v>11.074193548387093</v>
      </c>
      <c r="AI105" s="4">
        <f t="shared" si="272"/>
        <v>10.203225806451613</v>
      </c>
      <c r="AJ105" s="4">
        <f t="shared" si="272"/>
        <v>11.670967741935483</v>
      </c>
      <c r="AK105" s="4">
        <f t="shared" si="272"/>
        <v>11.041935483870967</v>
      </c>
      <c r="AL105" s="4">
        <f t="shared" si="272"/>
        <v>9.8354838709677423</v>
      </c>
      <c r="AM105" s="4">
        <f t="shared" si="272"/>
        <v>9.8451612903225811</v>
      </c>
      <c r="AN105" s="4">
        <f t="shared" si="272"/>
        <v>10.361290322580647</v>
      </c>
      <c r="AO105" s="4">
        <f t="shared" si="272"/>
        <v>10.948387096774198</v>
      </c>
      <c r="AP105" s="4">
        <f t="shared" si="272"/>
        <v>11.387096774193543</v>
      </c>
      <c r="AQ105" s="4">
        <f t="shared" si="272"/>
        <v>10.470967741935482</v>
      </c>
      <c r="AR105" s="4">
        <f t="shared" si="272"/>
        <v>10.980645161290324</v>
      </c>
      <c r="AS105" s="4">
        <f t="shared" si="272"/>
        <v>9.7838709677419295</v>
      </c>
      <c r="AT105" s="4">
        <f t="shared" si="272"/>
        <v>11.516129032258062</v>
      </c>
      <c r="AU105" s="4">
        <f t="shared" si="272"/>
        <v>11.880645161290321</v>
      </c>
      <c r="AV105" s="4">
        <f t="shared" si="272"/>
        <v>10.338709677419356</v>
      </c>
      <c r="AW105" s="4">
        <f t="shared" si="272"/>
        <v>9.9193548387096762</v>
      </c>
      <c r="AX105" s="4">
        <f t="shared" ref="AX105:CC105" si="273">AX55-AX80</f>
        <v>10.735483870967748</v>
      </c>
      <c r="AY105" s="4">
        <f t="shared" si="273"/>
        <v>11.08387096774193</v>
      </c>
      <c r="AZ105" s="4">
        <f t="shared" si="273"/>
        <v>11.574193548387093</v>
      </c>
      <c r="BA105" s="4">
        <f t="shared" si="273"/>
        <v>11.206451612903228</v>
      </c>
      <c r="BB105" s="4">
        <f t="shared" si="273"/>
        <v>11.503225806451614</v>
      </c>
      <c r="BC105" s="4">
        <f t="shared" si="273"/>
        <v>10.703225806451613</v>
      </c>
      <c r="BD105" s="4">
        <f t="shared" si="273"/>
        <v>10.464516129032255</v>
      </c>
      <c r="BE105" s="4">
        <f t="shared" si="273"/>
        <v>9.1258064516129025</v>
      </c>
      <c r="BF105" s="4">
        <f t="shared" si="273"/>
        <v>12.538709677419355</v>
      </c>
      <c r="BG105" s="4">
        <f t="shared" si="273"/>
        <v>10.851612903225806</v>
      </c>
      <c r="BH105" s="4">
        <f t="shared" si="273"/>
        <v>11.248387096774195</v>
      </c>
      <c r="BI105" s="4">
        <f t="shared" si="273"/>
        <v>12.019354838709678</v>
      </c>
      <c r="BJ105" s="4">
        <f t="shared" si="273"/>
        <v>10.958064516129035</v>
      </c>
      <c r="BK105" s="4">
        <f t="shared" si="273"/>
        <v>11.409677419354843</v>
      </c>
      <c r="BL105" s="4">
        <f t="shared" si="273"/>
        <v>10.883870967741936</v>
      </c>
      <c r="BM105" s="4">
        <f t="shared" si="273"/>
        <v>9.690967741935486</v>
      </c>
      <c r="BN105" s="4">
        <f t="shared" si="273"/>
        <v>11.901645161290322</v>
      </c>
      <c r="BO105" s="4">
        <f t="shared" si="273"/>
        <v>9.1358387096774152</v>
      </c>
      <c r="BP105" s="4">
        <f t="shared" si="273"/>
        <v>10.467580645161288</v>
      </c>
      <c r="BQ105" s="4">
        <f t="shared" si="273"/>
        <v>11.369451612903223</v>
      </c>
      <c r="BR105" s="4">
        <f t="shared" si="273"/>
        <v>11.244129032258062</v>
      </c>
      <c r="BS105" s="4">
        <f t="shared" si="273"/>
        <v>10.426806451612901</v>
      </c>
      <c r="BT105" s="4">
        <f t="shared" si="273"/>
        <v>11.266451612903229</v>
      </c>
      <c r="BU105" s="4">
        <f t="shared" si="273"/>
        <v>10.004322580645159</v>
      </c>
      <c r="BV105" s="4">
        <f t="shared" si="273"/>
        <v>9.2526451612903244</v>
      </c>
      <c r="BW105" s="4">
        <f t="shared" si="273"/>
        <v>9.4691612903225817</v>
      </c>
      <c r="BX105" s="4">
        <f t="shared" si="273"/>
        <v>10.25016129032258</v>
      </c>
      <c r="BY105" s="4">
        <f t="shared" si="273"/>
        <v>11.011999999999997</v>
      </c>
      <c r="BZ105" s="4">
        <f t="shared" si="273"/>
        <v>12.519354838709681</v>
      </c>
      <c r="CA105" s="4">
        <f t="shared" si="273"/>
        <v>11.215774193548389</v>
      </c>
      <c r="CB105" s="4">
        <f t="shared" si="273"/>
        <v>8.9820967741935469</v>
      </c>
      <c r="CC105" s="4">
        <f t="shared" si="273"/>
        <v>9.4831612903225828</v>
      </c>
      <c r="CD105" s="4">
        <f t="shared" ref="CD105:CO106" si="274">CD55-CD80</f>
        <v>12.00906451612903</v>
      </c>
      <c r="CE105" s="4">
        <f t="shared" si="274"/>
        <v>10.399999999999999</v>
      </c>
      <c r="CF105" s="4">
        <f t="shared" si="274"/>
        <v>11.100000000000001</v>
      </c>
      <c r="CG105" s="4">
        <f t="shared" si="274"/>
        <v>11.5</v>
      </c>
      <c r="CH105" s="4">
        <f t="shared" si="274"/>
        <v>10.000000000000002</v>
      </c>
      <c r="CI105" s="4">
        <f t="shared" si="274"/>
        <v>11.2</v>
      </c>
      <c r="CJ105" s="4">
        <f t="shared" si="274"/>
        <v>9.5</v>
      </c>
      <c r="CK105" s="4">
        <f t="shared" si="274"/>
        <v>11.500000000000002</v>
      </c>
      <c r="CL105" s="4">
        <f t="shared" si="274"/>
        <v>11.111000000000001</v>
      </c>
      <c r="CM105" s="4">
        <f t="shared" si="274"/>
        <v>10.298999999999999</v>
      </c>
      <c r="CN105" s="4">
        <f t="shared" si="274"/>
        <v>11.036</v>
      </c>
      <c r="CO105" s="4">
        <f t="shared" si="274"/>
        <v>9.4929999999999986</v>
      </c>
      <c r="CP105" s="4"/>
      <c r="CQ105" s="4">
        <f t="shared" si="262"/>
        <v>10.693147707979627</v>
      </c>
      <c r="CR105" s="4">
        <f t="shared" si="263"/>
        <v>10.693631100082708</v>
      </c>
      <c r="CS105" s="4">
        <f t="shared" si="264"/>
        <v>10.693392542940929</v>
      </c>
      <c r="CV105" s="32"/>
    </row>
    <row r="106" spans="1:167">
      <c r="A106" s="1" t="s">
        <v>7</v>
      </c>
      <c r="B106" s="1"/>
      <c r="C106" s="1"/>
      <c r="D106" s="1"/>
      <c r="E106" s="1"/>
      <c r="F106" s="1"/>
      <c r="G106" s="1"/>
      <c r="H106" s="1"/>
      <c r="I106" s="1"/>
      <c r="J106" s="1"/>
      <c r="K106" s="1"/>
      <c r="L106" s="1"/>
      <c r="M106" s="1"/>
      <c r="N106" s="1"/>
      <c r="O106" s="1"/>
      <c r="P106" s="1"/>
      <c r="Q106" s="4">
        <f t="shared" si="265"/>
        <v>9.6733333333333356</v>
      </c>
      <c r="R106" s="4">
        <f t="shared" ref="R106:AW106" si="275">R56-R81</f>
        <v>10.706666666666669</v>
      </c>
      <c r="S106" s="4">
        <f t="shared" si="275"/>
        <v>10.180000000000001</v>
      </c>
      <c r="T106" s="4">
        <f t="shared" si="275"/>
        <v>10.300000000000002</v>
      </c>
      <c r="U106" s="4">
        <f t="shared" si="275"/>
        <v>12.096666666666664</v>
      </c>
      <c r="V106" s="4">
        <f t="shared" si="275"/>
        <v>9.6033333333333317</v>
      </c>
      <c r="W106" s="4">
        <f t="shared" si="275"/>
        <v>9.4533333333333331</v>
      </c>
      <c r="X106" s="4">
        <f t="shared" si="275"/>
        <v>11.506666666666666</v>
      </c>
      <c r="Y106" s="4">
        <f t="shared" si="275"/>
        <v>10.873333333333331</v>
      </c>
      <c r="Z106" s="4">
        <f t="shared" si="275"/>
        <v>10.606666666666671</v>
      </c>
      <c r="AA106" s="4">
        <f t="shared" si="275"/>
        <v>12.383333333333336</v>
      </c>
      <c r="AB106" s="4">
        <f t="shared" si="275"/>
        <v>12.680000000000001</v>
      </c>
      <c r="AC106" s="4">
        <f t="shared" si="275"/>
        <v>12.629999999999999</v>
      </c>
      <c r="AD106" s="4">
        <f t="shared" si="275"/>
        <v>8.2866666666666688</v>
      </c>
      <c r="AE106" s="4">
        <f t="shared" si="275"/>
        <v>11.81666666666667</v>
      </c>
      <c r="AF106" s="4">
        <f t="shared" si="275"/>
        <v>10.516666666666667</v>
      </c>
      <c r="AG106" s="4">
        <f t="shared" si="275"/>
        <v>10.52</v>
      </c>
      <c r="AH106" s="4">
        <f t="shared" si="275"/>
        <v>9.6333333333333329</v>
      </c>
      <c r="AI106" s="4">
        <f t="shared" si="275"/>
        <v>11.253333333333332</v>
      </c>
      <c r="AJ106" s="4">
        <f t="shared" si="275"/>
        <v>10.853333333333335</v>
      </c>
      <c r="AK106" s="4">
        <f t="shared" si="275"/>
        <v>12.459999999999999</v>
      </c>
      <c r="AL106" s="4">
        <f t="shared" si="275"/>
        <v>9.3800000000000008</v>
      </c>
      <c r="AM106" s="4">
        <f t="shared" si="275"/>
        <v>12.67333333333333</v>
      </c>
      <c r="AN106" s="4">
        <f t="shared" si="275"/>
        <v>10.740000000000002</v>
      </c>
      <c r="AO106" s="4">
        <f t="shared" si="275"/>
        <v>10.860000000000001</v>
      </c>
      <c r="AP106" s="4">
        <f t="shared" si="275"/>
        <v>12.506666666666666</v>
      </c>
      <c r="AQ106" s="4">
        <f t="shared" si="275"/>
        <v>11.533333333333335</v>
      </c>
      <c r="AR106" s="4">
        <f t="shared" si="275"/>
        <v>10.489999999999998</v>
      </c>
      <c r="AS106" s="4">
        <f t="shared" si="275"/>
        <v>11.446666666666667</v>
      </c>
      <c r="AT106" s="4">
        <f t="shared" si="275"/>
        <v>11.32</v>
      </c>
      <c r="AU106" s="4">
        <f t="shared" si="275"/>
        <v>10.163333333333336</v>
      </c>
      <c r="AV106" s="4">
        <f t="shared" si="275"/>
        <v>9.1999999999999975</v>
      </c>
      <c r="AW106" s="4">
        <f t="shared" si="275"/>
        <v>10.843333333333335</v>
      </c>
      <c r="AX106" s="4">
        <f t="shared" ref="AX106:CC106" si="276">AX56-AX81</f>
        <v>10.323333333333334</v>
      </c>
      <c r="AY106" s="4">
        <f t="shared" si="276"/>
        <v>10.059999999999997</v>
      </c>
      <c r="AZ106" s="4">
        <f t="shared" si="276"/>
        <v>10.73</v>
      </c>
      <c r="BA106" s="4">
        <f t="shared" si="276"/>
        <v>11.033333333333335</v>
      </c>
      <c r="BB106" s="4">
        <f t="shared" si="276"/>
        <v>12.170000000000003</v>
      </c>
      <c r="BC106" s="4">
        <f t="shared" si="276"/>
        <v>10.093333333333332</v>
      </c>
      <c r="BD106" s="4">
        <f t="shared" si="276"/>
        <v>9.2999999999999989</v>
      </c>
      <c r="BE106" s="4">
        <f t="shared" si="276"/>
        <v>10.306666666666665</v>
      </c>
      <c r="BF106" s="4">
        <f t="shared" si="276"/>
        <v>10.699999999999992</v>
      </c>
      <c r="BG106" s="4">
        <f t="shared" si="276"/>
        <v>9.9766666666666666</v>
      </c>
      <c r="BH106" s="4">
        <f t="shared" si="276"/>
        <v>10.776666666666666</v>
      </c>
      <c r="BI106" s="4">
        <f t="shared" si="276"/>
        <v>11.996666666666663</v>
      </c>
      <c r="BJ106" s="4">
        <f t="shared" si="276"/>
        <v>10.323333333333332</v>
      </c>
      <c r="BK106" s="4">
        <f t="shared" si="276"/>
        <v>9.11</v>
      </c>
      <c r="BL106" s="4">
        <f t="shared" si="276"/>
        <v>9.7440886699507381</v>
      </c>
      <c r="BM106" s="4">
        <f t="shared" si="276"/>
        <v>9.533333333333335</v>
      </c>
      <c r="BN106" s="4">
        <f t="shared" si="276"/>
        <v>10.549400000000002</v>
      </c>
      <c r="BO106" s="4">
        <f t="shared" si="276"/>
        <v>10.836866666666664</v>
      </c>
      <c r="BP106" s="4">
        <f t="shared" si="276"/>
        <v>9.992166666666666</v>
      </c>
      <c r="BQ106" s="4">
        <f t="shared" si="276"/>
        <v>11.04696666666667</v>
      </c>
      <c r="BR106" s="4">
        <f t="shared" si="276"/>
        <v>9.9333999999999989</v>
      </c>
      <c r="BS106" s="4">
        <f t="shared" si="276"/>
        <v>11.703033333333334</v>
      </c>
      <c r="BT106" s="4">
        <f t="shared" si="276"/>
        <v>9.5268999999999977</v>
      </c>
      <c r="BU106" s="4">
        <f t="shared" si="276"/>
        <v>10.192666666666669</v>
      </c>
      <c r="BV106" s="4">
        <f t="shared" si="276"/>
        <v>9.8721666666666703</v>
      </c>
      <c r="BW106" s="4">
        <f t="shared" si="276"/>
        <v>10.772166666666667</v>
      </c>
      <c r="BX106" s="4">
        <f t="shared" si="276"/>
        <v>10.737433333333337</v>
      </c>
      <c r="BY106" s="4">
        <f t="shared" si="276"/>
        <v>10.402233333333331</v>
      </c>
      <c r="BZ106" s="4">
        <f t="shared" si="276"/>
        <v>11.859999999999996</v>
      </c>
      <c r="CA106" s="4">
        <f t="shared" si="276"/>
        <v>10.662999999999997</v>
      </c>
      <c r="CB106" s="4">
        <f t="shared" si="276"/>
        <v>9.4054999999999982</v>
      </c>
      <c r="CC106" s="4">
        <f t="shared" si="276"/>
        <v>9.5075333333333312</v>
      </c>
      <c r="CD106" s="4">
        <f t="shared" ref="CD106:CN106" si="277">CD56-CD81</f>
        <v>11.119733333333333</v>
      </c>
      <c r="CE106" s="4">
        <f t="shared" si="277"/>
        <v>8.33</v>
      </c>
      <c r="CF106" s="4">
        <f t="shared" si="277"/>
        <v>9.4</v>
      </c>
      <c r="CG106" s="4">
        <f t="shared" si="277"/>
        <v>10.9</v>
      </c>
      <c r="CH106" s="4">
        <f t="shared" si="277"/>
        <v>10.600000000000001</v>
      </c>
      <c r="CI106" s="4">
        <f t="shared" si="277"/>
        <v>10.6</v>
      </c>
      <c r="CJ106" s="4">
        <f t="shared" si="277"/>
        <v>9.8000000000000007</v>
      </c>
      <c r="CK106" s="4">
        <f t="shared" si="277"/>
        <v>11.5</v>
      </c>
      <c r="CL106" s="4">
        <f t="shared" si="277"/>
        <v>9</v>
      </c>
      <c r="CM106" s="4">
        <f t="shared" si="277"/>
        <v>9.4</v>
      </c>
      <c r="CN106" s="4">
        <f t="shared" si="277"/>
        <v>9.6530000000000005</v>
      </c>
      <c r="CO106" s="4">
        <f t="shared" si="274"/>
        <v>10.219999999999999</v>
      </c>
      <c r="CP106" s="4"/>
      <c r="CQ106" s="4">
        <f t="shared" si="262"/>
        <v>10.244515491314495</v>
      </c>
      <c r="CR106" s="4">
        <f t="shared" si="263"/>
        <v>10.861538461538464</v>
      </c>
      <c r="CS106" s="4">
        <f t="shared" si="264"/>
        <v>10.557033619090269</v>
      </c>
      <c r="CV106" s="32"/>
    </row>
    <row r="107" spans="1:167">
      <c r="A107" s="1" t="s">
        <v>8</v>
      </c>
      <c r="B107" s="1"/>
      <c r="C107" s="1"/>
      <c r="D107" s="1"/>
      <c r="E107" s="1"/>
      <c r="F107" s="1"/>
      <c r="G107" s="1"/>
      <c r="H107" s="1"/>
      <c r="I107" s="1"/>
      <c r="J107" s="1"/>
      <c r="K107" s="1"/>
      <c r="L107" s="1"/>
      <c r="M107" s="1"/>
      <c r="N107" s="1"/>
      <c r="O107" s="1"/>
      <c r="P107" s="1"/>
      <c r="Q107" s="4">
        <f t="shared" si="265"/>
        <v>10.638709677419357</v>
      </c>
      <c r="R107" s="4">
        <f t="shared" ref="R107:AW107" si="278">R57-R82</f>
        <v>8.4387096774193537</v>
      </c>
      <c r="S107" s="4">
        <f t="shared" si="278"/>
        <v>9.5064516129032235</v>
      </c>
      <c r="T107" s="4">
        <f t="shared" si="278"/>
        <v>11.016129032258066</v>
      </c>
      <c r="U107" s="4">
        <f t="shared" si="278"/>
        <v>11.022580645161291</v>
      </c>
      <c r="V107" s="4">
        <f t="shared" si="278"/>
        <v>12.496774193548386</v>
      </c>
      <c r="W107" s="4">
        <f t="shared" si="278"/>
        <v>11.522580645161286</v>
      </c>
      <c r="X107" s="4">
        <f t="shared" si="278"/>
        <v>10.532258064516125</v>
      </c>
      <c r="Y107" s="4">
        <f t="shared" si="278"/>
        <v>9.7387096774193544</v>
      </c>
      <c r="Z107" s="4">
        <f t="shared" si="278"/>
        <v>9.8225806451612936</v>
      </c>
      <c r="AA107" s="4">
        <f t="shared" si="278"/>
        <v>11.39354838709677</v>
      </c>
      <c r="AB107" s="4">
        <f t="shared" si="278"/>
        <v>10.632258064516131</v>
      </c>
      <c r="AC107" s="4">
        <f t="shared" si="278"/>
        <v>11.380645161290328</v>
      </c>
      <c r="AD107" s="4">
        <f t="shared" si="278"/>
        <v>11.267741935483871</v>
      </c>
      <c r="AE107" s="4">
        <f t="shared" si="278"/>
        <v>10.335483870967739</v>
      </c>
      <c r="AF107" s="4">
        <f t="shared" si="278"/>
        <v>9.3774193548387075</v>
      </c>
      <c r="AG107" s="4">
        <f t="shared" si="278"/>
        <v>9.551612903225811</v>
      </c>
      <c r="AH107" s="4">
        <f t="shared" si="278"/>
        <v>10.080645161290324</v>
      </c>
      <c r="AI107" s="4">
        <f t="shared" si="278"/>
        <v>10.745161290322578</v>
      </c>
      <c r="AJ107" s="4">
        <f t="shared" si="278"/>
        <v>10.061290322580643</v>
      </c>
      <c r="AK107" s="4">
        <f t="shared" si="278"/>
        <v>11.064516129032258</v>
      </c>
      <c r="AL107" s="4">
        <f t="shared" si="278"/>
        <v>10.874193548387094</v>
      </c>
      <c r="AM107" s="4">
        <f t="shared" si="278"/>
        <v>12.825806451612905</v>
      </c>
      <c r="AN107" s="4">
        <f t="shared" si="278"/>
        <v>10.548387096774192</v>
      </c>
      <c r="AO107" s="4">
        <f t="shared" si="278"/>
        <v>10.270967741935486</v>
      </c>
      <c r="AP107" s="4">
        <f t="shared" si="278"/>
        <v>9.7258064516129057</v>
      </c>
      <c r="AQ107" s="4">
        <f t="shared" si="278"/>
        <v>10.851612903225806</v>
      </c>
      <c r="AR107" s="4">
        <f t="shared" si="278"/>
        <v>9.2322580645161292</v>
      </c>
      <c r="AS107" s="4">
        <f t="shared" si="278"/>
        <v>12.722580645161287</v>
      </c>
      <c r="AT107" s="4">
        <f t="shared" si="278"/>
        <v>10.85806451612903</v>
      </c>
      <c r="AU107" s="4">
        <f t="shared" si="278"/>
        <v>9.3870967741935445</v>
      </c>
      <c r="AV107" s="4">
        <f t="shared" si="278"/>
        <v>10.206451612903225</v>
      </c>
      <c r="AW107" s="4">
        <f t="shared" si="278"/>
        <v>10.899999999999999</v>
      </c>
      <c r="AX107" s="4">
        <f t="shared" ref="AX107:CC107" si="279">AX57-AX82</f>
        <v>11.248387096774195</v>
      </c>
      <c r="AY107" s="4">
        <f t="shared" si="279"/>
        <v>11.232258064516127</v>
      </c>
      <c r="AZ107" s="4">
        <f t="shared" si="279"/>
        <v>11.283870967741935</v>
      </c>
      <c r="BA107" s="4">
        <f t="shared" si="279"/>
        <v>11.703225806451616</v>
      </c>
      <c r="BB107" s="4">
        <f t="shared" si="279"/>
        <v>10.267741935483869</v>
      </c>
      <c r="BC107" s="4">
        <f t="shared" si="279"/>
        <v>10.658064516129032</v>
      </c>
      <c r="BD107" s="4">
        <f t="shared" si="279"/>
        <v>11.116129032258065</v>
      </c>
      <c r="BE107" s="4">
        <f t="shared" si="279"/>
        <v>9.8548387096774217</v>
      </c>
      <c r="BF107" s="4">
        <f t="shared" si="279"/>
        <v>10.383870967741935</v>
      </c>
      <c r="BG107" s="4">
        <f t="shared" si="279"/>
        <v>10.799999999999997</v>
      </c>
      <c r="BH107" s="4">
        <f t="shared" si="279"/>
        <v>9.2322580645161292</v>
      </c>
      <c r="BI107" s="4">
        <f t="shared" si="279"/>
        <v>11.129032258064516</v>
      </c>
      <c r="BJ107" s="4">
        <f t="shared" si="279"/>
        <v>9.7032258064516164</v>
      </c>
      <c r="BK107" s="4">
        <f t="shared" si="279"/>
        <v>11.53548387096774</v>
      </c>
      <c r="BL107" s="4">
        <f t="shared" si="279"/>
        <v>10.303225806451618</v>
      </c>
      <c r="BM107" s="4">
        <f t="shared" si="279"/>
        <v>10.429032258064515</v>
      </c>
      <c r="BN107" s="4">
        <f t="shared" si="279"/>
        <v>9.1425483870967721</v>
      </c>
      <c r="BO107" s="4">
        <f t="shared" si="279"/>
        <v>11.347225806451613</v>
      </c>
      <c r="BP107" s="4">
        <f t="shared" si="279"/>
        <v>9.4423870967741941</v>
      </c>
      <c r="BQ107" s="4">
        <f t="shared" si="279"/>
        <v>10.516806451612901</v>
      </c>
      <c r="BR107" s="4">
        <f t="shared" si="279"/>
        <v>9.8052903225806407</v>
      </c>
      <c r="BS107" s="4">
        <f t="shared" si="279"/>
        <v>11.316064516129028</v>
      </c>
      <c r="BT107" s="4">
        <f t="shared" si="279"/>
        <v>10.181806451612903</v>
      </c>
      <c r="BU107" s="4">
        <f t="shared" si="279"/>
        <v>12.027032258064514</v>
      </c>
      <c r="BV107" s="4">
        <f t="shared" si="279"/>
        <v>11.026774193548386</v>
      </c>
      <c r="BW107" s="4">
        <f t="shared" si="279"/>
        <v>8.7625483870967784</v>
      </c>
      <c r="BX107" s="4">
        <f t="shared" si="279"/>
        <v>10.815290322580644</v>
      </c>
      <c r="BY107" s="4">
        <f t="shared" si="279"/>
        <v>8.9521612903225822</v>
      </c>
      <c r="BZ107" s="4">
        <f t="shared" si="279"/>
        <v>10.480677419354839</v>
      </c>
      <c r="CA107" s="4">
        <f t="shared" si="279"/>
        <v>10.232548387096774</v>
      </c>
      <c r="CB107" s="4">
        <f t="shared" si="279"/>
        <v>10.696612903225805</v>
      </c>
      <c r="CC107" s="4">
        <f t="shared" si="279"/>
        <v>10.598645161290321</v>
      </c>
      <c r="CD107" s="4">
        <f t="shared" ref="CD107:CO107" si="280">CD57-CD82</f>
        <v>10.199999999999999</v>
      </c>
      <c r="CE107" s="4">
        <f t="shared" si="280"/>
        <v>11.411000000000001</v>
      </c>
      <c r="CF107" s="4">
        <f t="shared" si="280"/>
        <v>11.1</v>
      </c>
      <c r="CG107" s="4">
        <f t="shared" si="280"/>
        <v>11.399999999999999</v>
      </c>
      <c r="CH107" s="4">
        <f t="shared" si="280"/>
        <v>10.8</v>
      </c>
      <c r="CI107" s="4">
        <f t="shared" si="280"/>
        <v>10.399999999999999</v>
      </c>
      <c r="CJ107" s="4">
        <f t="shared" si="280"/>
        <v>10.7</v>
      </c>
      <c r="CK107" s="4">
        <f t="shared" si="280"/>
        <v>9.9369999999999994</v>
      </c>
      <c r="CL107" s="4">
        <f t="shared" si="280"/>
        <v>11.054</v>
      </c>
      <c r="CM107" s="4">
        <f t="shared" si="280"/>
        <v>11.016000000000002</v>
      </c>
      <c r="CN107" s="4">
        <f t="shared" si="280"/>
        <v>8.8659999999999997</v>
      </c>
      <c r="CO107" s="4">
        <f t="shared" si="280"/>
        <v>11.981</v>
      </c>
      <c r="CP107" s="4"/>
      <c r="CQ107" s="4">
        <f t="shared" si="262"/>
        <v>10.492013582342953</v>
      </c>
      <c r="CR107" s="4">
        <f t="shared" si="263"/>
        <v>10.651861042183624</v>
      </c>
      <c r="CS107" s="4">
        <f t="shared" si="264"/>
        <v>10.572975282781735</v>
      </c>
      <c r="CV107" s="32"/>
    </row>
    <row r="108" spans="1:167">
      <c r="A108" s="1" t="s">
        <v>9</v>
      </c>
      <c r="B108" s="1"/>
      <c r="C108" s="1"/>
      <c r="D108" s="1"/>
      <c r="E108" s="1"/>
      <c r="F108" s="1"/>
      <c r="G108" s="1"/>
      <c r="H108" s="1"/>
      <c r="I108" s="1"/>
      <c r="J108" s="1"/>
      <c r="K108" s="1"/>
      <c r="L108" s="1"/>
      <c r="M108" s="1"/>
      <c r="N108" s="1"/>
      <c r="O108" s="1"/>
      <c r="P108" s="1"/>
      <c r="Q108" s="4">
        <f t="shared" si="265"/>
        <v>9.8161290322580648</v>
      </c>
      <c r="R108" s="4">
        <f t="shared" ref="R108:AW108" si="281">R58-R83</f>
        <v>10.338709677419356</v>
      </c>
      <c r="S108" s="4">
        <f t="shared" si="281"/>
        <v>10.287096774193547</v>
      </c>
      <c r="T108" s="4">
        <f t="shared" si="281"/>
        <v>9.9806451612903277</v>
      </c>
      <c r="U108" s="4">
        <f t="shared" si="281"/>
        <v>9.5903225806451609</v>
      </c>
      <c r="V108" s="4">
        <f t="shared" si="281"/>
        <v>9.4096774193548409</v>
      </c>
      <c r="W108" s="4">
        <f t="shared" si="281"/>
        <v>10.235483870967741</v>
      </c>
      <c r="X108" s="4">
        <f t="shared" si="281"/>
        <v>10.825806451612898</v>
      </c>
      <c r="Y108" s="4">
        <f t="shared" si="281"/>
        <v>8.6903225806451587</v>
      </c>
      <c r="Z108" s="4">
        <f t="shared" si="281"/>
        <v>11.335483870967744</v>
      </c>
      <c r="AA108" s="4">
        <f t="shared" si="281"/>
        <v>10.206451612903228</v>
      </c>
      <c r="AB108" s="4">
        <f t="shared" si="281"/>
        <v>11.032258064516128</v>
      </c>
      <c r="AC108" s="4">
        <f t="shared" si="281"/>
        <v>11.703225806451613</v>
      </c>
      <c r="AD108" s="4">
        <f t="shared" si="281"/>
        <v>10.641935483870967</v>
      </c>
      <c r="AE108" s="4">
        <f t="shared" si="281"/>
        <v>11.232258064516131</v>
      </c>
      <c r="AF108" s="4">
        <f t="shared" si="281"/>
        <v>10.303225806451614</v>
      </c>
      <c r="AG108" s="4">
        <f t="shared" si="281"/>
        <v>10.974193548387099</v>
      </c>
      <c r="AH108" s="4">
        <f t="shared" si="281"/>
        <v>11.193548387096778</v>
      </c>
      <c r="AI108" s="4">
        <f t="shared" si="281"/>
        <v>9.7903225806451619</v>
      </c>
      <c r="AJ108" s="4">
        <f t="shared" si="281"/>
        <v>10.809677419354838</v>
      </c>
      <c r="AK108" s="4">
        <f t="shared" si="281"/>
        <v>8.6548387096774189</v>
      </c>
      <c r="AL108" s="4">
        <f t="shared" si="281"/>
        <v>10.39032258064516</v>
      </c>
      <c r="AM108" s="4">
        <f t="shared" si="281"/>
        <v>11.387096774193548</v>
      </c>
      <c r="AN108" s="4">
        <f t="shared" si="281"/>
        <v>10.174193548387098</v>
      </c>
      <c r="AO108" s="4">
        <f t="shared" si="281"/>
        <v>10.577419354838709</v>
      </c>
      <c r="AP108" s="4">
        <f t="shared" si="281"/>
        <v>11.770967741935486</v>
      </c>
      <c r="AQ108" s="4">
        <f t="shared" si="281"/>
        <v>10.135483870967743</v>
      </c>
      <c r="AR108" s="4">
        <f t="shared" si="281"/>
        <v>9.0677419354838698</v>
      </c>
      <c r="AS108" s="4">
        <f t="shared" si="281"/>
        <v>9.2290322580645157</v>
      </c>
      <c r="AT108" s="4">
        <f t="shared" si="281"/>
        <v>9.2032258064516128</v>
      </c>
      <c r="AU108" s="4">
        <f t="shared" si="281"/>
        <v>9.0064516129032288</v>
      </c>
      <c r="AV108" s="4">
        <f t="shared" si="281"/>
        <v>11.438709677419354</v>
      </c>
      <c r="AW108" s="4">
        <f t="shared" si="281"/>
        <v>9.7193548387096804</v>
      </c>
      <c r="AX108" s="4">
        <f t="shared" ref="AX108:CC108" si="282">AX58-AX83</f>
        <v>11.258390804597699</v>
      </c>
      <c r="AY108" s="4">
        <f t="shared" si="282"/>
        <v>10.129032258064516</v>
      </c>
      <c r="AZ108" s="4">
        <f t="shared" si="282"/>
        <v>12.838709677419354</v>
      </c>
      <c r="BA108" s="4">
        <f t="shared" si="282"/>
        <v>11.348387096774191</v>
      </c>
      <c r="BB108" s="4">
        <f t="shared" si="282"/>
        <v>11.074193548387095</v>
      </c>
      <c r="BC108" s="4">
        <f t="shared" si="282"/>
        <v>12.263333333333332</v>
      </c>
      <c r="BD108" s="4">
        <f t="shared" si="282"/>
        <v>9.1741935483870947</v>
      </c>
      <c r="BE108" s="4">
        <f t="shared" si="282"/>
        <v>10.361290322580647</v>
      </c>
      <c r="BF108" s="4">
        <f t="shared" si="282"/>
        <v>10.645161290322577</v>
      </c>
      <c r="BG108" s="4">
        <f t="shared" si="282"/>
        <v>9.8516129032258064</v>
      </c>
      <c r="BH108" s="4">
        <f t="shared" si="282"/>
        <v>8.7225806451612939</v>
      </c>
      <c r="BI108" s="4">
        <f t="shared" si="282"/>
        <v>10.016129032258062</v>
      </c>
      <c r="BJ108" s="4">
        <f t="shared" si="282"/>
        <v>10.177419354838712</v>
      </c>
      <c r="BK108" s="4">
        <f t="shared" si="282"/>
        <v>11.106451612903225</v>
      </c>
      <c r="BL108" s="4">
        <f t="shared" si="282"/>
        <v>11.019354838709678</v>
      </c>
      <c r="BM108" s="4">
        <f t="shared" si="282"/>
        <v>10.267741935483871</v>
      </c>
      <c r="BN108" s="4">
        <f t="shared" si="282"/>
        <v>11.173935483870967</v>
      </c>
      <c r="BO108" s="4">
        <f t="shared" si="282"/>
        <v>10.110999999999999</v>
      </c>
      <c r="BP108" s="4">
        <f t="shared" si="282"/>
        <v>9.3388709677419346</v>
      </c>
      <c r="BQ108" s="4">
        <f t="shared" si="282"/>
        <v>10.915741935483874</v>
      </c>
      <c r="BR108" s="4">
        <f t="shared" si="282"/>
        <v>10.34641935483871</v>
      </c>
      <c r="BS108" s="4">
        <f t="shared" si="282"/>
        <v>10.961516129032255</v>
      </c>
      <c r="BT108" s="4">
        <f t="shared" si="282"/>
        <v>11.254612903225809</v>
      </c>
      <c r="BU108" s="4">
        <f t="shared" si="282"/>
        <v>10.256806451612903</v>
      </c>
      <c r="BV108" s="4">
        <f t="shared" si="282"/>
        <v>10.262129032258064</v>
      </c>
      <c r="BW108" s="4">
        <f t="shared" si="282"/>
        <v>11.178774193548387</v>
      </c>
      <c r="BX108" s="4">
        <f t="shared" si="282"/>
        <v>10.936741935483873</v>
      </c>
      <c r="BY108" s="4">
        <f t="shared" si="282"/>
        <v>10.832419354838713</v>
      </c>
      <c r="BZ108" s="4">
        <f t="shared" si="282"/>
        <v>9.6612258064516148</v>
      </c>
      <c r="CA108" s="4">
        <f t="shared" si="282"/>
        <v>10.307645161290324</v>
      </c>
      <c r="CB108" s="4">
        <f t="shared" si="282"/>
        <v>9.0616774193548366</v>
      </c>
      <c r="CC108" s="4">
        <f t="shared" si="282"/>
        <v>12.478999999999996</v>
      </c>
      <c r="CD108" s="4">
        <f t="shared" ref="CD108:CM108" si="283">CD58-CD83</f>
        <v>8.4</v>
      </c>
      <c r="CE108" s="4">
        <f t="shared" si="283"/>
        <v>9.34</v>
      </c>
      <c r="CF108" s="4">
        <f t="shared" si="283"/>
        <v>10.899999999999999</v>
      </c>
      <c r="CG108" s="4">
        <f t="shared" si="283"/>
        <v>9.8000000000000007</v>
      </c>
      <c r="CH108" s="4">
        <f t="shared" si="283"/>
        <v>10.6</v>
      </c>
      <c r="CI108" s="4">
        <f t="shared" si="283"/>
        <v>10.34</v>
      </c>
      <c r="CJ108" s="4">
        <f t="shared" si="283"/>
        <v>10.24</v>
      </c>
      <c r="CK108" s="4">
        <f t="shared" si="283"/>
        <v>11.47</v>
      </c>
      <c r="CL108" s="4">
        <f t="shared" si="283"/>
        <v>11.122</v>
      </c>
      <c r="CM108" s="4">
        <f t="shared" si="283"/>
        <v>8.9779999999999998</v>
      </c>
      <c r="CN108" s="4">
        <f>CN58-CN83</f>
        <v>9.2070000000000007</v>
      </c>
      <c r="CO108" s="4">
        <f>CO58-CO83</f>
        <v>11.828999999999999</v>
      </c>
      <c r="CP108" s="4"/>
      <c r="CQ108" s="4">
        <f t="shared" si="262"/>
        <v>10.332801358234295</v>
      </c>
      <c r="CR108" s="4">
        <f t="shared" si="263"/>
        <v>10.463170759533384</v>
      </c>
      <c r="CS108" s="4">
        <f t="shared" si="264"/>
        <v>10.39883261343773</v>
      </c>
      <c r="CV108" s="32"/>
    </row>
    <row r="109" spans="1:167">
      <c r="A109" s="1" t="s">
        <v>10</v>
      </c>
      <c r="B109" s="1"/>
      <c r="C109" s="1"/>
      <c r="D109" s="1"/>
      <c r="E109" s="1"/>
      <c r="F109" s="1"/>
      <c r="G109" s="1"/>
      <c r="H109" s="1"/>
      <c r="I109" s="1"/>
      <c r="J109" s="1"/>
      <c r="K109" s="1"/>
      <c r="L109" s="1"/>
      <c r="M109" s="1"/>
      <c r="N109" s="1"/>
      <c r="O109" s="1"/>
      <c r="P109" s="1"/>
      <c r="Q109" s="4">
        <f t="shared" si="265"/>
        <v>11.253333333333329</v>
      </c>
      <c r="R109" s="4">
        <f t="shared" ref="R109:AW109" si="284">R59-R84</f>
        <v>10.743333333333332</v>
      </c>
      <c r="S109" s="4">
        <f t="shared" si="284"/>
        <v>10.520000000000001</v>
      </c>
      <c r="T109" s="4">
        <f t="shared" si="284"/>
        <v>10.43</v>
      </c>
      <c r="U109" s="4">
        <f t="shared" si="284"/>
        <v>12.410000000000002</v>
      </c>
      <c r="V109" s="4">
        <f t="shared" si="284"/>
        <v>11.460000000000003</v>
      </c>
      <c r="W109" s="4">
        <f t="shared" si="284"/>
        <v>10.663333333333343</v>
      </c>
      <c r="X109" s="4">
        <f t="shared" si="284"/>
        <v>12.316666666666668</v>
      </c>
      <c r="Y109" s="4">
        <f t="shared" si="284"/>
        <v>11.756666666666666</v>
      </c>
      <c r="Z109" s="4">
        <f t="shared" si="284"/>
        <v>12.296666666666667</v>
      </c>
      <c r="AA109" s="4">
        <f t="shared" si="284"/>
        <v>11.036666666666665</v>
      </c>
      <c r="AB109" s="4">
        <f t="shared" si="284"/>
        <v>11.873333333333333</v>
      </c>
      <c r="AC109" s="4">
        <f t="shared" si="284"/>
        <v>10.393333333333331</v>
      </c>
      <c r="AD109" s="4">
        <f t="shared" si="284"/>
        <v>8.9200000000000017</v>
      </c>
      <c r="AE109" s="4">
        <f t="shared" si="284"/>
        <v>9.7566666666666713</v>
      </c>
      <c r="AF109" s="4">
        <f t="shared" si="284"/>
        <v>10.666666666666668</v>
      </c>
      <c r="AG109" s="4">
        <f t="shared" si="284"/>
        <v>9.1199999999999974</v>
      </c>
      <c r="AH109" s="4">
        <f t="shared" si="284"/>
        <v>10.680000000000003</v>
      </c>
      <c r="AI109" s="4">
        <f t="shared" si="284"/>
        <v>11.603333333333337</v>
      </c>
      <c r="AJ109" s="4">
        <f t="shared" si="284"/>
        <v>9.5366666666666688</v>
      </c>
      <c r="AK109" s="4">
        <f t="shared" si="284"/>
        <v>10.129999999999994</v>
      </c>
      <c r="AL109" s="4">
        <f t="shared" si="284"/>
        <v>10.356666666666666</v>
      </c>
      <c r="AM109" s="4">
        <f t="shared" si="284"/>
        <v>9.1266666666666652</v>
      </c>
      <c r="AN109" s="4">
        <f t="shared" si="284"/>
        <v>8.9633333333333312</v>
      </c>
      <c r="AO109" s="4">
        <f t="shared" si="284"/>
        <v>11.123333333333333</v>
      </c>
      <c r="AP109" s="4">
        <f t="shared" si="284"/>
        <v>10.686666666666666</v>
      </c>
      <c r="AQ109" s="4">
        <f t="shared" si="284"/>
        <v>9.9899999999999984</v>
      </c>
      <c r="AR109" s="4">
        <f t="shared" si="284"/>
        <v>8.6566666666666681</v>
      </c>
      <c r="AS109" s="4">
        <f t="shared" si="284"/>
        <v>11.329999999999998</v>
      </c>
      <c r="AT109" s="4">
        <f t="shared" si="284"/>
        <v>9.1033333333333353</v>
      </c>
      <c r="AU109" s="4">
        <f t="shared" si="284"/>
        <v>10.953333333333333</v>
      </c>
      <c r="AV109" s="4">
        <f t="shared" si="284"/>
        <v>9.5166666666666657</v>
      </c>
      <c r="AW109" s="4">
        <f t="shared" si="284"/>
        <v>9.81666666666667</v>
      </c>
      <c r="AX109" s="4">
        <f t="shared" ref="AX109:CC109" si="285">AX59-AX84</f>
        <v>10.513333333333337</v>
      </c>
      <c r="AY109" s="4">
        <f t="shared" si="285"/>
        <v>11.523333333333333</v>
      </c>
      <c r="AZ109" s="4">
        <f t="shared" si="285"/>
        <v>11.239999999999998</v>
      </c>
      <c r="BA109" s="4">
        <f t="shared" si="285"/>
        <v>10.61333333333333</v>
      </c>
      <c r="BB109" s="4">
        <f t="shared" si="285"/>
        <v>10.846666666666664</v>
      </c>
      <c r="BC109" s="4">
        <f t="shared" si="285"/>
        <v>10.070000000000002</v>
      </c>
      <c r="BD109" s="4">
        <f t="shared" si="285"/>
        <v>10.289655172413788</v>
      </c>
      <c r="BE109" s="4">
        <f t="shared" si="285"/>
        <v>11.229999999999997</v>
      </c>
      <c r="BF109" s="4">
        <f t="shared" si="285"/>
        <v>10.943333333333332</v>
      </c>
      <c r="BG109" s="4">
        <f t="shared" si="285"/>
        <v>8.6800000000000033</v>
      </c>
      <c r="BH109" s="4">
        <f t="shared" si="285"/>
        <v>11.786666666666669</v>
      </c>
      <c r="BI109" s="4">
        <f t="shared" si="285"/>
        <v>9.4999999999999964</v>
      </c>
      <c r="BJ109" s="4">
        <f t="shared" si="285"/>
        <v>9.5166666666666675</v>
      </c>
      <c r="BK109" s="4">
        <f t="shared" si="285"/>
        <v>9.4000000000000057</v>
      </c>
      <c r="BL109" s="4">
        <f t="shared" si="285"/>
        <v>9.9766666666666701</v>
      </c>
      <c r="BM109" s="4">
        <f t="shared" si="285"/>
        <v>9.3633333333333368</v>
      </c>
      <c r="BN109" s="4">
        <f t="shared" si="285"/>
        <v>10.499300000000002</v>
      </c>
      <c r="BO109" s="4">
        <f t="shared" si="285"/>
        <v>8.7258999999999975</v>
      </c>
      <c r="BP109" s="4">
        <f t="shared" si="285"/>
        <v>11.025000000000002</v>
      </c>
      <c r="BQ109" s="4">
        <f t="shared" si="285"/>
        <v>10.632866666666672</v>
      </c>
      <c r="BR109" s="4">
        <f t="shared" si="285"/>
        <v>9.870233333333335</v>
      </c>
      <c r="BS109" s="4">
        <f t="shared" si="285"/>
        <v>11.265266666666665</v>
      </c>
      <c r="BT109" s="4">
        <f t="shared" si="285"/>
        <v>10.860833333333332</v>
      </c>
      <c r="BU109" s="4">
        <f t="shared" si="285"/>
        <v>9.8399333333333345</v>
      </c>
      <c r="BV109" s="4">
        <f t="shared" si="285"/>
        <v>10.45613333333333</v>
      </c>
      <c r="BW109" s="4">
        <f t="shared" si="285"/>
        <v>10.808133333333338</v>
      </c>
      <c r="BX109" s="4">
        <f t="shared" si="285"/>
        <v>11.136399999999993</v>
      </c>
      <c r="BY109" s="4">
        <f t="shared" si="285"/>
        <v>10.90753333333333</v>
      </c>
      <c r="BZ109" s="4">
        <f t="shared" si="285"/>
        <v>9.8686333333333369</v>
      </c>
      <c r="CA109" s="4">
        <f t="shared" si="285"/>
        <v>11.722200000000001</v>
      </c>
      <c r="CB109" s="4">
        <f t="shared" si="285"/>
        <v>9.0829333333333331</v>
      </c>
      <c r="CC109" s="4">
        <f t="shared" si="285"/>
        <v>11.722333333333333</v>
      </c>
      <c r="CD109" s="4">
        <f t="shared" ref="CD109:CN109" si="286">CD59-CD84</f>
        <v>10.099999999999998</v>
      </c>
      <c r="CE109" s="4">
        <f t="shared" si="286"/>
        <v>9.8000000000000007</v>
      </c>
      <c r="CF109" s="4">
        <f t="shared" si="286"/>
        <v>9.5</v>
      </c>
      <c r="CG109" s="4">
        <f t="shared" si="286"/>
        <v>9.8999999999999986</v>
      </c>
      <c r="CH109" s="4">
        <f t="shared" si="286"/>
        <v>8.9000000000000021</v>
      </c>
      <c r="CI109" s="4">
        <f t="shared" si="286"/>
        <v>9.4400000000000013</v>
      </c>
      <c r="CJ109" s="4">
        <f t="shared" si="286"/>
        <v>10.599999999999998</v>
      </c>
      <c r="CK109" s="4">
        <f t="shared" si="286"/>
        <v>10.299999999999999</v>
      </c>
      <c r="CL109" s="4">
        <f t="shared" si="286"/>
        <v>11.1</v>
      </c>
      <c r="CM109" s="4">
        <f t="shared" si="286"/>
        <v>9.5</v>
      </c>
      <c r="CN109" s="4">
        <f t="shared" si="286"/>
        <v>8.9230000000000018</v>
      </c>
      <c r="CO109" s="4">
        <f>CO59-CO84</f>
        <v>8.8460000000000001</v>
      </c>
      <c r="CP109" s="4"/>
      <c r="CQ109" s="4">
        <f t="shared" si="262"/>
        <v>10.158393557168786</v>
      </c>
      <c r="CR109" s="4">
        <f t="shared" si="263"/>
        <v>10.564017094017093</v>
      </c>
      <c r="CS109" s="4">
        <f t="shared" si="264"/>
        <v>10.363839244663383</v>
      </c>
      <c r="CV109" s="32"/>
    </row>
    <row r="110" spans="1:167">
      <c r="A110" s="1" t="s">
        <v>11</v>
      </c>
      <c r="B110" s="1"/>
      <c r="C110" s="1"/>
      <c r="D110" s="1"/>
      <c r="E110" s="1"/>
      <c r="F110" s="1"/>
      <c r="G110" s="1"/>
      <c r="H110" s="1"/>
      <c r="I110" s="1"/>
      <c r="J110" s="1"/>
      <c r="K110" s="1"/>
      <c r="L110" s="1"/>
      <c r="M110" s="1"/>
      <c r="N110" s="1"/>
      <c r="O110" s="1"/>
      <c r="P110" s="1"/>
      <c r="Q110" s="4">
        <f t="shared" si="265"/>
        <v>9.2064516129032317</v>
      </c>
      <c r="R110" s="4">
        <f t="shared" ref="R110:AW110" si="287">R60-R85</f>
        <v>10.106451612903221</v>
      </c>
      <c r="S110" s="4">
        <f t="shared" si="287"/>
        <v>11.280645161290325</v>
      </c>
      <c r="T110" s="4">
        <f t="shared" si="287"/>
        <v>10.332258064516132</v>
      </c>
      <c r="U110" s="4">
        <f t="shared" si="287"/>
        <v>9.5645161290322562</v>
      </c>
      <c r="V110" s="4">
        <f t="shared" si="287"/>
        <v>10.532258064516126</v>
      </c>
      <c r="W110" s="4">
        <f t="shared" si="287"/>
        <v>10.270967741935486</v>
      </c>
      <c r="X110" s="4">
        <f t="shared" si="287"/>
        <v>12.703225806451613</v>
      </c>
      <c r="Y110" s="4">
        <f t="shared" si="287"/>
        <v>11.487096774193549</v>
      </c>
      <c r="Z110" s="4">
        <f t="shared" si="287"/>
        <v>9.380645161290321</v>
      </c>
      <c r="AA110" s="4">
        <f t="shared" si="287"/>
        <v>10.616129032258069</v>
      </c>
      <c r="AB110" s="4">
        <f t="shared" si="287"/>
        <v>10.706451612903225</v>
      </c>
      <c r="AC110" s="4">
        <f t="shared" si="287"/>
        <v>9.9774193548387071</v>
      </c>
      <c r="AD110" s="4">
        <f t="shared" si="287"/>
        <v>9.8225806451612936</v>
      </c>
      <c r="AE110" s="4">
        <f t="shared" si="287"/>
        <v>12.303225806451616</v>
      </c>
      <c r="AF110" s="4">
        <f t="shared" si="287"/>
        <v>9.8967741935483868</v>
      </c>
      <c r="AG110" s="4">
        <f t="shared" si="287"/>
        <v>11.280645161290316</v>
      </c>
      <c r="AH110" s="4">
        <f t="shared" si="287"/>
        <v>10.958064516129035</v>
      </c>
      <c r="AI110" s="4">
        <f t="shared" si="287"/>
        <v>11.735483870967744</v>
      </c>
      <c r="AJ110" s="4">
        <f t="shared" si="287"/>
        <v>11.803225806451614</v>
      </c>
      <c r="AK110" s="4">
        <f t="shared" si="287"/>
        <v>11.570967741935485</v>
      </c>
      <c r="AL110" s="4">
        <f t="shared" si="287"/>
        <v>10.025806451612901</v>
      </c>
      <c r="AM110" s="4">
        <f t="shared" si="287"/>
        <v>11.764516129032259</v>
      </c>
      <c r="AN110" s="4">
        <f t="shared" si="287"/>
        <v>10.432258064516132</v>
      </c>
      <c r="AO110" s="4">
        <f t="shared" si="287"/>
        <v>9.8322580645161288</v>
      </c>
      <c r="AP110" s="4">
        <f t="shared" si="287"/>
        <v>10.883870967741929</v>
      </c>
      <c r="AQ110" s="4">
        <f t="shared" si="287"/>
        <v>11.54516129032258</v>
      </c>
      <c r="AR110" s="4">
        <f t="shared" si="287"/>
        <v>9.9524731182795669</v>
      </c>
      <c r="AS110" s="4">
        <f t="shared" si="287"/>
        <v>9.8806451612903281</v>
      </c>
      <c r="AT110" s="4">
        <f t="shared" si="287"/>
        <v>9.7516129032258085</v>
      </c>
      <c r="AU110" s="4">
        <f t="shared" si="287"/>
        <v>9.8419354838709623</v>
      </c>
      <c r="AV110" s="4">
        <f t="shared" si="287"/>
        <v>10.822580645161288</v>
      </c>
      <c r="AW110" s="4">
        <f t="shared" si="287"/>
        <v>9.7483870967741932</v>
      </c>
      <c r="AX110" s="4">
        <f t="shared" ref="AX110:CC110" si="288">AX60-AX85</f>
        <v>10.909677419354834</v>
      </c>
      <c r="AY110" s="4">
        <f t="shared" si="288"/>
        <v>10.619354838709679</v>
      </c>
      <c r="AZ110" s="4">
        <f t="shared" si="288"/>
        <v>11.9</v>
      </c>
      <c r="BA110" s="4">
        <f t="shared" si="288"/>
        <v>9.2612903225806456</v>
      </c>
      <c r="BB110" s="4">
        <f t="shared" si="288"/>
        <v>12.7258064516129</v>
      </c>
      <c r="BC110" s="4">
        <f t="shared" si="288"/>
        <v>10.619354838709679</v>
      </c>
      <c r="BD110" s="4">
        <f t="shared" si="288"/>
        <v>10.207056451612903</v>
      </c>
      <c r="BE110" s="4">
        <f t="shared" si="288"/>
        <v>10.332258064516127</v>
      </c>
      <c r="BF110" s="4">
        <f t="shared" si="288"/>
        <v>9.8709677419354893</v>
      </c>
      <c r="BG110" s="4">
        <f t="shared" si="288"/>
        <v>10.158064516129032</v>
      </c>
      <c r="BH110" s="4">
        <f t="shared" si="288"/>
        <v>12.009677419354835</v>
      </c>
      <c r="BI110" s="4">
        <f t="shared" si="288"/>
        <v>11.39354838709677</v>
      </c>
      <c r="BJ110" s="4">
        <f t="shared" si="288"/>
        <v>8.3870967741935409</v>
      </c>
      <c r="BK110" s="4">
        <f t="shared" si="288"/>
        <v>11.419354838709681</v>
      </c>
      <c r="BL110" s="4">
        <f t="shared" si="288"/>
        <v>11.516129032258071</v>
      </c>
      <c r="BM110" s="4">
        <f t="shared" si="288"/>
        <v>8.9677419354838754</v>
      </c>
      <c r="BN110" s="4">
        <f t="shared" si="288"/>
        <v>10.004161290322575</v>
      </c>
      <c r="BO110" s="4">
        <f t="shared" si="288"/>
        <v>11.069129032258067</v>
      </c>
      <c r="BP110" s="4">
        <f t="shared" si="288"/>
        <v>8.0306774193548431</v>
      </c>
      <c r="BQ110" s="4">
        <f t="shared" si="288"/>
        <v>9.6976451612903229</v>
      </c>
      <c r="BR110" s="4">
        <f t="shared" si="288"/>
        <v>10.924483870967745</v>
      </c>
      <c r="BS110" s="4">
        <f t="shared" si="288"/>
        <v>9.5666451612903156</v>
      </c>
      <c r="BT110" s="4">
        <f t="shared" si="288"/>
        <v>12.284387096774193</v>
      </c>
      <c r="BU110" s="4">
        <f t="shared" si="288"/>
        <v>10.471129032258064</v>
      </c>
      <c r="BV110" s="4">
        <f t="shared" si="288"/>
        <v>9.1455806451612922</v>
      </c>
      <c r="BW110" s="4">
        <f t="shared" si="288"/>
        <v>10.489645161290325</v>
      </c>
      <c r="BX110" s="4">
        <f t="shared" si="288"/>
        <v>10.156548387096771</v>
      </c>
      <c r="BY110" s="4">
        <f t="shared" si="288"/>
        <v>10.442548387096773</v>
      </c>
      <c r="BZ110" s="4">
        <f t="shared" si="288"/>
        <v>11.064903225806447</v>
      </c>
      <c r="CA110" s="4">
        <f t="shared" si="288"/>
        <v>11.090290322580643</v>
      </c>
      <c r="CB110" s="4">
        <f t="shared" si="288"/>
        <v>10.392290322580646</v>
      </c>
      <c r="CC110" s="4">
        <f t="shared" si="288"/>
        <v>9.391935483870963</v>
      </c>
      <c r="CD110" s="4">
        <f t="shared" ref="CD110:CN110" si="289">CD60-CD85</f>
        <v>11.2</v>
      </c>
      <c r="CE110" s="4">
        <f t="shared" si="289"/>
        <v>10.900000000000002</v>
      </c>
      <c r="CF110" s="4">
        <f t="shared" si="289"/>
        <v>12.200000000000001</v>
      </c>
      <c r="CG110" s="4">
        <f t="shared" si="289"/>
        <v>11.399999999999999</v>
      </c>
      <c r="CH110" s="4">
        <f t="shared" si="289"/>
        <v>10.9</v>
      </c>
      <c r="CI110" s="4">
        <f t="shared" si="289"/>
        <v>10.6</v>
      </c>
      <c r="CJ110" s="4">
        <f t="shared" si="289"/>
        <v>10.6</v>
      </c>
      <c r="CK110" s="4">
        <f t="shared" si="289"/>
        <v>11.399999999999999</v>
      </c>
      <c r="CL110" s="4">
        <f t="shared" si="289"/>
        <v>9.6999999999999993</v>
      </c>
      <c r="CM110" s="4">
        <f t="shared" si="289"/>
        <v>10.123000000000001</v>
      </c>
      <c r="CN110" s="4">
        <f t="shared" si="289"/>
        <v>10.137</v>
      </c>
      <c r="CO110" s="4">
        <f>CO60-CO85</f>
        <v>11.7</v>
      </c>
      <c r="CP110" s="4"/>
      <c r="CQ110" s="4">
        <f t="shared" si="262"/>
        <v>10.50904987266553</v>
      </c>
      <c r="CR110" s="4">
        <f t="shared" si="263"/>
        <v>10.668012131237937</v>
      </c>
      <c r="CS110" s="4">
        <f t="shared" si="264"/>
        <v>10.58956322441</v>
      </c>
      <c r="CV110" s="32"/>
    </row>
    <row r="111" spans="1:167">
      <c r="A111" s="1" t="s">
        <v>12</v>
      </c>
      <c r="B111" s="1"/>
      <c r="C111" s="1"/>
      <c r="D111" s="1"/>
      <c r="E111" s="1"/>
      <c r="F111" s="1"/>
      <c r="G111" s="1"/>
      <c r="H111" s="1"/>
      <c r="I111" s="1"/>
      <c r="J111" s="1"/>
      <c r="K111" s="1"/>
      <c r="L111" s="1"/>
      <c r="M111" s="1"/>
      <c r="N111" s="1"/>
      <c r="O111" s="1"/>
      <c r="P111" s="1"/>
      <c r="Q111" s="4">
        <f t="shared" si="265"/>
        <v>12.573333333333332</v>
      </c>
      <c r="R111" s="4">
        <f t="shared" ref="R111:AW111" si="290">R61-R86</f>
        <v>10.40666666666667</v>
      </c>
      <c r="S111" s="4">
        <f t="shared" si="290"/>
        <v>11.443333333333335</v>
      </c>
      <c r="T111" s="4">
        <f t="shared" si="290"/>
        <v>12.33666666666667</v>
      </c>
      <c r="U111" s="4">
        <f t="shared" si="290"/>
        <v>10.226666666666668</v>
      </c>
      <c r="V111" s="4">
        <f t="shared" si="290"/>
        <v>9.6866666666666656</v>
      </c>
      <c r="W111" s="4">
        <f t="shared" si="290"/>
        <v>10.976666666666667</v>
      </c>
      <c r="X111" s="4">
        <f t="shared" si="290"/>
        <v>10.640000000000002</v>
      </c>
      <c r="Y111" s="4">
        <f t="shared" si="290"/>
        <v>12.546666666666662</v>
      </c>
      <c r="Z111" s="4">
        <f t="shared" si="290"/>
        <v>11.013333333333328</v>
      </c>
      <c r="AA111" s="4">
        <f t="shared" si="290"/>
        <v>10.930000000000001</v>
      </c>
      <c r="AB111" s="4">
        <f t="shared" si="290"/>
        <v>12.653333333333331</v>
      </c>
      <c r="AC111" s="4">
        <f t="shared" si="290"/>
        <v>12.106666666666669</v>
      </c>
      <c r="AD111" s="4">
        <f t="shared" si="290"/>
        <v>10.30333333333334</v>
      </c>
      <c r="AE111" s="4">
        <f t="shared" si="290"/>
        <v>11.633333333333338</v>
      </c>
      <c r="AF111" s="4">
        <f t="shared" si="290"/>
        <v>11.016666666666667</v>
      </c>
      <c r="AG111" s="4">
        <f t="shared" si="290"/>
        <v>11.733333333333333</v>
      </c>
      <c r="AH111" s="4">
        <f t="shared" si="290"/>
        <v>11.029999999999996</v>
      </c>
      <c r="AI111" s="4">
        <f t="shared" si="290"/>
        <v>9.9733333333333327</v>
      </c>
      <c r="AJ111" s="4">
        <f t="shared" si="290"/>
        <v>10.29666666666667</v>
      </c>
      <c r="AK111" s="4">
        <f t="shared" si="290"/>
        <v>10.393333333333333</v>
      </c>
      <c r="AL111" s="4">
        <f t="shared" si="290"/>
        <v>11.13</v>
      </c>
      <c r="AM111" s="4">
        <f t="shared" si="290"/>
        <v>11.073333333333338</v>
      </c>
      <c r="AN111" s="4">
        <f t="shared" si="290"/>
        <v>10.72</v>
      </c>
      <c r="AO111" s="4">
        <f t="shared" si="290"/>
        <v>10.67</v>
      </c>
      <c r="AP111" s="4">
        <f t="shared" si="290"/>
        <v>9.7333333333333325</v>
      </c>
      <c r="AQ111" s="4">
        <f t="shared" si="290"/>
        <v>9.3666666666666636</v>
      </c>
      <c r="AR111" s="4">
        <f t="shared" si="290"/>
        <v>10.126666666666669</v>
      </c>
      <c r="AS111" s="4">
        <f t="shared" si="290"/>
        <v>9.5066666666666659</v>
      </c>
      <c r="AT111" s="4">
        <f t="shared" si="290"/>
        <v>10.746666666666663</v>
      </c>
      <c r="AU111" s="4">
        <f t="shared" si="290"/>
        <v>11.266666666666667</v>
      </c>
      <c r="AV111" s="4">
        <f t="shared" si="290"/>
        <v>10.929999999999996</v>
      </c>
      <c r="AW111" s="4">
        <f t="shared" si="290"/>
        <v>9.733333333333329</v>
      </c>
      <c r="AX111" s="4">
        <f t="shared" ref="AX111:CC111" si="291">AX61-AX86</f>
        <v>11.16666666666667</v>
      </c>
      <c r="AY111" s="4">
        <f t="shared" si="291"/>
        <v>10.310000000000002</v>
      </c>
      <c r="AZ111" s="4">
        <f t="shared" si="291"/>
        <v>10.83</v>
      </c>
      <c r="BA111" s="4">
        <f t="shared" si="291"/>
        <v>10.080000000000002</v>
      </c>
      <c r="BB111" s="4">
        <f t="shared" si="291"/>
        <v>11.443333333333335</v>
      </c>
      <c r="BC111" s="4">
        <f t="shared" si="291"/>
        <v>9.7166666666666632</v>
      </c>
      <c r="BD111" s="4">
        <f t="shared" si="291"/>
        <v>10.336666666666666</v>
      </c>
      <c r="BE111" s="4">
        <f t="shared" si="291"/>
        <v>9.9266666666666676</v>
      </c>
      <c r="BF111" s="4">
        <f t="shared" si="291"/>
        <v>11.202068965517247</v>
      </c>
      <c r="BG111" s="4">
        <f t="shared" si="291"/>
        <v>10.153333333333332</v>
      </c>
      <c r="BH111" s="4">
        <f t="shared" si="291"/>
        <v>9.850000000000005</v>
      </c>
      <c r="BI111" s="4">
        <f t="shared" si="291"/>
        <v>11.4</v>
      </c>
      <c r="BJ111" s="4">
        <f t="shared" si="291"/>
        <v>9.5799999999999912</v>
      </c>
      <c r="BK111" s="4">
        <f t="shared" si="291"/>
        <v>10.856666666666667</v>
      </c>
      <c r="BL111" s="4">
        <f t="shared" si="291"/>
        <v>10.229999999999992</v>
      </c>
      <c r="BM111" s="4">
        <f t="shared" si="291"/>
        <v>10.773333333333332</v>
      </c>
      <c r="BN111" s="4">
        <f t="shared" si="291"/>
        <v>10.231233333333332</v>
      </c>
      <c r="BO111" s="4">
        <f t="shared" si="291"/>
        <v>11.88653333333334</v>
      </c>
      <c r="BP111" s="4">
        <f t="shared" si="291"/>
        <v>9.2959333333333358</v>
      </c>
      <c r="BQ111" s="4">
        <f t="shared" si="291"/>
        <v>8.2263000000000002</v>
      </c>
      <c r="BR111" s="4">
        <f t="shared" si="291"/>
        <v>9.7826666666666693</v>
      </c>
      <c r="BS111" s="4">
        <f t="shared" si="291"/>
        <v>8.5632333333333328</v>
      </c>
      <c r="BT111" s="4">
        <f t="shared" si="291"/>
        <v>11.557499999999994</v>
      </c>
      <c r="BU111" s="4">
        <f t="shared" si="291"/>
        <v>10.64913333333333</v>
      </c>
      <c r="BV111" s="4">
        <f t="shared" si="291"/>
        <v>10.416566666666666</v>
      </c>
      <c r="BW111" s="4">
        <f t="shared" si="291"/>
        <v>11.709266666666666</v>
      </c>
      <c r="BX111" s="4">
        <f t="shared" si="291"/>
        <v>10.034299999999996</v>
      </c>
      <c r="BY111" s="4">
        <f t="shared" si="291"/>
        <v>12.007766666666663</v>
      </c>
      <c r="BZ111" s="4">
        <f t="shared" si="291"/>
        <v>9.7548333333333392</v>
      </c>
      <c r="CA111" s="4">
        <f t="shared" si="291"/>
        <v>10.892099999999996</v>
      </c>
      <c r="CB111" s="4">
        <f t="shared" si="291"/>
        <v>11.569100000000002</v>
      </c>
      <c r="CC111" s="4">
        <f t="shared" si="291"/>
        <v>10.203200000000001</v>
      </c>
      <c r="CD111" s="4">
        <f t="shared" ref="CD111:CO111" si="292">CD61-CD86</f>
        <v>12</v>
      </c>
      <c r="CE111" s="4">
        <f t="shared" si="292"/>
        <v>9.4000000000000021</v>
      </c>
      <c r="CF111" s="4">
        <f t="shared" si="292"/>
        <v>11.4</v>
      </c>
      <c r="CG111" s="4">
        <f t="shared" si="292"/>
        <v>11.5</v>
      </c>
      <c r="CH111" s="4">
        <f t="shared" si="292"/>
        <v>9.8000000000000007</v>
      </c>
      <c r="CI111" s="4">
        <f t="shared" si="292"/>
        <v>9.5999999999999979</v>
      </c>
      <c r="CJ111" s="4">
        <f t="shared" si="292"/>
        <v>9.5999999999999979</v>
      </c>
      <c r="CK111" s="4">
        <f t="shared" si="292"/>
        <v>11.032999999999998</v>
      </c>
      <c r="CL111" s="4">
        <f t="shared" si="292"/>
        <v>9.423</v>
      </c>
      <c r="CM111" s="4">
        <f t="shared" si="292"/>
        <v>9.4030000000000005</v>
      </c>
      <c r="CN111" s="4">
        <f t="shared" si="292"/>
        <v>9.583000000000002</v>
      </c>
      <c r="CO111" s="4">
        <f t="shared" si="292"/>
        <v>11.663</v>
      </c>
      <c r="CP111" s="4"/>
      <c r="CQ111" s="4">
        <f t="shared" si="262"/>
        <v>10.40772111312765</v>
      </c>
      <c r="CR111" s="4">
        <f t="shared" si="263"/>
        <v>10.832564102564104</v>
      </c>
      <c r="CS111" s="4">
        <f t="shared" si="264"/>
        <v>10.6229013285565</v>
      </c>
      <c r="CV111" s="32"/>
    </row>
    <row r="112" spans="1:167">
      <c r="A112" s="1" t="s">
        <v>13</v>
      </c>
      <c r="B112" s="1"/>
      <c r="C112" s="1"/>
      <c r="D112" s="1"/>
      <c r="E112" s="1"/>
      <c r="F112" s="1"/>
      <c r="G112" s="1"/>
      <c r="H112" s="1"/>
      <c r="I112" s="1"/>
      <c r="J112" s="1"/>
      <c r="K112" s="1"/>
      <c r="L112" s="1"/>
      <c r="M112" s="1"/>
      <c r="N112" s="1"/>
      <c r="O112" s="1"/>
      <c r="P112" s="1"/>
      <c r="Q112" s="4">
        <f t="shared" si="265"/>
        <v>9.5806451612903185</v>
      </c>
      <c r="R112" s="4">
        <f t="shared" ref="R112:AW112" si="293">R62-R87</f>
        <v>12.945161290322579</v>
      </c>
      <c r="S112" s="4">
        <f t="shared" si="293"/>
        <v>11.583870967741932</v>
      </c>
      <c r="T112" s="4">
        <f t="shared" si="293"/>
        <v>12.132258064516128</v>
      </c>
      <c r="U112" s="4">
        <f t="shared" si="293"/>
        <v>10.332258064516129</v>
      </c>
      <c r="V112" s="4">
        <f t="shared" si="293"/>
        <v>9.1258064516129078</v>
      </c>
      <c r="W112" s="4">
        <f t="shared" si="293"/>
        <v>12.067741935483866</v>
      </c>
      <c r="X112" s="4">
        <f t="shared" si="293"/>
        <v>10.574193548387091</v>
      </c>
      <c r="Y112" s="4">
        <f t="shared" si="293"/>
        <v>11.180645161290332</v>
      </c>
      <c r="Z112" s="4">
        <f t="shared" si="293"/>
        <v>10.287096774193552</v>
      </c>
      <c r="AA112" s="4">
        <f t="shared" si="293"/>
        <v>10.770967741935479</v>
      </c>
      <c r="AB112" s="4">
        <f t="shared" si="293"/>
        <v>10.296774193548389</v>
      </c>
      <c r="AC112" s="4">
        <f t="shared" si="293"/>
        <v>10.545161290322584</v>
      </c>
      <c r="AD112" s="4">
        <f t="shared" si="293"/>
        <v>11.290322580645167</v>
      </c>
      <c r="AE112" s="4">
        <f t="shared" si="293"/>
        <v>11.35161290322581</v>
      </c>
      <c r="AF112" s="4">
        <f t="shared" si="293"/>
        <v>10.732258064516136</v>
      </c>
      <c r="AG112" s="4">
        <f t="shared" si="293"/>
        <v>11.109677419354833</v>
      </c>
      <c r="AH112" s="4">
        <f t="shared" si="293"/>
        <v>10.222580645161294</v>
      </c>
      <c r="AI112" s="4">
        <f t="shared" si="293"/>
        <v>11.109677419354842</v>
      </c>
      <c r="AJ112" s="4">
        <f t="shared" si="293"/>
        <v>10.690322580645166</v>
      </c>
      <c r="AK112" s="4">
        <f t="shared" si="293"/>
        <v>10.080645161290329</v>
      </c>
      <c r="AL112" s="4">
        <f t="shared" si="293"/>
        <v>9.4612903225806466</v>
      </c>
      <c r="AM112" s="4">
        <f t="shared" si="293"/>
        <v>10.325806451612896</v>
      </c>
      <c r="AN112" s="4">
        <f t="shared" si="293"/>
        <v>11.280645161290336</v>
      </c>
      <c r="AO112" s="4">
        <f t="shared" si="293"/>
        <v>10.474193548387085</v>
      </c>
      <c r="AP112" s="4">
        <f t="shared" si="293"/>
        <v>11.022580645161293</v>
      </c>
      <c r="AQ112" s="4">
        <f t="shared" si="293"/>
        <v>10.296774193548387</v>
      </c>
      <c r="AR112" s="4">
        <f t="shared" si="293"/>
        <v>11.022580645161288</v>
      </c>
      <c r="AS112" s="4">
        <f t="shared" si="293"/>
        <v>11.051612903225804</v>
      </c>
      <c r="AT112" s="4">
        <f t="shared" si="293"/>
        <v>9.2064516129032317</v>
      </c>
      <c r="AU112" s="4">
        <f t="shared" si="293"/>
        <v>10.525806451612903</v>
      </c>
      <c r="AV112" s="4">
        <f t="shared" si="293"/>
        <v>11.425806451612907</v>
      </c>
      <c r="AW112" s="4">
        <f t="shared" si="293"/>
        <v>10.380645161290333</v>
      </c>
      <c r="AX112" s="4">
        <f t="shared" ref="AX112:CC112" si="294">AX62-AX87</f>
        <v>10.480645161290326</v>
      </c>
      <c r="AY112" s="4">
        <f t="shared" si="294"/>
        <v>9.3645161290322676</v>
      </c>
      <c r="AZ112" s="4">
        <f t="shared" si="294"/>
        <v>11.532258064516126</v>
      </c>
      <c r="BA112" s="4">
        <f t="shared" si="294"/>
        <v>10.867741935483869</v>
      </c>
      <c r="BB112" s="4">
        <f t="shared" si="294"/>
        <v>9.5354838709677505</v>
      </c>
      <c r="BC112" s="4">
        <f t="shared" si="294"/>
        <v>8.7387096774193509</v>
      </c>
      <c r="BD112" s="4">
        <f t="shared" si="294"/>
        <v>9.6161290322580673</v>
      </c>
      <c r="BE112" s="4">
        <f t="shared" si="294"/>
        <v>9.9483870967741961</v>
      </c>
      <c r="BF112" s="4">
        <f t="shared" si="294"/>
        <v>10.954838709677425</v>
      </c>
      <c r="BG112" s="4">
        <f t="shared" si="294"/>
        <v>11.309677419354841</v>
      </c>
      <c r="BH112" s="4">
        <f t="shared" si="294"/>
        <v>11.809677419354834</v>
      </c>
      <c r="BI112" s="4">
        <f t="shared" si="294"/>
        <v>9.7999999999999989</v>
      </c>
      <c r="BJ112" s="4">
        <f t="shared" si="294"/>
        <v>9.0806451612903203</v>
      </c>
      <c r="BK112" s="4">
        <f t="shared" si="294"/>
        <v>10.335483870967739</v>
      </c>
      <c r="BL112" s="4">
        <f t="shared" si="294"/>
        <v>11.30967741935484</v>
      </c>
      <c r="BM112" s="4">
        <f t="shared" si="294"/>
        <v>9.7064516129032192</v>
      </c>
      <c r="BN112" s="4">
        <f t="shared" si="294"/>
        <v>10.652064516129041</v>
      </c>
      <c r="BO112" s="4">
        <f t="shared" si="294"/>
        <v>10.819645161290323</v>
      </c>
      <c r="BP112" s="4">
        <f t="shared" si="294"/>
        <v>9.4147096774193511</v>
      </c>
      <c r="BQ112" s="4">
        <f t="shared" si="294"/>
        <v>10.000290322580643</v>
      </c>
      <c r="BR112" s="4">
        <f t="shared" si="294"/>
        <v>10.459806451612909</v>
      </c>
      <c r="BS112" s="4">
        <f t="shared" si="294"/>
        <v>8.8258064516129071</v>
      </c>
      <c r="BT112" s="4">
        <f t="shared" si="294"/>
        <v>9.440709677419358</v>
      </c>
      <c r="BU112" s="4">
        <f t="shared" si="294"/>
        <v>11.491225806451611</v>
      </c>
      <c r="BV112" s="4">
        <f t="shared" si="294"/>
        <v>10.73241935483871</v>
      </c>
      <c r="BW112" s="4">
        <f t="shared" si="294"/>
        <v>10.11241935483871</v>
      </c>
      <c r="BX112" s="4">
        <f t="shared" si="294"/>
        <v>10.388290322580644</v>
      </c>
      <c r="BY112" s="4">
        <f t="shared" si="294"/>
        <v>9.2105483870967735</v>
      </c>
      <c r="BZ112" s="4">
        <f t="shared" si="294"/>
        <v>10.397677419354839</v>
      </c>
      <c r="CA112" s="4">
        <f t="shared" si="294"/>
        <v>10.735999999999997</v>
      </c>
      <c r="CB112" s="4">
        <f t="shared" si="294"/>
        <v>9.625483870967745</v>
      </c>
      <c r="CC112" s="4">
        <f t="shared" si="294"/>
        <v>7.8181612903225819</v>
      </c>
      <c r="CD112" s="4">
        <f t="shared" ref="CD112:CO112" si="295">CD62-CD87</f>
        <v>11.3</v>
      </c>
      <c r="CE112" s="4">
        <f t="shared" si="295"/>
        <v>10.4</v>
      </c>
      <c r="CF112" s="4">
        <f t="shared" si="295"/>
        <v>9.8999999999999986</v>
      </c>
      <c r="CG112" s="4">
        <f t="shared" si="295"/>
        <v>10.700000000000001</v>
      </c>
      <c r="CH112" s="4">
        <f t="shared" si="295"/>
        <v>10.1</v>
      </c>
      <c r="CI112" s="4">
        <f t="shared" si="295"/>
        <v>11.555</v>
      </c>
      <c r="CJ112" s="4">
        <f t="shared" si="295"/>
        <v>8.5400000000000009</v>
      </c>
      <c r="CK112" s="4">
        <f t="shared" si="295"/>
        <v>9.57</v>
      </c>
      <c r="CL112" s="4">
        <f t="shared" si="295"/>
        <v>9.9909999999999997</v>
      </c>
      <c r="CM112" s="4">
        <f t="shared" si="295"/>
        <v>8.5999999999999979</v>
      </c>
      <c r="CN112" s="4">
        <f t="shared" si="295"/>
        <v>9.2390000000000008</v>
      </c>
      <c r="CO112" s="4">
        <f t="shared" si="295"/>
        <v>11.477</v>
      </c>
      <c r="CP112" s="4"/>
      <c r="CQ112" s="4">
        <f t="shared" si="262"/>
        <v>10.141269100169778</v>
      </c>
      <c r="CR112" s="4">
        <f t="shared" si="263"/>
        <v>10.64110835401158</v>
      </c>
      <c r="CS112" s="4">
        <f t="shared" si="264"/>
        <v>10.394434436531212</v>
      </c>
    </row>
    <row r="113" spans="1:99">
      <c r="A113" s="1" t="s">
        <v>15</v>
      </c>
      <c r="B113" s="1"/>
      <c r="C113" s="1"/>
      <c r="D113" s="1"/>
      <c r="E113" s="1"/>
      <c r="F113" s="1"/>
      <c r="G113" s="1"/>
      <c r="H113" s="1"/>
      <c r="I113" s="1"/>
      <c r="J113" s="1"/>
      <c r="K113" s="1"/>
      <c r="L113" s="1"/>
      <c r="M113" s="1"/>
      <c r="N113" s="1"/>
      <c r="O113" s="1"/>
      <c r="P113" s="1"/>
      <c r="Q113" s="4">
        <f t="shared" ref="Q113:BC113" si="296">AVERAGE(Q101:Q112)</f>
        <v>10.676494623655914</v>
      </c>
      <c r="R113" s="4">
        <f t="shared" si="296"/>
        <v>10.781287232727722</v>
      </c>
      <c r="S113" s="4">
        <f t="shared" si="296"/>
        <v>10.937720814132105</v>
      </c>
      <c r="T113" s="4">
        <f t="shared" si="296"/>
        <v>11.289184587813621</v>
      </c>
      <c r="U113" s="4">
        <f t="shared" si="296"/>
        <v>11.066929083461341</v>
      </c>
      <c r="V113" s="4">
        <f t="shared" si="296"/>
        <v>10.8055778024966</v>
      </c>
      <c r="W113" s="4">
        <f t="shared" si="296"/>
        <v>10.7204691500256</v>
      </c>
      <c r="X113" s="4">
        <f t="shared" si="296"/>
        <v>11.436751792114693</v>
      </c>
      <c r="Y113" s="4">
        <f t="shared" si="296"/>
        <v>11.085190732206861</v>
      </c>
      <c r="Z113" s="4">
        <f t="shared" si="296"/>
        <v>10.443862934124336</v>
      </c>
      <c r="AA113" s="4">
        <f t="shared" si="296"/>
        <v>11.138579109062979</v>
      </c>
      <c r="AB113" s="4">
        <f t="shared" si="296"/>
        <v>11.402251024065542</v>
      </c>
      <c r="AC113" s="4">
        <f t="shared" si="296"/>
        <v>11.210168330773172</v>
      </c>
      <c r="AD113" s="4">
        <f t="shared" si="296"/>
        <v>10.373434989494502</v>
      </c>
      <c r="AE113" s="4">
        <f t="shared" si="296"/>
        <v>11.083948412698414</v>
      </c>
      <c r="AF113" s="4">
        <f t="shared" si="296"/>
        <v>10.45092037890425</v>
      </c>
      <c r="AG113" s="4">
        <f t="shared" si="296"/>
        <v>10.822302227342552</v>
      </c>
      <c r="AH113" s="4">
        <f t="shared" si="296"/>
        <v>10.873753553330863</v>
      </c>
      <c r="AI113" s="4">
        <f t="shared" si="296"/>
        <v>10.860316820276497</v>
      </c>
      <c r="AJ113" s="4">
        <f t="shared" si="296"/>
        <v>10.641300563236049</v>
      </c>
      <c r="AK113" s="4">
        <f t="shared" si="296"/>
        <v>10.71329365079365</v>
      </c>
      <c r="AL113" s="4">
        <f t="shared" si="296"/>
        <v>10.498143925349154</v>
      </c>
      <c r="AM113" s="4">
        <f t="shared" si="296"/>
        <v>11.184260112647209</v>
      </c>
      <c r="AN113" s="4">
        <f t="shared" si="296"/>
        <v>10.630210573476704</v>
      </c>
      <c r="AO113" s="4">
        <f t="shared" si="296"/>
        <v>10.704854809169326</v>
      </c>
      <c r="AP113" s="4">
        <f t="shared" si="296"/>
        <v>10.933519342479299</v>
      </c>
      <c r="AQ113" s="4">
        <f t="shared" si="296"/>
        <v>10.808675115207373</v>
      </c>
      <c r="AR113" s="4">
        <f t="shared" si="296"/>
        <v>9.9410355862775219</v>
      </c>
      <c r="AS113" s="4">
        <f t="shared" si="296"/>
        <v>10.607543522785457</v>
      </c>
      <c r="AT113" s="4">
        <f t="shared" si="296"/>
        <v>10.251303608948215</v>
      </c>
      <c r="AU113" s="4">
        <f t="shared" si="296"/>
        <v>10.662662570404505</v>
      </c>
      <c r="AV113" s="4">
        <f t="shared" si="296"/>
        <v>10.659345238095236</v>
      </c>
      <c r="AW113" s="4">
        <f t="shared" si="296"/>
        <v>10.246647465437789</v>
      </c>
      <c r="AX113" s="4">
        <f t="shared" si="296"/>
        <v>10.742696205660613</v>
      </c>
      <c r="AY113" s="4">
        <f t="shared" si="296"/>
        <v>10.713995775729648</v>
      </c>
      <c r="AZ113" s="4">
        <f t="shared" si="296"/>
        <v>11.549004118332538</v>
      </c>
      <c r="BA113" s="4">
        <f t="shared" si="296"/>
        <v>11.234600614439325</v>
      </c>
      <c r="BB113" s="4">
        <f t="shared" si="296"/>
        <v>11.261768631813124</v>
      </c>
      <c r="BC113" s="4">
        <f t="shared" si="296"/>
        <v>10.860158090117769</v>
      </c>
      <c r="BD113" s="4">
        <f t="shared" ref="BD113:CA113" si="297">AVERAGE(BD101:BD112)</f>
        <v>10.275024227757472</v>
      </c>
      <c r="BE113" s="4">
        <f t="shared" si="297"/>
        <v>10.578894009216588</v>
      </c>
      <c r="BF113" s="4">
        <f t="shared" si="297"/>
        <v>11.020368619453713</v>
      </c>
      <c r="BG113" s="4">
        <f t="shared" si="297"/>
        <v>10.642228622631848</v>
      </c>
      <c r="BH113" s="4">
        <f t="shared" si="297"/>
        <v>11.146550819252433</v>
      </c>
      <c r="BI113" s="4">
        <f t="shared" si="297"/>
        <v>11.106574500768049</v>
      </c>
      <c r="BJ113" s="4">
        <f t="shared" si="297"/>
        <v>10.303337659127425</v>
      </c>
      <c r="BK113" s="4">
        <f t="shared" si="297"/>
        <v>10.700883256528419</v>
      </c>
      <c r="BL113" s="4">
        <f t="shared" si="297"/>
        <v>10.881071649275212</v>
      </c>
      <c r="BM113" s="4">
        <f t="shared" si="297"/>
        <v>9.7220097286226306</v>
      </c>
      <c r="BN113" s="4">
        <f t="shared" si="297"/>
        <v>10.33909869917192</v>
      </c>
      <c r="BO113" s="4">
        <f t="shared" si="297"/>
        <v>10.527181874039938</v>
      </c>
      <c r="BP113" s="4">
        <f t="shared" si="297"/>
        <v>9.9467990271377378</v>
      </c>
      <c r="BQ113" s="4">
        <f t="shared" si="297"/>
        <v>10.194604211469533</v>
      </c>
      <c r="BR113" s="4">
        <f t="shared" si="297"/>
        <v>10.244608809170684</v>
      </c>
      <c r="BS113" s="4">
        <f t="shared" si="297"/>
        <v>10.756097452636967</v>
      </c>
      <c r="BT113" s="4">
        <f t="shared" si="297"/>
        <v>10.636679237071172</v>
      </c>
      <c r="BU113" s="4">
        <f t="shared" si="297"/>
        <v>10.773643766001024</v>
      </c>
      <c r="BV113" s="4">
        <f t="shared" si="297"/>
        <v>10.231211370658757</v>
      </c>
      <c r="BW113" s="4">
        <f t="shared" si="297"/>
        <v>10.484499551971327</v>
      </c>
      <c r="BX113" s="4">
        <f t="shared" si="297"/>
        <v>10.631051254480285</v>
      </c>
      <c r="BY113" s="4">
        <f t="shared" si="297"/>
        <v>10.521922337429595</v>
      </c>
      <c r="BZ113" s="4">
        <f t="shared" si="297"/>
        <v>10.738464494500063</v>
      </c>
      <c r="CA113" s="4">
        <f t="shared" si="297"/>
        <v>11.001266621863797</v>
      </c>
      <c r="CB113" s="4">
        <f t="shared" ref="CB113:CI113" si="298">AVERAGE(CB101:CB112)</f>
        <v>10.38702997951869</v>
      </c>
      <c r="CC113" s="4">
        <f t="shared" si="298"/>
        <v>10.335363684075782</v>
      </c>
      <c r="CD113" s="4">
        <f t="shared" si="298"/>
        <v>10.651577703621307</v>
      </c>
      <c r="CE113" s="4">
        <f t="shared" si="298"/>
        <v>10.381750000000002</v>
      </c>
      <c r="CF113" s="4">
        <f t="shared" si="298"/>
        <v>10.516666666666666</v>
      </c>
      <c r="CG113" s="4">
        <f t="shared" si="298"/>
        <v>10.965833333333331</v>
      </c>
      <c r="CH113" s="4">
        <f t="shared" si="298"/>
        <v>10.366666666666667</v>
      </c>
      <c r="CI113" s="4">
        <f t="shared" si="298"/>
        <v>10.244583333333333</v>
      </c>
      <c r="CJ113" s="4">
        <f t="shared" ref="CJ113:CO113" si="299">AVERAGE(CJ101:CJ112)</f>
        <v>9.9595833333333328</v>
      </c>
      <c r="CK113" s="4">
        <f t="shared" si="299"/>
        <v>10.962833333333334</v>
      </c>
      <c r="CL113" s="4">
        <f t="shared" si="299"/>
        <v>10.752583333333334</v>
      </c>
      <c r="CM113" s="4">
        <f t="shared" si="299"/>
        <v>10.263500000000001</v>
      </c>
      <c r="CN113" s="4">
        <f t="shared" si="299"/>
        <v>9.7170833333333331</v>
      </c>
      <c r="CO113" s="4">
        <f t="shared" si="299"/>
        <v>10.648416666666666</v>
      </c>
      <c r="CP113" s="4"/>
      <c r="CQ113" s="4">
        <f>AVERAGE(CQ101:CQ112)</f>
        <v>10.514672188617167</v>
      </c>
      <c r="CR113" s="4">
        <f>AVERAGE(CR101:CR112)</f>
        <v>10.831173262182283</v>
      </c>
      <c r="CS113" s="4">
        <f>AVERAGE(CS101:CS112)</f>
        <v>10.674287181492639</v>
      </c>
      <c r="CT113" s="1" t="s">
        <v>15</v>
      </c>
    </row>
    <row r="114" spans="1:99" ht="13.5">
      <c r="A114" s="2" t="s">
        <v>16</v>
      </c>
      <c r="B114" s="2"/>
      <c r="C114" s="2"/>
      <c r="D114" s="2"/>
      <c r="E114" s="2"/>
      <c r="F114" s="2"/>
      <c r="G114" s="2"/>
      <c r="H114" s="2"/>
      <c r="I114" s="2"/>
      <c r="J114" s="2"/>
      <c r="K114" s="2"/>
      <c r="L114" s="2"/>
      <c r="M114" s="2"/>
      <c r="N114" s="2"/>
      <c r="O114" s="2"/>
      <c r="P114" s="2"/>
      <c r="Q114" s="4"/>
      <c r="R114" s="4">
        <f t="shared" ref="R114" si="300">AVERAGE(Q109:Q112,R101:R104)</f>
        <v>11.025842139414165</v>
      </c>
      <c r="S114" s="4">
        <f t="shared" ref="S114" si="301">AVERAGE(R109:R112,S101:S104)</f>
        <v>11.343704877112131</v>
      </c>
      <c r="T114" s="4">
        <f t="shared" ref="T114" si="302">AVERAGE(S109:S112,T101:T104)</f>
        <v>11.794247311827956</v>
      </c>
      <c r="U114" s="4">
        <f t="shared" ref="U114" si="303">AVERAGE(T109:T112,U101:U104)</f>
        <v>11.359802227342554</v>
      </c>
      <c r="V114" s="4">
        <f t="shared" ref="V114" si="304">AVERAGE(U109:U112,V101:V104)</f>
        <v>11.102264553207267</v>
      </c>
      <c r="W114" s="4">
        <f t="shared" ref="W114" si="305">AVERAGE(V109:V112,W101:W104)</f>
        <v>10.522854262672812</v>
      </c>
      <c r="X114" s="4">
        <f t="shared" ref="X114" si="306">AVERAGE(W109:W112,X101:X104)</f>
        <v>11.387694892473117</v>
      </c>
      <c r="Y114" s="4">
        <f t="shared" ref="Y114" si="307">AVERAGE(X109:X112,Y101:Y104)</f>
        <v>11.444640937019969</v>
      </c>
      <c r="Z114" s="4">
        <f t="shared" ref="Z114" si="308">AVERAGE(Y109:Y112,Z101:Z104)</f>
        <v>11.06533741193919</v>
      </c>
      <c r="AA114" s="4">
        <f t="shared" ref="AA114" si="309">AVERAGE(Z109:Z112,AA101:AA104)</f>
        <v>11.077868663594469</v>
      </c>
      <c r="AB114" s="4">
        <f t="shared" ref="AB114" si="310">AVERAGE(AA109:AA112,AB101:AB104)</f>
        <v>11.340312019969279</v>
      </c>
      <c r="AC114" s="4">
        <f t="shared" ref="AC114" si="311">AVERAGE(AB109:AB112,AC101:AC104)</f>
        <v>11.319271313364057</v>
      </c>
      <c r="AD114" s="4">
        <f t="shared" ref="AD114" si="312">AVERAGE(AC109:AC112,AD101:AD104)</f>
        <v>10.783499258435299</v>
      </c>
      <c r="AE114" s="4">
        <f t="shared" ref="AE114" si="313">AVERAGE(AD109:AD112,AE101:AE104)</f>
        <v>10.53163498463902</v>
      </c>
      <c r="AF114" s="4">
        <f t="shared" ref="AF114" si="314">AVERAGE(AE109:AE112,AF101:AF104)</f>
        <v>11.062227342549926</v>
      </c>
      <c r="AG114" s="4">
        <f t="shared" ref="AG114" si="315">AVERAGE(AF109:AF112,AG101:AG104)</f>
        <v>10.83873559907834</v>
      </c>
      <c r="AH114" s="4">
        <f t="shared" ref="AH114" si="316">AVERAGE(AG109:AG112,AH101:AH104)</f>
        <v>11.107041620318869</v>
      </c>
      <c r="AI114" s="4">
        <f t="shared" ref="AI114" si="317">AVERAGE(AH109:AH112,AI101:AI104)</f>
        <v>10.850072004608295</v>
      </c>
      <c r="AJ114" s="4">
        <f t="shared" ref="AJ114" si="318">AVERAGE(AI109:AI112,AJ101:AJ104)</f>
        <v>10.799410522273426</v>
      </c>
      <c r="AK114" s="4">
        <f t="shared" ref="AK114" si="319">AVERAGE(AJ109:AJ112,AK101:AK104)</f>
        <v>10.686271121351769</v>
      </c>
      <c r="AL114" s="4">
        <f t="shared" ref="AL114" si="320">AVERAGE(AK109:AK112,AL101:AL104)</f>
        <v>10.837363737486093</v>
      </c>
      <c r="AM114" s="4">
        <f t="shared" ref="AM114" si="321">AVERAGE(AL109:AL112,AM101:AM104)</f>
        <v>10.7703955453149</v>
      </c>
      <c r="AN114" s="4">
        <f t="shared" ref="AN114" si="322">AVERAGE(AM109:AM112,AN101:AN104)</f>
        <v>10.829092741935483</v>
      </c>
      <c r="AO114" s="4">
        <f t="shared" ref="AO114" si="323">AVERAGE(AN109:AN112,AO101:AO104)</f>
        <v>10.637241891173348</v>
      </c>
      <c r="AP114" s="4">
        <f t="shared" ref="AP114" si="324">AVERAGE(AO109:AO112,AP101:AP104)</f>
        <v>10.698128476084538</v>
      </c>
      <c r="AQ114" s="4">
        <f t="shared" ref="AQ114" si="325">AVERAGE(AP109:AP112,AQ101:AQ104)</f>
        <v>10.980069124423963</v>
      </c>
      <c r="AR114" s="4">
        <f t="shared" ref="AR114" si="326">AVERAGE(AQ109:AQ112,AR101:AR104)</f>
        <v>10.120249615975423</v>
      </c>
      <c r="AS114" s="4">
        <f t="shared" ref="AS114" si="327">AVERAGE(AR109:AR112,AS101:AS104)</f>
        <v>10.262229262672811</v>
      </c>
      <c r="AT114" s="4">
        <f t="shared" ref="AT114" si="328">AVERAGE(AS109:AS112,AT101:AT104)</f>
        <v>10.384885520949203</v>
      </c>
      <c r="AU114" s="4">
        <f t="shared" ref="AU114" si="329">AVERAGE(AT109:AT112,AU101:AU104)</f>
        <v>10.46684331797235</v>
      </c>
      <c r="AV114" s="4">
        <f t="shared" ref="AV114" si="330">AVERAGE(AU109:AU112,AV101:AV104)</f>
        <v>10.82762000768049</v>
      </c>
      <c r="AW114" s="4">
        <f t="shared" ref="AW114" si="331">AVERAGE(AV109:AV112,AW101:AW104)</f>
        <v>10.574218509984638</v>
      </c>
      <c r="AX114" s="4">
        <f t="shared" ref="AX114" si="332">AVERAGE(AW109:AW112,AX101:AX104)</f>
        <v>10.244433629959214</v>
      </c>
      <c r="AY114" s="4">
        <f t="shared" ref="AY114" si="333">AVERAGE(AX109:AX112,AY101:AY104)</f>
        <v>10.914488287250386</v>
      </c>
      <c r="AZ114" s="4">
        <f t="shared" ref="AZ114" si="334">AVERAGE(AY109:AY112,AZ101:AZ104)</f>
        <v>11.059527682875153</v>
      </c>
      <c r="BA114" s="4">
        <f t="shared" ref="BA114" si="335">AVERAGE(AZ109:AZ112,BA101:BA104)</f>
        <v>11.775462749615974</v>
      </c>
      <c r="BB114" s="4">
        <f t="shared" ref="BB114" si="336">AVERAGE(BA109:BA112,BB101:BB104)</f>
        <v>10.799642195031517</v>
      </c>
      <c r="BC114" s="4">
        <f t="shared" ref="BC114" si="337">AVERAGE(BB109:BB112,BC101:BC104)</f>
        <v>11.501312403993857</v>
      </c>
      <c r="BD114" s="4">
        <f t="shared" ref="BD114" si="338">AVERAGE(BC109:BC112,BD101:BD104)</f>
        <v>10.242584485407066</v>
      </c>
      <c r="BE114" s="4">
        <f t="shared" ref="BE114" si="339">AVERAGE(BD109:BD112,BE101:BE104)</f>
        <v>10.788790181881984</v>
      </c>
      <c r="BF114" s="4">
        <f t="shared" ref="BF114" si="340">AVERAGE(BE109:BE112,BF101:BF104)</f>
        <v>10.805348071931775</v>
      </c>
      <c r="BG114" s="4">
        <f t="shared" ref="BG114" si="341">AVERAGE(BF109:BF112,BG101:BG104)</f>
        <v>11.112123060013774</v>
      </c>
      <c r="BH114" s="4">
        <f t="shared" ref="BH114" si="342">AVERAGE(BG109:BG112,BH101:BH104)</f>
        <v>11.077971390168972</v>
      </c>
      <c r="BI114" s="4">
        <f t="shared" ref="BI114" si="343">AVERAGE(BH109:BH112,BI101:BI104)</f>
        <v>11.435023041474658</v>
      </c>
      <c r="BJ114" s="4">
        <f t="shared" ref="BJ114" si="344">AVERAGE(BI109:BI112,BJ101:BJ104)</f>
        <v>11.000893585465331</v>
      </c>
      <c r="BK114" s="4">
        <f t="shared" ref="BK114" si="345">AVERAGE(BJ109:BJ112,BK101:BK104)</f>
        <v>9.9752361751152048</v>
      </c>
      <c r="BL114" s="4">
        <f t="shared" ref="BL114" si="346">AVERAGE(BK109:BK112,BL101:BL104)</f>
        <v>10.950168970814135</v>
      </c>
      <c r="BM114" s="4">
        <f t="shared" ref="BM114" si="347">AVERAGE(BL109:BL112,BM101:BM104)</f>
        <v>10.120581797235024</v>
      </c>
      <c r="BN114" s="4">
        <f t="shared" ref="BN114" si="348">AVERAGE(BM109:BM112,BN101:BN104)</f>
        <v>9.8407195541342229</v>
      </c>
      <c r="BO114" s="4">
        <f t="shared" ref="BO114" si="349">AVERAGE(BN109:BN112,BO101:BO104)</f>
        <v>10.47260036482335</v>
      </c>
      <c r="BP114" s="4">
        <f t="shared" ref="BP114" si="350">AVERAGE(BO109:BO112,BP101:BP104)</f>
        <v>10.60693375576037</v>
      </c>
      <c r="BQ114" s="4">
        <f t="shared" ref="BQ114" si="351">AVERAGE(BP109:BP112,BQ101:BQ104)</f>
        <v>9.7119377688172062</v>
      </c>
      <c r="BR114" s="4">
        <f t="shared" ref="BR114" si="352">AVERAGE(BQ109:BQ112,BR101:BR104)</f>
        <v>9.89074735354097</v>
      </c>
      <c r="BS114" s="4">
        <f t="shared" ref="BS114" si="353">AVERAGE(BR109:BR112,BS101:BS104)</f>
        <v>10.935248463901692</v>
      </c>
      <c r="BT114" s="4">
        <f t="shared" ref="BT114" si="354">AVERAGE(BS109:BS112,BT101:BT104)</f>
        <v>9.9359876728110592</v>
      </c>
      <c r="BU114" s="4">
        <f t="shared" ref="BU114" si="355">AVERAGE(BT109:BT112,BU101:BU104)</f>
        <v>11.061863229646699</v>
      </c>
      <c r="BV114" s="4">
        <f t="shared" ref="BV114" si="356">AVERAGE(BU109:BU112,BV101:BV104)</f>
        <v>10.507692862439747</v>
      </c>
      <c r="BW114" s="4">
        <f t="shared" ref="BW114" si="357">AVERAGE(BV109:BV112,BW101:BW104)</f>
        <v>10.407822446236558</v>
      </c>
      <c r="BX114" s="4">
        <f t="shared" ref="BX114" si="358">AVERAGE(BW109:BW112,BX101:BX104)</f>
        <v>10.779614247311828</v>
      </c>
      <c r="BY114" s="4">
        <f t="shared" ref="BY114" si="359">AVERAGE(BX109:BX112,BY101:BY104)</f>
        <v>10.526424500768046</v>
      </c>
      <c r="BZ114" s="4">
        <f t="shared" ref="BZ114" si="360">AVERAGE(BY109:BY112,BZ101:BZ104)</f>
        <v>10.727833166481274</v>
      </c>
      <c r="CA114" s="4">
        <f t="shared" ref="CA114" si="361">AVERAGE(BZ109:BZ112,CA101:CA104)</f>
        <v>10.780211088709674</v>
      </c>
      <c r="CB114" s="4">
        <f t="shared" ref="CB114" si="362">AVERAGE(CA109:CA112,CB101:CB104)</f>
        <v>11.283656931643623</v>
      </c>
      <c r="CC114" s="4">
        <f t="shared" ref="CC114" si="363">AVERAGE(CB109:CB112,CC101:CC104)</f>
        <v>10.436275230414749</v>
      </c>
      <c r="CD114" s="4">
        <f t="shared" ref="CD114:CO114" si="364">AVERAGE(CC109:CC112,CD101:CD104)</f>
        <v>10.078220587690025</v>
      </c>
      <c r="CE114" s="4">
        <f t="shared" si="364"/>
        <v>11.15</v>
      </c>
      <c r="CF114" s="4">
        <f t="shared" si="364"/>
        <v>10.15</v>
      </c>
      <c r="CG114" s="4">
        <f t="shared" si="364"/>
        <v>10.936250000000001</v>
      </c>
      <c r="CH114" s="4">
        <f t="shared" si="364"/>
        <v>10.775</v>
      </c>
      <c r="CI114" s="4">
        <f t="shared" si="364"/>
        <v>9.8625000000000007</v>
      </c>
      <c r="CJ114" s="4">
        <f t="shared" si="364"/>
        <v>10.141249999999999</v>
      </c>
      <c r="CK114" s="4">
        <f t="shared" si="364"/>
        <v>10.523</v>
      </c>
      <c r="CL114" s="4">
        <f t="shared" si="364"/>
        <v>11.104125</v>
      </c>
      <c r="CM114" s="4">
        <f t="shared" si="364"/>
        <v>10.757124999999998</v>
      </c>
      <c r="CN114" s="4">
        <f t="shared" si="364"/>
        <v>9.6983750000000022</v>
      </c>
      <c r="CO114" s="4">
        <f t="shared" si="364"/>
        <v>9.8067499999999992</v>
      </c>
      <c r="CP114" s="4"/>
      <c r="CQ114" s="35">
        <f>AVERAGE(CQ101:CQ104,CQ109:CQ112)</f>
        <v>10.551698515441831</v>
      </c>
      <c r="CR114" s="4">
        <f>AVERAGE(CR101:CR104,CR109:CR112)</f>
        <v>10.912984722856152</v>
      </c>
      <c r="CS114" s="35">
        <f>AVERAGE(CS101:CS104,CS109:CS112)</f>
        <v>10.733651514957627</v>
      </c>
      <c r="CT114" s="2" t="s">
        <v>16</v>
      </c>
    </row>
    <row r="115" spans="1:99">
      <c r="AA115" s="17"/>
      <c r="CR115" s="4"/>
    </row>
    <row r="116" spans="1:99">
      <c r="CQ116" s="18" t="s">
        <v>20</v>
      </c>
      <c r="CR116" s="18" t="s">
        <v>20</v>
      </c>
      <c r="CS116" s="18" t="s">
        <v>20</v>
      </c>
      <c r="CU116" s="18"/>
    </row>
    <row r="117" spans="1:99">
      <c r="A117" s="1" t="s">
        <v>160</v>
      </c>
      <c r="AA117" s="17"/>
      <c r="CQ117" s="18" t="s">
        <v>168</v>
      </c>
      <c r="CR117" s="18" t="s">
        <v>168</v>
      </c>
      <c r="CS117" s="18" t="s">
        <v>168</v>
      </c>
      <c r="CT117" s="18" t="s">
        <v>183</v>
      </c>
      <c r="CU117" s="18"/>
    </row>
    <row r="118" spans="1:99">
      <c r="AA118" s="17"/>
      <c r="CQ118" s="18" t="s">
        <v>163</v>
      </c>
      <c r="CR118" s="18" t="s">
        <v>163</v>
      </c>
      <c r="CS118" s="18" t="s">
        <v>163</v>
      </c>
      <c r="CT118" s="18" t="s">
        <v>230</v>
      </c>
      <c r="CU118" s="18"/>
    </row>
    <row r="119" spans="1:99">
      <c r="B119" s="5">
        <v>1932</v>
      </c>
      <c r="C119" s="5">
        <v>1933</v>
      </c>
      <c r="D119" s="5">
        <v>1934</v>
      </c>
      <c r="E119" s="5">
        <v>1935</v>
      </c>
      <c r="F119" s="5">
        <v>1936</v>
      </c>
      <c r="G119" s="5">
        <v>1937</v>
      </c>
      <c r="H119" s="5">
        <v>1938</v>
      </c>
      <c r="I119" s="5">
        <v>1939</v>
      </c>
      <c r="J119" s="5">
        <v>1940</v>
      </c>
      <c r="K119" s="5">
        <v>1941</v>
      </c>
      <c r="L119" s="5">
        <v>1942</v>
      </c>
      <c r="M119" s="5">
        <v>1943</v>
      </c>
      <c r="N119" s="5">
        <v>1944</v>
      </c>
      <c r="O119" s="5">
        <v>1945</v>
      </c>
      <c r="P119" s="5">
        <v>1946</v>
      </c>
      <c r="Q119" s="5">
        <v>1947</v>
      </c>
      <c r="R119" s="5">
        <v>1948</v>
      </c>
      <c r="S119" s="5">
        <v>1949</v>
      </c>
      <c r="T119" s="5">
        <v>1950</v>
      </c>
      <c r="U119" s="5">
        <v>1951</v>
      </c>
      <c r="V119" s="5">
        <v>1952</v>
      </c>
      <c r="W119" s="5">
        <v>1953</v>
      </c>
      <c r="X119" s="5">
        <v>1954</v>
      </c>
      <c r="Y119" s="5">
        <v>1955</v>
      </c>
      <c r="Z119" s="5">
        <v>1956</v>
      </c>
      <c r="AA119" s="5">
        <v>1957</v>
      </c>
      <c r="AB119" s="5">
        <v>1958</v>
      </c>
      <c r="AC119" s="5">
        <v>1959</v>
      </c>
      <c r="AD119" s="5">
        <v>1960</v>
      </c>
      <c r="AE119" s="5">
        <v>1961</v>
      </c>
      <c r="AF119" s="5">
        <v>1962</v>
      </c>
      <c r="AG119" s="5">
        <v>1963</v>
      </c>
      <c r="AH119" s="5">
        <v>1964</v>
      </c>
      <c r="AI119" s="5">
        <v>1965</v>
      </c>
      <c r="AJ119" s="5">
        <v>1966</v>
      </c>
      <c r="AK119" s="5">
        <v>1967</v>
      </c>
      <c r="AL119" s="5">
        <v>1968</v>
      </c>
      <c r="AM119" s="5">
        <v>1969</v>
      </c>
      <c r="AN119" s="5">
        <v>1970</v>
      </c>
      <c r="AO119" s="5">
        <v>1971</v>
      </c>
      <c r="AP119" s="5">
        <v>1972</v>
      </c>
      <c r="AQ119" s="5">
        <v>1973</v>
      </c>
      <c r="AR119" s="5">
        <v>1974</v>
      </c>
      <c r="AS119" s="5">
        <v>1975</v>
      </c>
      <c r="AT119" s="5">
        <v>1976</v>
      </c>
      <c r="AU119" s="5">
        <v>1977</v>
      </c>
      <c r="AV119" s="5">
        <v>1978</v>
      </c>
      <c r="AW119" s="5">
        <v>1979</v>
      </c>
      <c r="AX119" s="5">
        <v>1980</v>
      </c>
      <c r="AY119" s="5">
        <v>1981</v>
      </c>
      <c r="AZ119" s="5">
        <v>1982</v>
      </c>
      <c r="BA119" s="5">
        <v>1983</v>
      </c>
      <c r="BB119" s="5">
        <v>1984</v>
      </c>
      <c r="BC119" s="5">
        <v>1985</v>
      </c>
      <c r="BD119" s="5">
        <v>1986</v>
      </c>
      <c r="BE119" s="5">
        <v>1987</v>
      </c>
      <c r="BF119" s="5">
        <v>1988</v>
      </c>
      <c r="BG119" s="5">
        <v>1989</v>
      </c>
      <c r="BH119" s="5">
        <v>1990</v>
      </c>
      <c r="BI119" s="5">
        <v>1991</v>
      </c>
      <c r="BJ119" s="5">
        <v>1992</v>
      </c>
      <c r="BK119" s="5">
        <v>1993</v>
      </c>
      <c r="BL119" s="5">
        <v>1994</v>
      </c>
      <c r="BM119" s="5">
        <v>1995</v>
      </c>
      <c r="BN119" s="5">
        <v>1996</v>
      </c>
      <c r="BO119" s="5">
        <v>1997</v>
      </c>
      <c r="BP119" s="5">
        <v>1998</v>
      </c>
      <c r="BQ119" s="5">
        <v>1999</v>
      </c>
      <c r="BR119" s="1">
        <v>2000</v>
      </c>
      <c r="BS119" s="1">
        <v>2001</v>
      </c>
      <c r="BT119" s="1">
        <v>2002</v>
      </c>
      <c r="BU119" s="5">
        <v>2003</v>
      </c>
      <c r="BV119" s="5">
        <v>2004</v>
      </c>
      <c r="BW119" s="5">
        <v>2005</v>
      </c>
      <c r="BX119" s="5">
        <v>2006</v>
      </c>
      <c r="BY119" s="5">
        <v>2007</v>
      </c>
      <c r="BZ119" s="5">
        <v>2008</v>
      </c>
      <c r="CA119" s="5">
        <v>2009</v>
      </c>
      <c r="CB119" s="5">
        <v>2010</v>
      </c>
      <c r="CC119" s="5">
        <v>2011</v>
      </c>
      <c r="CD119" s="5">
        <v>2012</v>
      </c>
      <c r="CE119" s="5">
        <v>2013</v>
      </c>
      <c r="CF119" s="5">
        <v>2014</v>
      </c>
      <c r="CG119" s="5">
        <v>2015</v>
      </c>
      <c r="CH119" s="5">
        <v>2016</v>
      </c>
      <c r="CI119" s="5">
        <v>2017</v>
      </c>
      <c r="CJ119" s="5">
        <v>2018</v>
      </c>
      <c r="CK119" s="5">
        <v>2019</v>
      </c>
      <c r="CL119" s="5">
        <v>2020</v>
      </c>
      <c r="CM119" s="5">
        <v>2021</v>
      </c>
      <c r="CN119" s="5">
        <v>2022</v>
      </c>
      <c r="CO119" s="5">
        <v>2023</v>
      </c>
      <c r="CP119" s="5">
        <v>2024</v>
      </c>
      <c r="CQ119" s="18" t="s">
        <v>357</v>
      </c>
      <c r="CR119" s="18" t="s">
        <v>77</v>
      </c>
      <c r="CS119" s="18" t="s">
        <v>359</v>
      </c>
      <c r="CT119" s="18" t="s">
        <v>359</v>
      </c>
      <c r="CU119" s="4"/>
    </row>
    <row r="120" spans="1:99">
      <c r="A120" s="1" t="s">
        <v>2</v>
      </c>
      <c r="Q120" s="25"/>
      <c r="R120" s="25">
        <v>29.7</v>
      </c>
      <c r="S120" s="25">
        <v>31.7</v>
      </c>
      <c r="T120" s="25">
        <v>30.4</v>
      </c>
      <c r="U120" s="25">
        <v>28.9</v>
      </c>
      <c r="V120" s="25">
        <v>31.3</v>
      </c>
      <c r="W120" s="25">
        <v>26.1</v>
      </c>
      <c r="X120" s="25">
        <v>27.5</v>
      </c>
      <c r="Y120" s="25">
        <v>30</v>
      </c>
      <c r="Z120" s="25">
        <v>32.799999999999997</v>
      </c>
      <c r="AA120" s="26">
        <v>31.4</v>
      </c>
      <c r="AB120" s="25">
        <v>31.2</v>
      </c>
      <c r="AC120" s="25">
        <v>31.2</v>
      </c>
      <c r="AD120" s="25">
        <v>34.799999999999997</v>
      </c>
      <c r="AE120" s="25">
        <v>32.4</v>
      </c>
      <c r="AF120" s="25">
        <v>29.9</v>
      </c>
      <c r="AG120" s="25">
        <v>29.5</v>
      </c>
      <c r="AH120" s="25">
        <v>28.8</v>
      </c>
      <c r="AI120" s="25">
        <v>28.9</v>
      </c>
      <c r="AJ120" s="25">
        <v>27.7</v>
      </c>
      <c r="AK120" s="25">
        <v>28.2</v>
      </c>
      <c r="AL120" s="25">
        <v>31.7</v>
      </c>
      <c r="AM120" s="25">
        <v>31.6</v>
      </c>
      <c r="AN120" s="25">
        <v>32.6</v>
      </c>
      <c r="AO120" s="25">
        <v>30.1</v>
      </c>
      <c r="AP120" s="25">
        <v>28.4</v>
      </c>
      <c r="AQ120" s="25">
        <v>33.700000000000003</v>
      </c>
      <c r="AR120" s="25">
        <v>30</v>
      </c>
      <c r="AS120" s="25">
        <v>32.6</v>
      </c>
      <c r="AT120" s="25">
        <v>33.6</v>
      </c>
      <c r="AU120" s="25">
        <v>29.8</v>
      </c>
      <c r="AV120" s="25">
        <v>32.9</v>
      </c>
      <c r="AW120" s="25">
        <v>36</v>
      </c>
      <c r="AX120" s="25">
        <v>30.2</v>
      </c>
      <c r="AY120" s="25">
        <v>33.4</v>
      </c>
      <c r="AZ120" s="25">
        <v>34.299999999999997</v>
      </c>
      <c r="BA120" s="25">
        <v>31.7</v>
      </c>
      <c r="BB120" s="25">
        <v>26</v>
      </c>
      <c r="BC120" s="25">
        <v>30.2</v>
      </c>
      <c r="BD120" s="25">
        <v>30.5</v>
      </c>
      <c r="BE120" s="25">
        <v>32</v>
      </c>
      <c r="BF120" s="25">
        <v>29.8</v>
      </c>
      <c r="BG120" s="25">
        <v>30.1</v>
      </c>
      <c r="BH120" s="25">
        <v>31.6</v>
      </c>
      <c r="BI120" s="25">
        <v>32.700000000000003</v>
      </c>
      <c r="BJ120" s="25">
        <v>29.7</v>
      </c>
      <c r="BK120" s="25">
        <v>31.9</v>
      </c>
      <c r="BL120" s="25">
        <v>27.2</v>
      </c>
      <c r="BM120" s="25">
        <v>28.6</v>
      </c>
      <c r="BN120" s="26">
        <v>27.6</v>
      </c>
      <c r="BO120" s="26">
        <v>33.229999999999997</v>
      </c>
      <c r="BP120" s="26">
        <v>33.89</v>
      </c>
      <c r="BQ120" s="26">
        <v>32.630000000000003</v>
      </c>
      <c r="BR120" s="26">
        <v>27.33</v>
      </c>
      <c r="BS120" s="26">
        <v>31</v>
      </c>
      <c r="BT120" s="26">
        <v>29.91</v>
      </c>
      <c r="BU120" s="26">
        <v>29.29</v>
      </c>
      <c r="BV120" s="26">
        <v>29.48</v>
      </c>
      <c r="BW120" s="26">
        <v>27.86</v>
      </c>
      <c r="BX120" s="26">
        <v>32.35</v>
      </c>
      <c r="BY120" s="26">
        <v>31.3</v>
      </c>
      <c r="BZ120" s="26">
        <v>32.6</v>
      </c>
      <c r="CA120" s="26">
        <v>30.43</v>
      </c>
      <c r="CB120" s="26">
        <v>32.44</v>
      </c>
      <c r="CC120" s="26">
        <v>29.04</v>
      </c>
      <c r="CD120" s="26">
        <v>27.36</v>
      </c>
      <c r="CE120" s="26">
        <v>29.81</v>
      </c>
      <c r="CF120" s="26">
        <v>29</v>
      </c>
      <c r="CG120" s="26">
        <v>30.78</v>
      </c>
      <c r="CH120" s="26">
        <v>30</v>
      </c>
      <c r="CI120" s="26">
        <v>29.4</v>
      </c>
      <c r="CJ120" s="26">
        <v>32.5</v>
      </c>
      <c r="CK120" s="26">
        <v>35</v>
      </c>
      <c r="CL120" s="26">
        <v>31.5</v>
      </c>
      <c r="CM120" s="26">
        <v>36.4</v>
      </c>
      <c r="CN120" s="26">
        <v>31</v>
      </c>
      <c r="CO120" s="26">
        <v>29.7</v>
      </c>
      <c r="CP120" s="26">
        <v>30.1</v>
      </c>
      <c r="CQ120" s="4">
        <f>AVERAGE(BD120:CO120)</f>
        <v>30.708684210526318</v>
      </c>
      <c r="CR120" s="4">
        <f>AVERAGE(Q120:BC120)</f>
        <v>30.821052631578954</v>
      </c>
      <c r="CS120" s="4">
        <f>AVERAGE(Q120:CO120)</f>
        <v>30.764868421052633</v>
      </c>
      <c r="CT120" s="4">
        <f>MAX(Q120:CO120)</f>
        <v>36.4</v>
      </c>
      <c r="CU120" s="4"/>
    </row>
    <row r="121" spans="1:99">
      <c r="A121" s="1" t="s">
        <v>3</v>
      </c>
      <c r="Q121" s="25"/>
      <c r="R121" s="25">
        <v>30</v>
      </c>
      <c r="S121" s="25">
        <v>30.7</v>
      </c>
      <c r="T121" s="25">
        <v>31</v>
      </c>
      <c r="U121" s="25">
        <v>28.9</v>
      </c>
      <c r="V121" s="25">
        <v>30.5</v>
      </c>
      <c r="W121" s="25">
        <v>27.8</v>
      </c>
      <c r="X121" s="25">
        <v>28.3</v>
      </c>
      <c r="Y121" s="25">
        <v>28.3</v>
      </c>
      <c r="Z121" s="25">
        <v>28.9</v>
      </c>
      <c r="AA121" s="26">
        <v>31.7</v>
      </c>
      <c r="AB121" s="25">
        <v>28.5</v>
      </c>
      <c r="AC121" s="25">
        <v>31.1</v>
      </c>
      <c r="AD121" s="25">
        <v>29.1</v>
      </c>
      <c r="AE121" s="25">
        <v>29.4</v>
      </c>
      <c r="AF121" s="25">
        <v>28.6</v>
      </c>
      <c r="AG121" s="25">
        <v>31.8</v>
      </c>
      <c r="AH121" s="25">
        <v>30.3</v>
      </c>
      <c r="AI121" s="25">
        <v>27.3</v>
      </c>
      <c r="AJ121" s="25">
        <v>29.2</v>
      </c>
      <c r="AK121" s="25">
        <v>30.6</v>
      </c>
      <c r="AL121" s="25">
        <v>30.6</v>
      </c>
      <c r="AM121" s="25">
        <v>26.2</v>
      </c>
      <c r="AN121" s="25">
        <v>31.4</v>
      </c>
      <c r="AO121" s="25">
        <v>32.4</v>
      </c>
      <c r="AP121" s="25">
        <v>29.8</v>
      </c>
      <c r="AQ121" s="25">
        <v>35.6</v>
      </c>
      <c r="AR121" s="25">
        <v>30</v>
      </c>
      <c r="AS121" s="25">
        <v>30.8</v>
      </c>
      <c r="AT121" s="25">
        <v>29.4</v>
      </c>
      <c r="AU121" s="25">
        <v>31.5</v>
      </c>
      <c r="AV121" s="25">
        <v>31</v>
      </c>
      <c r="AW121" s="25">
        <v>29.5</v>
      </c>
      <c r="AX121" s="25">
        <v>31.2</v>
      </c>
      <c r="AY121" s="25">
        <v>31.8</v>
      </c>
      <c r="AZ121" s="25">
        <v>31.6</v>
      </c>
      <c r="BA121" s="25">
        <v>29.6</v>
      </c>
      <c r="BB121" s="25">
        <v>28.4</v>
      </c>
      <c r="BC121" s="25">
        <v>29.5</v>
      </c>
      <c r="BD121" s="25">
        <v>29.8</v>
      </c>
      <c r="BE121" s="25">
        <v>33</v>
      </c>
      <c r="BF121" s="25">
        <v>28.8</v>
      </c>
      <c r="BG121" s="25">
        <v>27.8</v>
      </c>
      <c r="BH121" s="25">
        <v>32.4</v>
      </c>
      <c r="BI121" s="25">
        <v>30.4</v>
      </c>
      <c r="BJ121" s="25">
        <v>28.4</v>
      </c>
      <c r="BK121" s="25">
        <v>27.9</v>
      </c>
      <c r="BL121" s="25">
        <v>30.1</v>
      </c>
      <c r="BM121" s="25">
        <v>27.9</v>
      </c>
      <c r="BN121" s="26">
        <v>28.6</v>
      </c>
      <c r="BO121" s="26">
        <v>30.63</v>
      </c>
      <c r="BP121" s="26">
        <v>32.869999999999997</v>
      </c>
      <c r="BQ121" s="26">
        <v>28.22</v>
      </c>
      <c r="BR121" s="26">
        <v>32.68</v>
      </c>
      <c r="BS121" s="26">
        <v>31.91</v>
      </c>
      <c r="BT121" s="26">
        <v>26.21</v>
      </c>
      <c r="BU121" s="26">
        <v>30.39</v>
      </c>
      <c r="BV121" s="26">
        <v>27.92</v>
      </c>
      <c r="BW121" s="26">
        <v>31.42</v>
      </c>
      <c r="BX121" s="26">
        <v>29.5</v>
      </c>
      <c r="BY121" s="26">
        <v>30.55</v>
      </c>
      <c r="BZ121" s="26">
        <v>29.14</v>
      </c>
      <c r="CA121" s="26">
        <v>31.24</v>
      </c>
      <c r="CB121" s="26">
        <v>28.13</v>
      </c>
      <c r="CC121" s="26">
        <v>33.35</v>
      </c>
      <c r="CD121" s="26">
        <v>27.7</v>
      </c>
      <c r="CE121" s="26">
        <v>29.79</v>
      </c>
      <c r="CF121" s="26">
        <v>30</v>
      </c>
      <c r="CG121" s="26">
        <v>29.55</v>
      </c>
      <c r="CH121" s="26">
        <v>32.200000000000003</v>
      </c>
      <c r="CI121" s="26">
        <v>28.5</v>
      </c>
      <c r="CJ121" s="26">
        <v>31.6</v>
      </c>
      <c r="CK121" s="26">
        <v>31.7</v>
      </c>
      <c r="CL121" s="26">
        <v>33</v>
      </c>
      <c r="CM121" s="26">
        <v>29.9</v>
      </c>
      <c r="CN121" s="26">
        <v>28.8</v>
      </c>
      <c r="CO121" s="26">
        <v>30.9</v>
      </c>
      <c r="CP121" s="26">
        <v>32.299999999999997</v>
      </c>
      <c r="CQ121" s="4">
        <f t="shared" ref="CQ121:CQ131" si="365">AVERAGE(BD121:CO121)</f>
        <v>30.076315789473693</v>
      </c>
      <c r="CR121" s="4">
        <f t="shared" ref="CR121:CR131" si="366">AVERAGE(Q121:BC121)</f>
        <v>30.060526315789474</v>
      </c>
      <c r="CS121" s="4">
        <f t="shared" ref="CS121:CS131" si="367">AVERAGE(Q121:CO121)</f>
        <v>30.068421052631589</v>
      </c>
      <c r="CT121" s="4">
        <f t="shared" ref="CT121:CT131" si="368">MAX(Q121:CO121)</f>
        <v>35.6</v>
      </c>
      <c r="CU121" s="4"/>
    </row>
    <row r="122" spans="1:99">
      <c r="A122" s="1" t="s">
        <v>4</v>
      </c>
      <c r="Q122" s="25">
        <v>27.8</v>
      </c>
      <c r="R122" s="25">
        <v>30.1</v>
      </c>
      <c r="S122" s="25">
        <v>27.3</v>
      </c>
      <c r="T122" s="25">
        <v>29.2</v>
      </c>
      <c r="U122" s="25">
        <v>27.2</v>
      </c>
      <c r="V122" s="25">
        <v>26.6</v>
      </c>
      <c r="W122" s="25">
        <v>27.2</v>
      </c>
      <c r="X122" s="25">
        <v>26.2</v>
      </c>
      <c r="Y122" s="25">
        <v>29.2</v>
      </c>
      <c r="Z122" s="25">
        <v>31.9</v>
      </c>
      <c r="AA122" s="26">
        <v>27.8</v>
      </c>
      <c r="AB122" s="25">
        <v>28.8</v>
      </c>
      <c r="AC122" s="25">
        <v>27.8</v>
      </c>
      <c r="AD122" s="25">
        <v>26.7</v>
      </c>
      <c r="AE122" s="25">
        <v>28.8</v>
      </c>
      <c r="AF122" s="25">
        <v>27.2</v>
      </c>
      <c r="AG122" s="25">
        <v>28.2</v>
      </c>
      <c r="AH122" s="25">
        <v>27.8</v>
      </c>
      <c r="AI122" s="25">
        <v>29.6</v>
      </c>
      <c r="AJ122" s="25">
        <v>28.1</v>
      </c>
      <c r="AK122" s="25">
        <v>26.1</v>
      </c>
      <c r="AL122" s="25">
        <v>31.2</v>
      </c>
      <c r="AM122" s="25">
        <v>28.9</v>
      </c>
      <c r="AN122" s="25">
        <v>27.2</v>
      </c>
      <c r="AO122" s="25">
        <v>26.6</v>
      </c>
      <c r="AP122" s="25">
        <v>27.7</v>
      </c>
      <c r="AQ122" s="25">
        <v>28</v>
      </c>
      <c r="AR122" s="25">
        <v>27.8</v>
      </c>
      <c r="AS122" s="25">
        <v>27.5</v>
      </c>
      <c r="AT122" s="25">
        <v>27</v>
      </c>
      <c r="AU122" s="25">
        <v>27.8</v>
      </c>
      <c r="AV122" s="25">
        <v>29.6</v>
      </c>
      <c r="AW122" s="25">
        <v>27.7</v>
      </c>
      <c r="AX122" s="25">
        <v>28.8</v>
      </c>
      <c r="AY122" s="25">
        <v>29.8</v>
      </c>
      <c r="AZ122" s="25">
        <v>27</v>
      </c>
      <c r="BA122" s="25">
        <v>32</v>
      </c>
      <c r="BB122" s="25">
        <v>26.2</v>
      </c>
      <c r="BC122" s="25">
        <v>28</v>
      </c>
      <c r="BD122" s="25">
        <v>25.6</v>
      </c>
      <c r="BE122" s="25">
        <v>24.6</v>
      </c>
      <c r="BF122" s="25">
        <v>28.5</v>
      </c>
      <c r="BG122" s="25">
        <v>27.9</v>
      </c>
      <c r="BH122" s="25">
        <v>28.1</v>
      </c>
      <c r="BI122" s="25">
        <v>26.7</v>
      </c>
      <c r="BJ122" s="25">
        <v>24.5</v>
      </c>
      <c r="BK122" s="25">
        <v>27.9</v>
      </c>
      <c r="BL122" s="25">
        <v>26</v>
      </c>
      <c r="BM122" s="25">
        <v>25.6</v>
      </c>
      <c r="BN122" s="26">
        <v>26.01</v>
      </c>
      <c r="BO122" s="26">
        <v>30.29</v>
      </c>
      <c r="BP122" s="26">
        <v>27.01</v>
      </c>
      <c r="BQ122" s="26">
        <v>27.54</v>
      </c>
      <c r="BR122" s="26">
        <v>28.46</v>
      </c>
      <c r="BS122" s="26">
        <v>28.31</v>
      </c>
      <c r="BT122" s="26">
        <v>26.96</v>
      </c>
      <c r="BU122" s="26">
        <v>27.15</v>
      </c>
      <c r="BV122" s="26">
        <v>25.83</v>
      </c>
      <c r="BW122" s="26">
        <v>28.52</v>
      </c>
      <c r="BX122" s="26">
        <v>26.19</v>
      </c>
      <c r="BY122" s="26">
        <v>29.39</v>
      </c>
      <c r="BZ122" s="26">
        <v>27.14</v>
      </c>
      <c r="CA122" s="26">
        <v>26.59</v>
      </c>
      <c r="CB122" s="26">
        <v>27.77</v>
      </c>
      <c r="CC122" s="26">
        <v>26.07</v>
      </c>
      <c r="CD122" s="26">
        <v>26.93</v>
      </c>
      <c r="CE122" s="26">
        <v>27.69</v>
      </c>
      <c r="CF122" s="26">
        <v>27.24</v>
      </c>
      <c r="CG122" s="26">
        <v>29.08</v>
      </c>
      <c r="CH122" s="26">
        <v>28.1</v>
      </c>
      <c r="CI122" s="26">
        <v>29.3</v>
      </c>
      <c r="CJ122" s="26">
        <v>28</v>
      </c>
      <c r="CK122" s="26">
        <v>28.7</v>
      </c>
      <c r="CL122" s="26">
        <v>27</v>
      </c>
      <c r="CM122" s="26">
        <v>25.9</v>
      </c>
      <c r="CN122" s="26">
        <v>26.4</v>
      </c>
      <c r="CO122" s="26">
        <v>29</v>
      </c>
      <c r="CP122" s="26">
        <v>26.9</v>
      </c>
      <c r="CQ122" s="4">
        <f t="shared" si="365"/>
        <v>27.315000000000001</v>
      </c>
      <c r="CR122" s="4">
        <f t="shared" si="366"/>
        <v>28.164102564102567</v>
      </c>
      <c r="CS122" s="4">
        <f t="shared" si="367"/>
        <v>27.745064935064935</v>
      </c>
      <c r="CT122" s="4">
        <f t="shared" si="368"/>
        <v>32</v>
      </c>
      <c r="CU122" s="4"/>
    </row>
    <row r="123" spans="1:99">
      <c r="A123" s="1" t="s">
        <v>5</v>
      </c>
      <c r="Q123" s="25">
        <v>26.9</v>
      </c>
      <c r="R123" s="25">
        <v>26.7</v>
      </c>
      <c r="S123" s="25">
        <v>22.3</v>
      </c>
      <c r="T123" s="25">
        <v>24</v>
      </c>
      <c r="U123" s="25">
        <v>23.7</v>
      </c>
      <c r="V123" s="25">
        <v>23.2</v>
      </c>
      <c r="W123" s="25">
        <v>22.2</v>
      </c>
      <c r="X123" s="25">
        <v>23.1</v>
      </c>
      <c r="Y123" s="25">
        <v>26.4</v>
      </c>
      <c r="Z123" s="25">
        <v>25.1</v>
      </c>
      <c r="AA123" s="26">
        <v>22.1</v>
      </c>
      <c r="AB123" s="25">
        <v>26.6</v>
      </c>
      <c r="AC123" s="25">
        <v>24.6</v>
      </c>
      <c r="AD123" s="25">
        <v>26.2</v>
      </c>
      <c r="AE123" s="25">
        <v>25.1</v>
      </c>
      <c r="AF123" s="25">
        <v>22.3</v>
      </c>
      <c r="AG123" s="25">
        <v>23.3</v>
      </c>
      <c r="AH123" s="25">
        <v>23.3</v>
      </c>
      <c r="AI123" s="25">
        <v>24.3</v>
      </c>
      <c r="AJ123" s="25">
        <v>23.3</v>
      </c>
      <c r="AK123" s="25">
        <v>24.9</v>
      </c>
      <c r="AL123" s="25">
        <v>28.4</v>
      </c>
      <c r="AM123" s="25">
        <v>25.7</v>
      </c>
      <c r="AN123" s="25">
        <v>25.8</v>
      </c>
      <c r="AO123" s="25">
        <v>27.4</v>
      </c>
      <c r="AP123" s="25">
        <v>24.6</v>
      </c>
      <c r="AQ123" s="25">
        <v>25</v>
      </c>
      <c r="AR123" s="25">
        <v>24.7</v>
      </c>
      <c r="AS123" s="25">
        <v>24.4</v>
      </c>
      <c r="AT123" s="25">
        <v>24.2</v>
      </c>
      <c r="AU123" s="25">
        <v>27.2</v>
      </c>
      <c r="AV123" s="25">
        <v>26.8</v>
      </c>
      <c r="AW123" s="25">
        <v>23.1</v>
      </c>
      <c r="AX123" s="25">
        <v>25.2</v>
      </c>
      <c r="AY123" s="25">
        <v>26</v>
      </c>
      <c r="AZ123" s="25">
        <v>22.6</v>
      </c>
      <c r="BA123" s="25">
        <v>25.6</v>
      </c>
      <c r="BB123" s="25">
        <v>24.9</v>
      </c>
      <c r="BC123" s="25">
        <v>25.9</v>
      </c>
      <c r="BD123" s="25">
        <v>23</v>
      </c>
      <c r="BE123" s="25">
        <v>24.2</v>
      </c>
      <c r="BF123" s="25">
        <v>23.6</v>
      </c>
      <c r="BG123" s="25">
        <v>25.4</v>
      </c>
      <c r="BH123" s="25">
        <v>26.8</v>
      </c>
      <c r="BI123" s="25">
        <v>24.3</v>
      </c>
      <c r="BJ123" s="25">
        <v>22.6</v>
      </c>
      <c r="BK123" s="25">
        <v>22.5</v>
      </c>
      <c r="BL123" s="25">
        <v>25</v>
      </c>
      <c r="BM123" s="25">
        <v>23</v>
      </c>
      <c r="BN123" s="26">
        <v>24.5</v>
      </c>
      <c r="BO123" s="26">
        <v>25.09</v>
      </c>
      <c r="BP123" s="26">
        <v>23.54</v>
      </c>
      <c r="BQ123" s="26">
        <v>25.35</v>
      </c>
      <c r="BR123" s="26">
        <v>24.29</v>
      </c>
      <c r="BS123" s="26">
        <v>25.16</v>
      </c>
      <c r="BT123" s="26">
        <v>23.02</v>
      </c>
      <c r="BU123" s="26">
        <v>22.85</v>
      </c>
      <c r="BV123" s="26">
        <v>23.37</v>
      </c>
      <c r="BW123" s="26">
        <v>23.24</v>
      </c>
      <c r="BX123" s="26">
        <v>23.67</v>
      </c>
      <c r="BY123" s="26">
        <v>23.8</v>
      </c>
      <c r="BZ123" s="26">
        <v>24.84</v>
      </c>
      <c r="CA123" s="26">
        <v>23.2</v>
      </c>
      <c r="CB123" s="26">
        <v>25.07</v>
      </c>
      <c r="CC123" s="26">
        <v>21.61</v>
      </c>
      <c r="CD123" s="26">
        <v>23.53</v>
      </c>
      <c r="CE123" s="26">
        <v>25.52</v>
      </c>
      <c r="CF123" s="26">
        <v>24.39</v>
      </c>
      <c r="CG123" s="26">
        <v>24.61</v>
      </c>
      <c r="CH123" s="26">
        <v>25.7</v>
      </c>
      <c r="CI123" s="26">
        <v>25.8</v>
      </c>
      <c r="CJ123" s="26">
        <v>25.4</v>
      </c>
      <c r="CK123" s="26">
        <v>24.2</v>
      </c>
      <c r="CL123" s="26">
        <v>23.4</v>
      </c>
      <c r="CM123" s="26">
        <v>26.7</v>
      </c>
      <c r="CN123" s="26">
        <v>24.7</v>
      </c>
      <c r="CO123" s="26">
        <v>24.4</v>
      </c>
      <c r="CP123" s="26"/>
      <c r="CQ123" s="4">
        <f t="shared" si="365"/>
        <v>24.246052631578955</v>
      </c>
      <c r="CR123" s="4">
        <f t="shared" si="366"/>
        <v>24.797435897435903</v>
      </c>
      <c r="CS123" s="4">
        <f t="shared" si="367"/>
        <v>24.525324675324676</v>
      </c>
      <c r="CT123" s="4">
        <f t="shared" si="368"/>
        <v>28.4</v>
      </c>
      <c r="CU123" s="4"/>
    </row>
    <row r="124" spans="1:99">
      <c r="A124" s="1" t="s">
        <v>6</v>
      </c>
      <c r="Q124" s="25">
        <v>21.5</v>
      </c>
      <c r="R124" s="25">
        <v>19.899999999999999</v>
      </c>
      <c r="S124" s="25">
        <v>19.3</v>
      </c>
      <c r="T124" s="25">
        <v>22.1</v>
      </c>
      <c r="U124" s="25">
        <v>17.899999999999999</v>
      </c>
      <c r="V124" s="25">
        <v>22.1</v>
      </c>
      <c r="W124" s="25">
        <v>19.5</v>
      </c>
      <c r="X124" s="25">
        <v>18.600000000000001</v>
      </c>
      <c r="Y124" s="25">
        <v>22.8</v>
      </c>
      <c r="Z124" s="25">
        <v>20.6</v>
      </c>
      <c r="AA124" s="26">
        <v>22.4</v>
      </c>
      <c r="AB124" s="25">
        <v>21.7</v>
      </c>
      <c r="AC124" s="25">
        <v>19.5</v>
      </c>
      <c r="AD124" s="25">
        <v>20.2</v>
      </c>
      <c r="AE124" s="25">
        <v>20.5</v>
      </c>
      <c r="AF124" s="25">
        <v>21.6</v>
      </c>
      <c r="AG124" s="25">
        <v>22.5</v>
      </c>
      <c r="AH124" s="25">
        <v>20.8</v>
      </c>
      <c r="AI124" s="25">
        <v>18.899999999999999</v>
      </c>
      <c r="AJ124" s="25">
        <v>20.9</v>
      </c>
      <c r="AK124" s="25">
        <v>22.7</v>
      </c>
      <c r="AL124" s="25">
        <v>23.6</v>
      </c>
      <c r="AM124" s="25">
        <v>20.2</v>
      </c>
      <c r="AN124" s="25">
        <v>18.100000000000001</v>
      </c>
      <c r="AO124" s="25">
        <v>21.7</v>
      </c>
      <c r="AP124" s="25">
        <v>23.2</v>
      </c>
      <c r="AQ124" s="25">
        <v>22.7</v>
      </c>
      <c r="AR124" s="25">
        <v>20.7</v>
      </c>
      <c r="AS124" s="25">
        <v>20.6</v>
      </c>
      <c r="AT124" s="25">
        <v>19.600000000000001</v>
      </c>
      <c r="AU124" s="25">
        <v>20.3</v>
      </c>
      <c r="AV124" s="25">
        <v>20.5</v>
      </c>
      <c r="AW124" s="25">
        <v>21</v>
      </c>
      <c r="AX124" s="25">
        <v>19.8</v>
      </c>
      <c r="AY124" s="25">
        <v>21.7</v>
      </c>
      <c r="AZ124" s="25">
        <v>20.100000000000001</v>
      </c>
      <c r="BA124" s="25">
        <v>21.9</v>
      </c>
      <c r="BB124" s="25">
        <v>20.7</v>
      </c>
      <c r="BC124" s="25">
        <v>22.5</v>
      </c>
      <c r="BD124" s="25">
        <v>21.2</v>
      </c>
      <c r="BE124" s="25">
        <v>20.2</v>
      </c>
      <c r="BF124" s="25">
        <v>21.7</v>
      </c>
      <c r="BG124" s="25">
        <v>21</v>
      </c>
      <c r="BH124" s="25">
        <v>23.9</v>
      </c>
      <c r="BI124" s="25">
        <v>19</v>
      </c>
      <c r="BJ124" s="25">
        <v>19.399999999999999</v>
      </c>
      <c r="BK124" s="25">
        <v>20.100000000000001</v>
      </c>
      <c r="BL124" s="25">
        <v>21.7</v>
      </c>
      <c r="BM124" s="25">
        <v>20.9</v>
      </c>
      <c r="BN124" s="26">
        <v>26.1</v>
      </c>
      <c r="BO124" s="26">
        <v>21.34</v>
      </c>
      <c r="BP124" s="26">
        <v>21.96</v>
      </c>
      <c r="BQ124" s="26">
        <v>22.88</v>
      </c>
      <c r="BR124" s="26">
        <v>20.81</v>
      </c>
      <c r="BS124" s="26">
        <v>23.35</v>
      </c>
      <c r="BT124" s="26">
        <v>23.05</v>
      </c>
      <c r="BU124" s="26">
        <v>21.62</v>
      </c>
      <c r="BV124" s="26">
        <v>22.11</v>
      </c>
      <c r="BW124" s="26">
        <v>20.74</v>
      </c>
      <c r="BX124" s="26">
        <v>20.59</v>
      </c>
      <c r="BY124" s="26">
        <v>22.95</v>
      </c>
      <c r="BZ124" s="26">
        <v>18.899999999999999</v>
      </c>
      <c r="CA124" s="26">
        <v>19.98</v>
      </c>
      <c r="CB124" s="26">
        <v>21.31</v>
      </c>
      <c r="CC124" s="26">
        <v>21.48</v>
      </c>
      <c r="CD124" s="26">
        <v>19.260000000000002</v>
      </c>
      <c r="CE124" s="26">
        <v>23.44</v>
      </c>
      <c r="CF124" s="26">
        <v>22.58</v>
      </c>
      <c r="CG124" s="26">
        <v>23.35</v>
      </c>
      <c r="CH124" s="26">
        <v>23.9</v>
      </c>
      <c r="CI124" s="26">
        <v>21.4</v>
      </c>
      <c r="CJ124" s="26">
        <v>22.1</v>
      </c>
      <c r="CK124" s="26">
        <v>22.7</v>
      </c>
      <c r="CL124" s="26">
        <v>21.8</v>
      </c>
      <c r="CM124" s="26">
        <v>23.3</v>
      </c>
      <c r="CN124" s="26">
        <v>22.4</v>
      </c>
      <c r="CO124" s="26">
        <v>21.9</v>
      </c>
      <c r="CP124" s="26"/>
      <c r="CQ124" s="4">
        <f t="shared" si="365"/>
        <v>21.747368421052627</v>
      </c>
      <c r="CR124" s="4">
        <f t="shared" si="366"/>
        <v>20.894871794871801</v>
      </c>
      <c r="CS124" s="4">
        <f t="shared" si="367"/>
        <v>21.315584415584418</v>
      </c>
      <c r="CT124" s="4">
        <f t="shared" si="368"/>
        <v>26.1</v>
      </c>
      <c r="CU124" s="4"/>
    </row>
    <row r="125" spans="1:99">
      <c r="A125" s="1" t="s">
        <v>7</v>
      </c>
      <c r="Q125" s="25">
        <v>18</v>
      </c>
      <c r="R125" s="25">
        <v>17</v>
      </c>
      <c r="S125" s="25">
        <v>18.899999999999999</v>
      </c>
      <c r="T125" s="25">
        <v>16.899999999999999</v>
      </c>
      <c r="U125" s="25">
        <v>16.100000000000001</v>
      </c>
      <c r="V125" s="25">
        <v>17.7</v>
      </c>
      <c r="W125" s="25">
        <v>17.5</v>
      </c>
      <c r="X125" s="25">
        <v>19.600000000000001</v>
      </c>
      <c r="Y125" s="25">
        <v>15.9</v>
      </c>
      <c r="Z125" s="25">
        <v>17.8</v>
      </c>
      <c r="AA125" s="26">
        <v>18.899999999999999</v>
      </c>
      <c r="AB125" s="25">
        <v>18.5</v>
      </c>
      <c r="AC125" s="25">
        <v>16.7</v>
      </c>
      <c r="AD125" s="25">
        <v>17</v>
      </c>
      <c r="AE125" s="25">
        <v>19.899999999999999</v>
      </c>
      <c r="AF125" s="25">
        <v>18.3</v>
      </c>
      <c r="AG125" s="25">
        <v>17.2</v>
      </c>
      <c r="AH125" s="25">
        <v>16.7</v>
      </c>
      <c r="AI125" s="25">
        <v>19.899999999999999</v>
      </c>
      <c r="AJ125" s="25">
        <v>17.7</v>
      </c>
      <c r="AK125" s="25">
        <v>18.3</v>
      </c>
      <c r="AL125" s="25">
        <v>17.8</v>
      </c>
      <c r="AM125" s="25">
        <v>16.3</v>
      </c>
      <c r="AN125" s="25">
        <v>17.7</v>
      </c>
      <c r="AO125" s="25">
        <v>20.2</v>
      </c>
      <c r="AP125" s="25">
        <v>17.8</v>
      </c>
      <c r="AQ125" s="25">
        <v>18.899999999999999</v>
      </c>
      <c r="AR125" s="25">
        <v>17.2</v>
      </c>
      <c r="AS125" s="25">
        <v>17.7</v>
      </c>
      <c r="AT125" s="25">
        <v>20</v>
      </c>
      <c r="AU125" s="25">
        <v>16.5</v>
      </c>
      <c r="AV125" s="25">
        <v>19.100000000000001</v>
      </c>
      <c r="AW125" s="25">
        <v>18.5</v>
      </c>
      <c r="AX125" s="25">
        <v>18.399999999999999</v>
      </c>
      <c r="AY125" s="25">
        <v>18.899999999999999</v>
      </c>
      <c r="AZ125" s="25">
        <v>18.100000000000001</v>
      </c>
      <c r="BA125" s="25">
        <v>17.600000000000001</v>
      </c>
      <c r="BB125" s="25">
        <v>20.7</v>
      </c>
      <c r="BC125" s="25">
        <v>19.5</v>
      </c>
      <c r="BD125" s="25">
        <v>18.2</v>
      </c>
      <c r="BE125" s="25">
        <v>17.399999999999999</v>
      </c>
      <c r="BF125" s="25">
        <v>20.8</v>
      </c>
      <c r="BG125" s="25">
        <v>19.399999999999999</v>
      </c>
      <c r="BH125" s="25">
        <v>22</v>
      </c>
      <c r="BI125" s="25">
        <v>19.8</v>
      </c>
      <c r="BJ125" s="25">
        <v>17.2</v>
      </c>
      <c r="BK125" s="25">
        <v>18</v>
      </c>
      <c r="BL125" s="25">
        <v>16.8</v>
      </c>
      <c r="BM125" s="25">
        <v>17.2</v>
      </c>
      <c r="BN125" s="26">
        <v>16.8</v>
      </c>
      <c r="BO125" s="26">
        <v>17.7</v>
      </c>
      <c r="BP125" s="26">
        <v>20.41</v>
      </c>
      <c r="BQ125" s="26">
        <v>18.68</v>
      </c>
      <c r="BR125" s="26">
        <v>18.649999999999999</v>
      </c>
      <c r="BS125" s="26">
        <v>19.52</v>
      </c>
      <c r="BT125" s="26">
        <v>20.440000000000001</v>
      </c>
      <c r="BU125" s="26">
        <v>19.71</v>
      </c>
      <c r="BV125" s="26">
        <v>19.53</v>
      </c>
      <c r="BW125" s="26">
        <v>17.420000000000002</v>
      </c>
      <c r="BX125" s="26">
        <v>18.02</v>
      </c>
      <c r="BY125" s="26">
        <v>18.64</v>
      </c>
      <c r="BZ125" s="26">
        <v>21.3</v>
      </c>
      <c r="CA125" s="26">
        <v>16.28</v>
      </c>
      <c r="CB125" s="26">
        <v>16.89</v>
      </c>
      <c r="CC125" s="26">
        <v>20.63</v>
      </c>
      <c r="CD125" s="26">
        <v>17.899999999999999</v>
      </c>
      <c r="CE125" s="26">
        <v>17.78</v>
      </c>
      <c r="CF125" s="26">
        <v>19.53</v>
      </c>
      <c r="CG125" s="26">
        <v>18.96</v>
      </c>
      <c r="CH125" s="26">
        <v>19.2</v>
      </c>
      <c r="CI125" s="26">
        <v>17.899999999999999</v>
      </c>
      <c r="CJ125" s="26">
        <v>18.5</v>
      </c>
      <c r="CK125" s="26">
        <v>17.2</v>
      </c>
      <c r="CL125" s="26">
        <v>20</v>
      </c>
      <c r="CM125" s="26">
        <v>20.7</v>
      </c>
      <c r="CN125" s="26">
        <v>18.5</v>
      </c>
      <c r="CO125" s="26">
        <v>17.3</v>
      </c>
      <c r="CP125" s="26"/>
      <c r="CQ125" s="4">
        <f t="shared" si="365"/>
        <v>18.707631578947364</v>
      </c>
      <c r="CR125" s="4">
        <f t="shared" si="366"/>
        <v>18.08717948717949</v>
      </c>
      <c r="CS125" s="4">
        <f t="shared" si="367"/>
        <v>18.393376623376628</v>
      </c>
      <c r="CT125" s="4">
        <f t="shared" si="368"/>
        <v>22</v>
      </c>
      <c r="CU125" s="4"/>
    </row>
    <row r="126" spans="1:99">
      <c r="A126" s="1" t="s">
        <v>8</v>
      </c>
      <c r="Q126" s="25">
        <v>16.2</v>
      </c>
      <c r="R126" s="25">
        <v>17.2</v>
      </c>
      <c r="S126" s="25">
        <v>17.8</v>
      </c>
      <c r="T126" s="25">
        <v>17.100000000000001</v>
      </c>
      <c r="U126" s="25">
        <v>16.7</v>
      </c>
      <c r="V126" s="25">
        <v>15.7</v>
      </c>
      <c r="W126" s="25">
        <v>15.7</v>
      </c>
      <c r="X126" s="25">
        <v>16.399999999999999</v>
      </c>
      <c r="Y126" s="25">
        <v>17.100000000000001</v>
      </c>
      <c r="Z126" s="25">
        <v>16.7</v>
      </c>
      <c r="AA126" s="26">
        <v>16.399999999999999</v>
      </c>
      <c r="AB126" s="25">
        <v>15.4</v>
      </c>
      <c r="AC126" s="25">
        <v>17.7</v>
      </c>
      <c r="AD126" s="25">
        <v>19.399999999999999</v>
      </c>
      <c r="AE126" s="25">
        <v>16.7</v>
      </c>
      <c r="AF126" s="25">
        <v>17.600000000000001</v>
      </c>
      <c r="AG126" s="25">
        <v>16.600000000000001</v>
      </c>
      <c r="AH126" s="25">
        <v>16.600000000000001</v>
      </c>
      <c r="AI126" s="25">
        <v>16.100000000000001</v>
      </c>
      <c r="AJ126" s="25">
        <v>16.100000000000001</v>
      </c>
      <c r="AK126" s="25">
        <v>18.3</v>
      </c>
      <c r="AL126" s="25">
        <v>15.7</v>
      </c>
      <c r="AM126" s="25">
        <v>16.600000000000001</v>
      </c>
      <c r="AN126" s="25">
        <v>18.7</v>
      </c>
      <c r="AO126" s="25">
        <v>16.100000000000001</v>
      </c>
      <c r="AP126" s="25">
        <v>16.7</v>
      </c>
      <c r="AQ126" s="25">
        <v>15.6</v>
      </c>
      <c r="AR126" s="25">
        <v>18.100000000000001</v>
      </c>
      <c r="AS126" s="25">
        <v>18</v>
      </c>
      <c r="AT126" s="25">
        <v>16.8</v>
      </c>
      <c r="AU126" s="25">
        <v>17</v>
      </c>
      <c r="AV126" s="25">
        <v>17.100000000000001</v>
      </c>
      <c r="AW126" s="25">
        <v>17.5</v>
      </c>
      <c r="AX126" s="25">
        <v>16.899999999999999</v>
      </c>
      <c r="AY126" s="25">
        <v>17.399999999999999</v>
      </c>
      <c r="AZ126" s="25">
        <v>15.8</v>
      </c>
      <c r="BA126" s="25">
        <v>16.3</v>
      </c>
      <c r="BB126" s="25">
        <v>18</v>
      </c>
      <c r="BC126" s="25">
        <v>17.3</v>
      </c>
      <c r="BD126" s="25">
        <v>16.100000000000001</v>
      </c>
      <c r="BE126" s="25">
        <v>17</v>
      </c>
      <c r="BF126" s="25">
        <v>18.2</v>
      </c>
      <c r="BG126" s="25">
        <v>17.5</v>
      </c>
      <c r="BH126" s="25">
        <v>18.100000000000001</v>
      </c>
      <c r="BI126" s="25">
        <v>16.3</v>
      </c>
      <c r="BJ126" s="25">
        <v>17.5</v>
      </c>
      <c r="BK126" s="25">
        <v>18.2</v>
      </c>
      <c r="BL126" s="25">
        <v>16.3</v>
      </c>
      <c r="BM126" s="25">
        <v>14.6</v>
      </c>
      <c r="BN126" s="26">
        <v>16.03</v>
      </c>
      <c r="BO126" s="26">
        <v>16.52</v>
      </c>
      <c r="BP126" s="26">
        <v>18.27</v>
      </c>
      <c r="BQ126" s="26">
        <v>17.579999999999998</v>
      </c>
      <c r="BR126" s="26">
        <v>19.37</v>
      </c>
      <c r="BS126" s="26">
        <v>15.74</v>
      </c>
      <c r="BT126" s="26">
        <v>19.399999999999999</v>
      </c>
      <c r="BU126" s="26">
        <v>16.46</v>
      </c>
      <c r="BV126" s="26">
        <v>16.7</v>
      </c>
      <c r="BW126" s="26">
        <v>18.29</v>
      </c>
      <c r="BX126" s="26">
        <v>17.04</v>
      </c>
      <c r="BY126" s="26">
        <v>18.27</v>
      </c>
      <c r="BZ126" s="26">
        <v>17.489999999999998</v>
      </c>
      <c r="CA126" s="26">
        <v>17.739999999999998</v>
      </c>
      <c r="CB126" s="26">
        <v>16.84</v>
      </c>
      <c r="CC126" s="26">
        <v>16.510000000000002</v>
      </c>
      <c r="CD126" s="26">
        <v>17.39</v>
      </c>
      <c r="CE126" s="26">
        <v>18.95</v>
      </c>
      <c r="CF126" s="26">
        <v>18.96</v>
      </c>
      <c r="CG126" s="26">
        <v>17.12</v>
      </c>
      <c r="CH126" s="26">
        <v>18.100000000000001</v>
      </c>
      <c r="CI126" s="26">
        <v>16.8</v>
      </c>
      <c r="CJ126" s="26">
        <v>17.399999999999999</v>
      </c>
      <c r="CK126" s="26">
        <v>18.399999999999999</v>
      </c>
      <c r="CL126" s="26">
        <v>17.600000000000001</v>
      </c>
      <c r="CM126" s="26">
        <v>18.399999999999999</v>
      </c>
      <c r="CN126" s="26">
        <v>18</v>
      </c>
      <c r="CO126" s="26">
        <v>19.8</v>
      </c>
      <c r="CP126" s="26"/>
      <c r="CQ126" s="4">
        <f t="shared" si="365"/>
        <v>17.499210526315785</v>
      </c>
      <c r="CR126" s="4">
        <f t="shared" si="366"/>
        <v>16.900000000000002</v>
      </c>
      <c r="CS126" s="4">
        <f t="shared" si="367"/>
        <v>17.195714285714288</v>
      </c>
      <c r="CT126" s="4">
        <f t="shared" si="368"/>
        <v>19.8</v>
      </c>
      <c r="CU126" s="4"/>
    </row>
    <row r="127" spans="1:99">
      <c r="A127" s="1" t="s">
        <v>9</v>
      </c>
      <c r="Q127" s="25">
        <v>18.600000000000001</v>
      </c>
      <c r="R127" s="25">
        <v>17.600000000000001</v>
      </c>
      <c r="S127" s="25">
        <v>17.899999999999999</v>
      </c>
      <c r="T127" s="25">
        <v>16.899999999999999</v>
      </c>
      <c r="U127" s="25">
        <v>17.3</v>
      </c>
      <c r="V127" s="25">
        <v>17.3</v>
      </c>
      <c r="W127" s="25">
        <v>17</v>
      </c>
      <c r="X127" s="25">
        <v>16.899999999999999</v>
      </c>
      <c r="Y127" s="25">
        <v>18.899999999999999</v>
      </c>
      <c r="Z127" s="25">
        <v>18.3</v>
      </c>
      <c r="AA127" s="26">
        <v>19.399999999999999</v>
      </c>
      <c r="AB127" s="25">
        <v>19.399999999999999</v>
      </c>
      <c r="AC127" s="25">
        <v>17.399999999999999</v>
      </c>
      <c r="AD127" s="25">
        <v>17.8</v>
      </c>
      <c r="AE127" s="25">
        <v>18.3</v>
      </c>
      <c r="AF127" s="25">
        <v>17.600000000000001</v>
      </c>
      <c r="AG127" s="25">
        <v>17.5</v>
      </c>
      <c r="AH127" s="25">
        <v>18.3</v>
      </c>
      <c r="AI127" s="25">
        <v>18.600000000000001</v>
      </c>
      <c r="AJ127" s="25">
        <v>16.600000000000001</v>
      </c>
      <c r="AK127" s="25">
        <v>18.399999999999999</v>
      </c>
      <c r="AL127" s="25">
        <v>17.600000000000001</v>
      </c>
      <c r="AM127" s="25">
        <v>19.600000000000001</v>
      </c>
      <c r="AN127" s="25">
        <v>18.399999999999999</v>
      </c>
      <c r="AO127" s="25">
        <v>19.2</v>
      </c>
      <c r="AP127" s="25">
        <v>18.8</v>
      </c>
      <c r="AQ127" s="25">
        <v>17.600000000000001</v>
      </c>
      <c r="AR127" s="25">
        <v>16.2</v>
      </c>
      <c r="AS127" s="25">
        <v>18.399999999999999</v>
      </c>
      <c r="AT127" s="25">
        <v>17.5</v>
      </c>
      <c r="AU127" s="25">
        <v>16.7</v>
      </c>
      <c r="AV127" s="25">
        <v>18.100000000000001</v>
      </c>
      <c r="AW127" s="25">
        <v>17.3</v>
      </c>
      <c r="AX127" s="25">
        <v>20.7</v>
      </c>
      <c r="AY127" s="25">
        <v>16.8</v>
      </c>
      <c r="AZ127" s="25">
        <v>20.3</v>
      </c>
      <c r="BA127" s="25">
        <v>18.5</v>
      </c>
      <c r="BB127" s="25">
        <v>19.3</v>
      </c>
      <c r="BC127" s="25">
        <v>19.399999999999999</v>
      </c>
      <c r="BD127" s="25">
        <v>17.3</v>
      </c>
      <c r="BE127" s="25">
        <v>17.399999999999999</v>
      </c>
      <c r="BF127" s="25">
        <v>17.7</v>
      </c>
      <c r="BG127" s="25">
        <v>18.100000000000001</v>
      </c>
      <c r="BH127" s="25">
        <v>20.5</v>
      </c>
      <c r="BI127" s="25">
        <v>17.600000000000001</v>
      </c>
      <c r="BJ127" s="25">
        <v>16.2</v>
      </c>
      <c r="BK127" s="25">
        <v>17.399999999999999</v>
      </c>
      <c r="BL127" s="25">
        <v>19.899999999999999</v>
      </c>
      <c r="BM127" s="25">
        <v>17.8</v>
      </c>
      <c r="BN127" s="26">
        <v>18.14</v>
      </c>
      <c r="BO127" s="26">
        <v>19.329999999999998</v>
      </c>
      <c r="BP127" s="26">
        <v>17.79</v>
      </c>
      <c r="BQ127" s="26">
        <v>18.62</v>
      </c>
      <c r="BR127" s="26">
        <v>18.8</v>
      </c>
      <c r="BS127" s="26">
        <v>19.03</v>
      </c>
      <c r="BT127" s="26">
        <v>19.940000000000001</v>
      </c>
      <c r="BU127" s="26">
        <v>16.55</v>
      </c>
      <c r="BV127" s="26">
        <v>17.940000000000001</v>
      </c>
      <c r="BW127" s="26">
        <v>19.079999999999998</v>
      </c>
      <c r="BX127" s="26">
        <v>21.55</v>
      </c>
      <c r="BY127" s="26">
        <v>19.86</v>
      </c>
      <c r="BZ127" s="26">
        <v>18.22</v>
      </c>
      <c r="CA127" s="26">
        <v>19.8</v>
      </c>
      <c r="CB127" s="26">
        <v>18.739999999999998</v>
      </c>
      <c r="CC127" s="26">
        <v>21.02</v>
      </c>
      <c r="CD127" s="26">
        <v>19.39</v>
      </c>
      <c r="CE127" s="26">
        <v>19.36</v>
      </c>
      <c r="CF127" s="26">
        <v>19.510000000000002</v>
      </c>
      <c r="CG127" s="26">
        <v>18.37</v>
      </c>
      <c r="CH127" s="26">
        <v>18.8</v>
      </c>
      <c r="CI127" s="26">
        <v>19.600000000000001</v>
      </c>
      <c r="CJ127" s="26">
        <v>19.7</v>
      </c>
      <c r="CK127" s="26">
        <v>20.100000000000001</v>
      </c>
      <c r="CL127" s="26">
        <v>23.8</v>
      </c>
      <c r="CM127" s="26">
        <v>17.600000000000001</v>
      </c>
      <c r="CN127" s="26">
        <v>20.100000000000001</v>
      </c>
      <c r="CO127" s="26">
        <v>18.399999999999999</v>
      </c>
      <c r="CP127" s="26"/>
      <c r="CQ127" s="4">
        <f t="shared" si="365"/>
        <v>18.922105263157892</v>
      </c>
      <c r="CR127" s="4">
        <f t="shared" si="366"/>
        <v>18.112820512820516</v>
      </c>
      <c r="CS127" s="4">
        <f t="shared" si="367"/>
        <v>18.512207792207786</v>
      </c>
      <c r="CT127" s="4">
        <f t="shared" si="368"/>
        <v>23.8</v>
      </c>
      <c r="CU127" s="4"/>
    </row>
    <row r="128" spans="1:99">
      <c r="A128" s="1" t="s">
        <v>10</v>
      </c>
      <c r="Q128" s="25">
        <v>21.7</v>
      </c>
      <c r="R128" s="25">
        <v>20.100000000000001</v>
      </c>
      <c r="S128" s="25">
        <v>20.2</v>
      </c>
      <c r="T128" s="25">
        <v>22.7</v>
      </c>
      <c r="U128" s="25">
        <v>22</v>
      </c>
      <c r="V128" s="25">
        <v>22.2</v>
      </c>
      <c r="W128" s="25">
        <v>21.1</v>
      </c>
      <c r="X128" s="25">
        <v>20.6</v>
      </c>
      <c r="Y128" s="25">
        <v>23.5</v>
      </c>
      <c r="Z128" s="25">
        <v>21.1</v>
      </c>
      <c r="AA128" s="26">
        <v>23.1</v>
      </c>
      <c r="AB128" s="25">
        <v>20.399999999999999</v>
      </c>
      <c r="AC128" s="25">
        <v>21.2</v>
      </c>
      <c r="AD128" s="25">
        <v>20.5</v>
      </c>
      <c r="AE128" s="25">
        <v>20.6</v>
      </c>
      <c r="AF128" s="25">
        <v>19.3</v>
      </c>
      <c r="AG128" s="25">
        <v>18.8</v>
      </c>
      <c r="AH128" s="25">
        <v>19.600000000000001</v>
      </c>
      <c r="AI128" s="25">
        <v>22.3</v>
      </c>
      <c r="AJ128" s="25">
        <v>18.3</v>
      </c>
      <c r="AK128" s="25">
        <v>19.899999999999999</v>
      </c>
      <c r="AL128" s="25">
        <v>18.899999999999999</v>
      </c>
      <c r="AM128" s="25">
        <v>19.600000000000001</v>
      </c>
      <c r="AN128" s="25">
        <v>19.399999999999999</v>
      </c>
      <c r="AO128" s="25">
        <v>20.5</v>
      </c>
      <c r="AP128" s="25">
        <v>22.9</v>
      </c>
      <c r="AQ128" s="25">
        <v>22</v>
      </c>
      <c r="AR128" s="25">
        <v>21.2</v>
      </c>
      <c r="AS128" s="25">
        <v>24</v>
      </c>
      <c r="AT128" s="25">
        <v>17</v>
      </c>
      <c r="AU128" s="25">
        <v>23</v>
      </c>
      <c r="AV128" s="25">
        <v>20.100000000000001</v>
      </c>
      <c r="AW128" s="25">
        <v>22.6</v>
      </c>
      <c r="AX128" s="25">
        <v>21.1</v>
      </c>
      <c r="AY128" s="25">
        <v>20.5</v>
      </c>
      <c r="AZ128" s="25">
        <v>21.8</v>
      </c>
      <c r="BA128" s="25">
        <v>20.5</v>
      </c>
      <c r="BB128" s="25">
        <v>20.7</v>
      </c>
      <c r="BC128" s="25">
        <v>20.9</v>
      </c>
      <c r="BD128" s="25">
        <v>21.5</v>
      </c>
      <c r="BE128" s="25">
        <v>24</v>
      </c>
      <c r="BF128" s="25">
        <v>23</v>
      </c>
      <c r="BG128" s="25">
        <v>24.1</v>
      </c>
      <c r="BH128" s="25">
        <v>21</v>
      </c>
      <c r="BI128" s="25">
        <v>19.600000000000001</v>
      </c>
      <c r="BJ128" s="25">
        <v>18.600000000000001</v>
      </c>
      <c r="BK128" s="25">
        <v>20.399999999999999</v>
      </c>
      <c r="BL128" s="25">
        <v>19.600000000000001</v>
      </c>
      <c r="BM128" s="25">
        <v>21.8</v>
      </c>
      <c r="BN128" s="26">
        <v>22.39</v>
      </c>
      <c r="BO128" s="26">
        <v>19.22</v>
      </c>
      <c r="BP128" s="26">
        <v>23</v>
      </c>
      <c r="BQ128" s="26">
        <v>20.28</v>
      </c>
      <c r="BR128" s="26">
        <v>22.55</v>
      </c>
      <c r="BS128" s="26">
        <v>22.8</v>
      </c>
      <c r="BT128" s="26">
        <v>23.11</v>
      </c>
      <c r="BU128" s="26">
        <v>21.77</v>
      </c>
      <c r="BV128" s="26">
        <v>20.97</v>
      </c>
      <c r="BW128" s="26">
        <v>21.96</v>
      </c>
      <c r="BX128" s="26">
        <v>21.94</v>
      </c>
      <c r="BY128" s="26">
        <v>20.47</v>
      </c>
      <c r="BZ128" s="26">
        <v>23.39</v>
      </c>
      <c r="CA128" s="26">
        <v>23.18</v>
      </c>
      <c r="CB128" s="26">
        <v>21.11</v>
      </c>
      <c r="CC128" s="26">
        <v>20.16</v>
      </c>
      <c r="CD128" s="26">
        <v>24.64</v>
      </c>
      <c r="CE128" s="26">
        <v>21.85</v>
      </c>
      <c r="CF128" s="26">
        <v>21.87</v>
      </c>
      <c r="CG128" s="26">
        <v>21.89</v>
      </c>
      <c r="CH128" s="26">
        <v>22.5</v>
      </c>
      <c r="CI128" s="26">
        <v>24.4</v>
      </c>
      <c r="CJ128" s="26">
        <v>23.6</v>
      </c>
      <c r="CK128" s="26">
        <v>20.6</v>
      </c>
      <c r="CL128" s="26">
        <v>22.1</v>
      </c>
      <c r="CM128" s="26">
        <v>21.6</v>
      </c>
      <c r="CN128" s="26">
        <v>20.8</v>
      </c>
      <c r="CO128" s="26">
        <v>21.2</v>
      </c>
      <c r="CP128" s="26"/>
      <c r="CQ128" s="4">
        <f t="shared" si="365"/>
        <v>21.814473684210526</v>
      </c>
      <c r="CR128" s="4">
        <f t="shared" si="366"/>
        <v>20.920512820512823</v>
      </c>
      <c r="CS128" s="4">
        <f t="shared" si="367"/>
        <v>21.361688311688315</v>
      </c>
      <c r="CT128" s="4">
        <f t="shared" si="368"/>
        <v>24.64</v>
      </c>
      <c r="CU128" s="4"/>
    </row>
    <row r="129" spans="1:103">
      <c r="A129" s="1" t="s">
        <v>11</v>
      </c>
      <c r="Q129" s="25">
        <v>24</v>
      </c>
      <c r="R129" s="25">
        <v>23.6</v>
      </c>
      <c r="S129" s="25">
        <v>26.5</v>
      </c>
      <c r="T129" s="25">
        <v>27.9</v>
      </c>
      <c r="U129" s="25">
        <v>22.1</v>
      </c>
      <c r="V129" s="25">
        <v>23.4</v>
      </c>
      <c r="W129" s="25">
        <v>23.2</v>
      </c>
      <c r="X129" s="25">
        <v>26.9</v>
      </c>
      <c r="Y129" s="25">
        <v>22.2</v>
      </c>
      <c r="Z129" s="25">
        <v>22.7</v>
      </c>
      <c r="AA129" s="26">
        <v>20.8</v>
      </c>
      <c r="AB129" s="25">
        <v>24.4</v>
      </c>
      <c r="AC129" s="25">
        <v>22.7</v>
      </c>
      <c r="AD129" s="25">
        <v>23.9</v>
      </c>
      <c r="AE129" s="81">
        <v>30.1</v>
      </c>
      <c r="AF129" s="25">
        <v>25</v>
      </c>
      <c r="AG129" s="25">
        <v>25.2</v>
      </c>
      <c r="AH129" s="25">
        <v>24.9</v>
      </c>
      <c r="AI129" s="25">
        <v>23.9</v>
      </c>
      <c r="AJ129" s="25">
        <v>23.9</v>
      </c>
      <c r="AK129" s="25">
        <v>23.9</v>
      </c>
      <c r="AL129" s="25">
        <v>24</v>
      </c>
      <c r="AM129" s="25">
        <v>23.6</v>
      </c>
      <c r="AN129" s="25">
        <v>26.1</v>
      </c>
      <c r="AO129" s="25">
        <v>22.8</v>
      </c>
      <c r="AP129" s="25">
        <v>26.4</v>
      </c>
      <c r="AQ129" s="25">
        <v>27.5</v>
      </c>
      <c r="AR129" s="25">
        <v>22.9</v>
      </c>
      <c r="AS129" s="25">
        <v>23.3</v>
      </c>
      <c r="AT129" s="25">
        <v>24</v>
      </c>
      <c r="AU129" s="25">
        <v>28.3</v>
      </c>
      <c r="AV129" s="25">
        <v>22.4</v>
      </c>
      <c r="AW129" s="25">
        <v>24.9</v>
      </c>
      <c r="AX129" s="25">
        <v>28.1</v>
      </c>
      <c r="AY129" s="25">
        <v>23.6</v>
      </c>
      <c r="AZ129" s="25">
        <v>23.5</v>
      </c>
      <c r="BA129" s="25">
        <v>26</v>
      </c>
      <c r="BB129" s="25">
        <v>24.5</v>
      </c>
      <c r="BC129" s="25">
        <v>21.3</v>
      </c>
      <c r="BD129" s="25">
        <v>23.4</v>
      </c>
      <c r="BE129" s="25">
        <v>21.9</v>
      </c>
      <c r="BF129" s="25">
        <v>24.7</v>
      </c>
      <c r="BG129" s="25">
        <v>25.4</v>
      </c>
      <c r="BH129" s="25">
        <v>25.5</v>
      </c>
      <c r="BI129" s="25">
        <v>23.9</v>
      </c>
      <c r="BJ129" s="25">
        <v>19.7</v>
      </c>
      <c r="BK129" s="25">
        <v>24.1</v>
      </c>
      <c r="BL129" s="25">
        <v>23.3</v>
      </c>
      <c r="BM129" s="25">
        <v>22.5</v>
      </c>
      <c r="BN129" s="26">
        <v>24.96</v>
      </c>
      <c r="BO129" s="26">
        <v>24.93</v>
      </c>
      <c r="BP129" s="26">
        <v>21.85</v>
      </c>
      <c r="BQ129" s="26">
        <v>25.83</v>
      </c>
      <c r="BR129" s="26">
        <v>22.97</v>
      </c>
      <c r="BS129" s="26">
        <v>24.38</v>
      </c>
      <c r="BT129" s="26">
        <v>24.41</v>
      </c>
      <c r="BU129" s="26">
        <v>22.94</v>
      </c>
      <c r="BV129" s="26">
        <v>26.49</v>
      </c>
      <c r="BW129" s="26">
        <v>24.44</v>
      </c>
      <c r="BX129" s="26">
        <v>27.88</v>
      </c>
      <c r="BY129" s="26">
        <v>25.01</v>
      </c>
      <c r="BZ129" s="26">
        <v>27.08</v>
      </c>
      <c r="CA129" s="26">
        <v>23.18</v>
      </c>
      <c r="CB129" s="26">
        <v>22.68</v>
      </c>
      <c r="CC129" s="26">
        <v>24.43</v>
      </c>
      <c r="CD129" s="26">
        <v>23.17</v>
      </c>
      <c r="CE129" s="26">
        <v>24.61</v>
      </c>
      <c r="CF129" s="26">
        <v>26.52</v>
      </c>
      <c r="CG129" s="26">
        <v>26.56</v>
      </c>
      <c r="CH129" s="26">
        <v>26.4</v>
      </c>
      <c r="CI129" s="26">
        <v>24.7</v>
      </c>
      <c r="CJ129" s="26">
        <v>25.9</v>
      </c>
      <c r="CK129" s="26">
        <v>22.3</v>
      </c>
      <c r="CL129" s="26">
        <v>28.5</v>
      </c>
      <c r="CM129" s="26">
        <v>24.6</v>
      </c>
      <c r="CN129" s="26">
        <v>24.8</v>
      </c>
      <c r="CO129" s="26">
        <v>25.5</v>
      </c>
      <c r="CP129" s="26"/>
      <c r="CQ129" s="4">
        <f t="shared" si="365"/>
        <v>24.511052631578945</v>
      </c>
      <c r="CR129" s="4">
        <f t="shared" si="366"/>
        <v>24.471794871794863</v>
      </c>
      <c r="CS129" s="4">
        <f t="shared" si="367"/>
        <v>24.491168831168832</v>
      </c>
      <c r="CT129" s="4">
        <f t="shared" si="368"/>
        <v>30.1</v>
      </c>
      <c r="CU129" s="4"/>
    </row>
    <row r="130" spans="1:103">
      <c r="A130" s="1" t="s">
        <v>12</v>
      </c>
      <c r="Q130" s="25">
        <v>27.7</v>
      </c>
      <c r="R130" s="25">
        <v>25.1</v>
      </c>
      <c r="S130" s="25">
        <v>26.8</v>
      </c>
      <c r="T130" s="25">
        <v>28.9</v>
      </c>
      <c r="U130" s="25">
        <v>24.9</v>
      </c>
      <c r="V130" s="25">
        <v>22.9</v>
      </c>
      <c r="W130" s="25">
        <v>27.5</v>
      </c>
      <c r="X130" s="25">
        <v>28.3</v>
      </c>
      <c r="Y130" s="25">
        <v>24.4</v>
      </c>
      <c r="Z130" s="25">
        <v>25.6</v>
      </c>
      <c r="AA130" s="26">
        <v>26.7</v>
      </c>
      <c r="AB130" s="25">
        <v>27.7</v>
      </c>
      <c r="AC130" s="25">
        <v>27.2</v>
      </c>
      <c r="AD130" s="25">
        <v>26.1</v>
      </c>
      <c r="AE130" s="25">
        <v>27.9</v>
      </c>
      <c r="AF130" s="25">
        <v>27.9</v>
      </c>
      <c r="AG130" s="25">
        <v>25.7</v>
      </c>
      <c r="AH130" s="25">
        <v>25.8</v>
      </c>
      <c r="AI130" s="25">
        <v>23.9</v>
      </c>
      <c r="AJ130" s="25">
        <v>27.2</v>
      </c>
      <c r="AK130" s="25">
        <v>25.4</v>
      </c>
      <c r="AL130" s="25">
        <v>23.9</v>
      </c>
      <c r="AM130" s="25">
        <v>25.6</v>
      </c>
      <c r="AN130" s="25">
        <v>28.4</v>
      </c>
      <c r="AO130" s="25">
        <v>25.5</v>
      </c>
      <c r="AP130" s="25">
        <v>26.5</v>
      </c>
      <c r="AQ130" s="25">
        <v>24.3</v>
      </c>
      <c r="AR130" s="25">
        <v>28.2</v>
      </c>
      <c r="AS130" s="25">
        <v>25.8</v>
      </c>
      <c r="AT130" s="25">
        <v>23.4</v>
      </c>
      <c r="AU130" s="25">
        <v>23.8</v>
      </c>
      <c r="AV130" s="25">
        <v>25.9</v>
      </c>
      <c r="AW130" s="25">
        <v>25.8</v>
      </c>
      <c r="AX130" s="25">
        <v>25.2</v>
      </c>
      <c r="AY130" s="25">
        <v>24.6</v>
      </c>
      <c r="AZ130" s="25">
        <v>27.5</v>
      </c>
      <c r="BA130" s="25">
        <v>23.9</v>
      </c>
      <c r="BB130" s="25">
        <v>28.6</v>
      </c>
      <c r="BC130" s="25">
        <v>25.4</v>
      </c>
      <c r="BD130" s="25">
        <v>28</v>
      </c>
      <c r="BE130" s="25">
        <v>27.7</v>
      </c>
      <c r="BF130" s="25">
        <v>26.5</v>
      </c>
      <c r="BG130" s="25">
        <v>26.6</v>
      </c>
      <c r="BH130" s="25">
        <v>26.3</v>
      </c>
      <c r="BI130" s="25">
        <v>24.3</v>
      </c>
      <c r="BJ130" s="25">
        <v>25.7</v>
      </c>
      <c r="BK130" s="25">
        <v>23.9</v>
      </c>
      <c r="BL130" s="25">
        <v>24.3</v>
      </c>
      <c r="BM130" s="25">
        <v>26.8</v>
      </c>
      <c r="BN130" s="26">
        <v>26.7</v>
      </c>
      <c r="BO130" s="26">
        <v>30.73</v>
      </c>
      <c r="BP130" s="26">
        <v>25.31</v>
      </c>
      <c r="BQ130" s="26">
        <v>26.44</v>
      </c>
      <c r="BR130" s="26">
        <v>24.53</v>
      </c>
      <c r="BS130" s="26">
        <v>28.07</v>
      </c>
      <c r="BT130" s="26">
        <v>27.52</v>
      </c>
      <c r="BU130" s="26">
        <v>28.09</v>
      </c>
      <c r="BV130" s="26">
        <v>25.43</v>
      </c>
      <c r="BW130" s="26">
        <v>28.73</v>
      </c>
      <c r="BX130" s="26">
        <v>25.14</v>
      </c>
      <c r="BY130" s="26">
        <v>31.67</v>
      </c>
      <c r="BZ130" s="26">
        <v>28.47</v>
      </c>
      <c r="CA130" s="26">
        <v>27.34</v>
      </c>
      <c r="CB130" s="26">
        <v>29.12</v>
      </c>
      <c r="CC130" s="26">
        <v>25.75</v>
      </c>
      <c r="CD130" s="26">
        <v>28.48</v>
      </c>
      <c r="CE130" s="26">
        <v>28.7</v>
      </c>
      <c r="CF130" s="26">
        <v>26.55</v>
      </c>
      <c r="CG130" s="26">
        <v>26.91</v>
      </c>
      <c r="CH130" s="26">
        <v>28.1</v>
      </c>
      <c r="CI130" s="26">
        <v>27.9</v>
      </c>
      <c r="CJ130" s="26">
        <v>26.4</v>
      </c>
      <c r="CK130" s="26">
        <v>30.8</v>
      </c>
      <c r="CL130" s="26">
        <v>27.8</v>
      </c>
      <c r="CM130" s="26">
        <v>26.7</v>
      </c>
      <c r="CN130" s="26">
        <v>27.8</v>
      </c>
      <c r="CO130" s="26">
        <v>30</v>
      </c>
      <c r="CP130" s="26"/>
      <c r="CQ130" s="4">
        <f t="shared" si="365"/>
        <v>27.244210526315783</v>
      </c>
      <c r="CR130" s="4">
        <f t="shared" si="366"/>
        <v>26.048717948717943</v>
      </c>
      <c r="CS130" s="4">
        <f t="shared" si="367"/>
        <v>26.638701298701292</v>
      </c>
      <c r="CT130" s="4">
        <f t="shared" si="368"/>
        <v>31.67</v>
      </c>
      <c r="CU130" s="4"/>
    </row>
    <row r="131" spans="1:103">
      <c r="A131" s="1" t="s">
        <v>13</v>
      </c>
      <c r="Q131" s="25">
        <v>27</v>
      </c>
      <c r="R131" s="25">
        <v>33.4</v>
      </c>
      <c r="S131" s="25">
        <v>26.9</v>
      </c>
      <c r="T131" s="25">
        <v>30.4</v>
      </c>
      <c r="U131" s="25">
        <v>24.9</v>
      </c>
      <c r="V131" s="25">
        <v>27.2</v>
      </c>
      <c r="W131" s="25">
        <v>30.4</v>
      </c>
      <c r="X131" s="25">
        <v>28.9</v>
      </c>
      <c r="Y131" s="25">
        <v>30.6</v>
      </c>
      <c r="Z131" s="25">
        <v>28.8</v>
      </c>
      <c r="AA131" s="26">
        <v>25.3</v>
      </c>
      <c r="AB131" s="25">
        <v>29.5</v>
      </c>
      <c r="AC131" s="25">
        <v>26.7</v>
      </c>
      <c r="AD131" s="25">
        <v>30.4</v>
      </c>
      <c r="AE131" s="25">
        <v>30.4</v>
      </c>
      <c r="AF131" s="25">
        <v>27.7</v>
      </c>
      <c r="AG131" s="25">
        <v>27.2</v>
      </c>
      <c r="AH131" s="25">
        <v>27.9</v>
      </c>
      <c r="AI131" s="25">
        <v>26.3</v>
      </c>
      <c r="AJ131" s="25">
        <v>30.8</v>
      </c>
      <c r="AK131" s="25">
        <v>26.8</v>
      </c>
      <c r="AL131" s="25">
        <v>26.6</v>
      </c>
      <c r="AM131" s="25">
        <v>32.4</v>
      </c>
      <c r="AN131" s="25">
        <v>32.299999999999997</v>
      </c>
      <c r="AO131" s="25">
        <v>27.3</v>
      </c>
      <c r="AP131" s="25">
        <v>29.4</v>
      </c>
      <c r="AQ131" s="25">
        <v>28.6</v>
      </c>
      <c r="AR131" s="25">
        <v>30.1</v>
      </c>
      <c r="AS131" s="25">
        <v>30.9</v>
      </c>
      <c r="AT131" s="25">
        <v>27.5</v>
      </c>
      <c r="AU131" s="25">
        <v>28.3</v>
      </c>
      <c r="AV131" s="25">
        <v>28.4</v>
      </c>
      <c r="AW131" s="25">
        <v>27</v>
      </c>
      <c r="AX131" s="25">
        <v>27.2</v>
      </c>
      <c r="AY131" s="25">
        <v>28.6</v>
      </c>
      <c r="AZ131" s="25">
        <v>30.1</v>
      </c>
      <c r="BA131" s="25">
        <v>25.7</v>
      </c>
      <c r="BB131" s="25">
        <v>27.7</v>
      </c>
      <c r="BC131" s="25">
        <v>27.2</v>
      </c>
      <c r="BD131" s="25">
        <v>28.8</v>
      </c>
      <c r="BE131" s="25">
        <v>27.1</v>
      </c>
      <c r="BF131" s="25">
        <v>28.8</v>
      </c>
      <c r="BG131" s="25">
        <v>28.9</v>
      </c>
      <c r="BH131" s="25">
        <v>30.3</v>
      </c>
      <c r="BI131" s="25">
        <v>29</v>
      </c>
      <c r="BJ131" s="25">
        <v>25.9</v>
      </c>
      <c r="BK131" s="25">
        <v>27.5</v>
      </c>
      <c r="BL131" s="25">
        <v>31.7</v>
      </c>
      <c r="BM131" s="25">
        <v>29.6</v>
      </c>
      <c r="BN131" s="26">
        <v>28.79</v>
      </c>
      <c r="BO131" s="26">
        <v>27.87</v>
      </c>
      <c r="BP131" s="26">
        <v>31.62</v>
      </c>
      <c r="BQ131" s="26">
        <v>24.56</v>
      </c>
      <c r="BR131" s="26">
        <v>30.65</v>
      </c>
      <c r="BS131" s="26">
        <v>27.34</v>
      </c>
      <c r="BT131" s="26">
        <v>28.77</v>
      </c>
      <c r="BU131" s="26">
        <v>29.06</v>
      </c>
      <c r="BV131" s="26">
        <v>24.95</v>
      </c>
      <c r="BW131" s="26">
        <v>28.74</v>
      </c>
      <c r="BX131" s="26">
        <v>30.88</v>
      </c>
      <c r="BY131" s="26">
        <v>27.72</v>
      </c>
      <c r="BZ131" s="26">
        <v>29.78</v>
      </c>
      <c r="CA131" s="26">
        <v>28.95</v>
      </c>
      <c r="CB131" s="26">
        <v>29.32</v>
      </c>
      <c r="CC131" s="26">
        <v>27.83</v>
      </c>
      <c r="CD131" s="26">
        <v>31.95</v>
      </c>
      <c r="CE131" s="26">
        <v>28.21</v>
      </c>
      <c r="CF131" s="26">
        <v>29.03</v>
      </c>
      <c r="CG131" s="26">
        <v>29.61</v>
      </c>
      <c r="CH131" s="26">
        <v>26.8</v>
      </c>
      <c r="CI131" s="26">
        <v>31.3</v>
      </c>
      <c r="CJ131" s="26">
        <v>30.2</v>
      </c>
      <c r="CK131" s="26">
        <v>26.6</v>
      </c>
      <c r="CL131" s="26">
        <v>27.7</v>
      </c>
      <c r="CM131" s="26">
        <v>29.4</v>
      </c>
      <c r="CN131" s="26">
        <v>30.7</v>
      </c>
      <c r="CO131" s="26">
        <v>29.4</v>
      </c>
      <c r="CP131" s="26"/>
      <c r="CQ131" s="4">
        <f t="shared" si="365"/>
        <v>28.824473684210535</v>
      </c>
      <c r="CR131" s="4">
        <f t="shared" si="366"/>
        <v>28.533333333333328</v>
      </c>
      <c r="CS131" s="4">
        <f t="shared" si="367"/>
        <v>28.677012987012972</v>
      </c>
      <c r="CT131" s="4">
        <f t="shared" si="368"/>
        <v>33.4</v>
      </c>
    </row>
    <row r="132" spans="1:103">
      <c r="A132" s="25" t="s">
        <v>164</v>
      </c>
      <c r="Q132" s="26">
        <f>MAX(Q120:Q131)</f>
        <v>27.8</v>
      </c>
      <c r="R132" s="26">
        <f t="shared" ref="R132:BQ132" si="369">MAX(R120:R131)</f>
        <v>33.4</v>
      </c>
      <c r="S132" s="26">
        <f t="shared" si="369"/>
        <v>31.7</v>
      </c>
      <c r="T132" s="26">
        <f t="shared" si="369"/>
        <v>31</v>
      </c>
      <c r="U132" s="26">
        <f t="shared" si="369"/>
        <v>28.9</v>
      </c>
      <c r="V132" s="26">
        <f t="shared" si="369"/>
        <v>31.3</v>
      </c>
      <c r="W132" s="26">
        <f t="shared" si="369"/>
        <v>30.4</v>
      </c>
      <c r="X132" s="26">
        <f t="shared" si="369"/>
        <v>28.9</v>
      </c>
      <c r="Y132" s="26">
        <f t="shared" si="369"/>
        <v>30.6</v>
      </c>
      <c r="Z132" s="26">
        <f t="shared" si="369"/>
        <v>32.799999999999997</v>
      </c>
      <c r="AA132" s="26">
        <f t="shared" si="369"/>
        <v>31.7</v>
      </c>
      <c r="AB132" s="26">
        <f t="shared" si="369"/>
        <v>31.2</v>
      </c>
      <c r="AC132" s="26">
        <f t="shared" si="369"/>
        <v>31.2</v>
      </c>
      <c r="AD132" s="26">
        <f t="shared" si="369"/>
        <v>34.799999999999997</v>
      </c>
      <c r="AE132" s="26">
        <f t="shared" si="369"/>
        <v>32.4</v>
      </c>
      <c r="AF132" s="26">
        <f t="shared" si="369"/>
        <v>29.9</v>
      </c>
      <c r="AG132" s="26">
        <f t="shared" si="369"/>
        <v>31.8</v>
      </c>
      <c r="AH132" s="26">
        <f t="shared" si="369"/>
        <v>30.3</v>
      </c>
      <c r="AI132" s="26">
        <f t="shared" si="369"/>
        <v>29.6</v>
      </c>
      <c r="AJ132" s="26">
        <f t="shared" si="369"/>
        <v>30.8</v>
      </c>
      <c r="AK132" s="26">
        <f t="shared" si="369"/>
        <v>30.6</v>
      </c>
      <c r="AL132" s="26">
        <f t="shared" si="369"/>
        <v>31.7</v>
      </c>
      <c r="AM132" s="26">
        <f t="shared" si="369"/>
        <v>32.4</v>
      </c>
      <c r="AN132" s="26">
        <f t="shared" si="369"/>
        <v>32.6</v>
      </c>
      <c r="AO132" s="26">
        <f t="shared" si="369"/>
        <v>32.4</v>
      </c>
      <c r="AP132" s="26">
        <f t="shared" si="369"/>
        <v>29.8</v>
      </c>
      <c r="AQ132" s="26">
        <f t="shared" si="369"/>
        <v>35.6</v>
      </c>
      <c r="AR132" s="26">
        <f t="shared" si="369"/>
        <v>30.1</v>
      </c>
      <c r="AS132" s="26">
        <f t="shared" si="369"/>
        <v>32.6</v>
      </c>
      <c r="AT132" s="26">
        <f t="shared" si="369"/>
        <v>33.6</v>
      </c>
      <c r="AU132" s="26">
        <f t="shared" si="369"/>
        <v>31.5</v>
      </c>
      <c r="AV132" s="26">
        <f t="shared" si="369"/>
        <v>32.9</v>
      </c>
      <c r="AW132" s="26">
        <f t="shared" si="369"/>
        <v>36</v>
      </c>
      <c r="AX132" s="26">
        <f t="shared" si="369"/>
        <v>31.2</v>
      </c>
      <c r="AY132" s="26">
        <f t="shared" si="369"/>
        <v>33.4</v>
      </c>
      <c r="AZ132" s="26">
        <f t="shared" si="369"/>
        <v>34.299999999999997</v>
      </c>
      <c r="BA132" s="26">
        <f t="shared" si="369"/>
        <v>32</v>
      </c>
      <c r="BB132" s="26">
        <f t="shared" si="369"/>
        <v>28.6</v>
      </c>
      <c r="BC132" s="26">
        <f t="shared" si="369"/>
        <v>30.2</v>
      </c>
      <c r="BD132" s="26">
        <f t="shared" si="369"/>
        <v>30.5</v>
      </c>
      <c r="BE132" s="26">
        <f t="shared" si="369"/>
        <v>33</v>
      </c>
      <c r="BF132" s="26">
        <f t="shared" si="369"/>
        <v>29.8</v>
      </c>
      <c r="BG132" s="26">
        <f t="shared" si="369"/>
        <v>30.1</v>
      </c>
      <c r="BH132" s="26">
        <f t="shared" si="369"/>
        <v>32.4</v>
      </c>
      <c r="BI132" s="26">
        <f t="shared" si="369"/>
        <v>32.700000000000003</v>
      </c>
      <c r="BJ132" s="26">
        <f t="shared" si="369"/>
        <v>29.7</v>
      </c>
      <c r="BK132" s="26">
        <f t="shared" si="369"/>
        <v>31.9</v>
      </c>
      <c r="BL132" s="26">
        <f t="shared" si="369"/>
        <v>31.7</v>
      </c>
      <c r="BM132" s="26">
        <f t="shared" si="369"/>
        <v>29.6</v>
      </c>
      <c r="BN132" s="26">
        <f t="shared" si="369"/>
        <v>28.79</v>
      </c>
      <c r="BO132" s="26">
        <f t="shared" si="369"/>
        <v>33.229999999999997</v>
      </c>
      <c r="BP132" s="26">
        <f t="shared" si="369"/>
        <v>33.89</v>
      </c>
      <c r="BQ132" s="26">
        <f t="shared" si="369"/>
        <v>32.630000000000003</v>
      </c>
      <c r="BR132" s="26">
        <f>MAX(BR120:BR131)</f>
        <v>32.68</v>
      </c>
      <c r="BS132" s="26">
        <f t="shared" ref="BS132:CO132" si="370">MAX(BS120:BS131)</f>
        <v>31.91</v>
      </c>
      <c r="BT132" s="26">
        <f t="shared" si="370"/>
        <v>29.91</v>
      </c>
      <c r="BU132" s="26">
        <f t="shared" si="370"/>
        <v>30.39</v>
      </c>
      <c r="BV132" s="26">
        <f t="shared" si="370"/>
        <v>29.48</v>
      </c>
      <c r="BW132" s="26">
        <f t="shared" si="370"/>
        <v>31.42</v>
      </c>
      <c r="BX132" s="26">
        <f t="shared" si="370"/>
        <v>32.35</v>
      </c>
      <c r="BY132" s="26">
        <f t="shared" si="370"/>
        <v>31.67</v>
      </c>
      <c r="BZ132" s="26">
        <f t="shared" si="370"/>
        <v>32.6</v>
      </c>
      <c r="CA132" s="26">
        <f t="shared" si="370"/>
        <v>31.24</v>
      </c>
      <c r="CB132" s="26">
        <f t="shared" si="370"/>
        <v>32.44</v>
      </c>
      <c r="CC132" s="26">
        <f t="shared" si="370"/>
        <v>33.35</v>
      </c>
      <c r="CD132" s="26">
        <f t="shared" si="370"/>
        <v>31.95</v>
      </c>
      <c r="CE132" s="26">
        <f t="shared" si="370"/>
        <v>29.81</v>
      </c>
      <c r="CF132" s="26">
        <f t="shared" si="370"/>
        <v>30</v>
      </c>
      <c r="CG132" s="26">
        <f t="shared" si="370"/>
        <v>30.78</v>
      </c>
      <c r="CH132" s="26">
        <f t="shared" si="370"/>
        <v>32.200000000000003</v>
      </c>
      <c r="CI132" s="26">
        <f t="shared" si="370"/>
        <v>31.3</v>
      </c>
      <c r="CJ132" s="26">
        <f t="shared" si="370"/>
        <v>32.5</v>
      </c>
      <c r="CK132" s="26">
        <f t="shared" si="370"/>
        <v>35</v>
      </c>
      <c r="CL132" s="26">
        <f t="shared" si="370"/>
        <v>33</v>
      </c>
      <c r="CM132" s="26">
        <f t="shared" si="370"/>
        <v>36.4</v>
      </c>
      <c r="CN132" s="26">
        <f t="shared" si="370"/>
        <v>31</v>
      </c>
      <c r="CO132" s="26">
        <f t="shared" si="370"/>
        <v>30.9</v>
      </c>
      <c r="CP132" s="26"/>
      <c r="CQ132" s="4"/>
      <c r="CR132" s="4"/>
      <c r="CS132" s="4"/>
    </row>
    <row r="133" spans="1:103">
      <c r="AA133" s="28"/>
      <c r="CQ133" s="7" t="s">
        <v>20</v>
      </c>
      <c r="CR133" s="7" t="s">
        <v>20</v>
      </c>
      <c r="CS133" s="18" t="s">
        <v>20</v>
      </c>
      <c r="CU133" s="18"/>
    </row>
    <row r="134" spans="1:103">
      <c r="A134" s="1" t="s">
        <v>161</v>
      </c>
      <c r="AA134" s="28"/>
      <c r="CQ134" s="18" t="s">
        <v>168</v>
      </c>
      <c r="CR134" s="18" t="s">
        <v>168</v>
      </c>
      <c r="CS134" s="18" t="s">
        <v>168</v>
      </c>
      <c r="CT134" s="18" t="s">
        <v>183</v>
      </c>
      <c r="CU134" s="18"/>
      <c r="CX134" s="5"/>
      <c r="CY134" s="25"/>
    </row>
    <row r="135" spans="1:103">
      <c r="AA135" s="28"/>
      <c r="CQ135" s="18" t="s">
        <v>162</v>
      </c>
      <c r="CR135" s="18" t="s">
        <v>162</v>
      </c>
      <c r="CS135" s="18" t="s">
        <v>162</v>
      </c>
      <c r="CT135" s="18" t="s">
        <v>231</v>
      </c>
      <c r="CU135" s="18"/>
      <c r="CX135" s="5"/>
      <c r="CY135" s="25"/>
    </row>
    <row r="136" spans="1:103">
      <c r="B136" s="5">
        <v>1932</v>
      </c>
      <c r="C136" s="5">
        <v>1933</v>
      </c>
      <c r="D136" s="5">
        <v>1934</v>
      </c>
      <c r="E136" s="5">
        <v>1935</v>
      </c>
      <c r="F136" s="5">
        <v>1936</v>
      </c>
      <c r="G136" s="5">
        <v>1937</v>
      </c>
      <c r="H136" s="5">
        <v>1938</v>
      </c>
      <c r="I136" s="5">
        <v>1939</v>
      </c>
      <c r="J136" s="5">
        <v>1940</v>
      </c>
      <c r="K136" s="5">
        <v>1941</v>
      </c>
      <c r="L136" s="5">
        <v>1942</v>
      </c>
      <c r="M136" s="5">
        <v>1943</v>
      </c>
      <c r="N136" s="5">
        <v>1944</v>
      </c>
      <c r="O136" s="5">
        <v>1945</v>
      </c>
      <c r="P136" s="5">
        <v>1946</v>
      </c>
      <c r="Q136" s="5">
        <v>1947</v>
      </c>
      <c r="R136" s="5">
        <v>1948</v>
      </c>
      <c r="S136" s="5">
        <v>1949</v>
      </c>
      <c r="T136" s="5">
        <v>1950</v>
      </c>
      <c r="U136" s="5">
        <v>1951</v>
      </c>
      <c r="V136" s="5">
        <v>1952</v>
      </c>
      <c r="W136" s="5">
        <v>1953</v>
      </c>
      <c r="X136" s="5">
        <v>1954</v>
      </c>
      <c r="Y136" s="5">
        <v>1955</v>
      </c>
      <c r="Z136" s="5">
        <v>1956</v>
      </c>
      <c r="AA136" s="25">
        <v>1957</v>
      </c>
      <c r="AB136" s="5">
        <v>1958</v>
      </c>
      <c r="AC136" s="5">
        <v>1959</v>
      </c>
      <c r="AD136" s="5">
        <v>1960</v>
      </c>
      <c r="AE136" s="5">
        <v>1961</v>
      </c>
      <c r="AF136" s="5">
        <v>1962</v>
      </c>
      <c r="AG136" s="5">
        <v>1963</v>
      </c>
      <c r="AH136" s="5">
        <v>1964</v>
      </c>
      <c r="AI136" s="5">
        <v>1965</v>
      </c>
      <c r="AJ136" s="5">
        <v>1966</v>
      </c>
      <c r="AK136" s="5">
        <v>1967</v>
      </c>
      <c r="AL136" s="5">
        <v>1968</v>
      </c>
      <c r="AM136" s="5">
        <v>1969</v>
      </c>
      <c r="AN136" s="5">
        <v>1970</v>
      </c>
      <c r="AO136" s="5">
        <v>1971</v>
      </c>
      <c r="AP136" s="5">
        <v>1972</v>
      </c>
      <c r="AQ136" s="5">
        <v>1973</v>
      </c>
      <c r="AR136" s="5">
        <v>1974</v>
      </c>
      <c r="AS136" s="5">
        <v>1975</v>
      </c>
      <c r="AT136" s="5">
        <v>1976</v>
      </c>
      <c r="AU136" s="5">
        <v>1977</v>
      </c>
      <c r="AV136" s="5">
        <v>1978</v>
      </c>
      <c r="AW136" s="5">
        <v>1979</v>
      </c>
      <c r="AX136" s="5">
        <v>1980</v>
      </c>
      <c r="AY136" s="5">
        <v>1981</v>
      </c>
      <c r="AZ136" s="5">
        <v>1982</v>
      </c>
      <c r="BA136" s="5">
        <v>1983</v>
      </c>
      <c r="BB136" s="5">
        <v>1984</v>
      </c>
      <c r="BC136" s="5">
        <v>1985</v>
      </c>
      <c r="BD136" s="5">
        <v>1986</v>
      </c>
      <c r="BE136" s="5">
        <v>1987</v>
      </c>
      <c r="BF136" s="5">
        <v>1988</v>
      </c>
      <c r="BG136" s="5">
        <v>1989</v>
      </c>
      <c r="BH136" s="5">
        <v>1990</v>
      </c>
      <c r="BI136" s="5">
        <v>1991</v>
      </c>
      <c r="BJ136" s="5">
        <v>1992</v>
      </c>
      <c r="BK136" s="5">
        <v>1993</v>
      </c>
      <c r="BL136" s="5">
        <v>1994</v>
      </c>
      <c r="BM136" s="5">
        <v>1995</v>
      </c>
      <c r="BN136" s="5">
        <v>1996</v>
      </c>
      <c r="BO136" s="5">
        <v>1997</v>
      </c>
      <c r="BP136" s="5">
        <v>1998</v>
      </c>
      <c r="BQ136" s="5">
        <v>1999</v>
      </c>
      <c r="BR136" s="1">
        <v>2000</v>
      </c>
      <c r="BS136" s="1">
        <v>2001</v>
      </c>
      <c r="BT136" s="1">
        <v>2002</v>
      </c>
      <c r="BU136" s="5">
        <v>2003</v>
      </c>
      <c r="BV136" s="5">
        <v>2004</v>
      </c>
      <c r="BW136" s="5">
        <v>2005</v>
      </c>
      <c r="BX136" s="5">
        <v>2006</v>
      </c>
      <c r="BY136" s="5">
        <v>2007</v>
      </c>
      <c r="BZ136" s="5">
        <v>2008</v>
      </c>
      <c r="CA136" s="5">
        <v>2009</v>
      </c>
      <c r="CB136" s="5">
        <v>2010</v>
      </c>
      <c r="CC136" s="5">
        <v>2011</v>
      </c>
      <c r="CD136" s="5">
        <v>2012</v>
      </c>
      <c r="CE136" s="5">
        <v>2013</v>
      </c>
      <c r="CF136" s="5">
        <v>2014</v>
      </c>
      <c r="CG136" s="5">
        <v>2015</v>
      </c>
      <c r="CH136" s="5">
        <v>2016</v>
      </c>
      <c r="CI136" s="5">
        <v>2017</v>
      </c>
      <c r="CJ136" s="5">
        <v>2018</v>
      </c>
      <c r="CK136" s="5">
        <v>2019</v>
      </c>
      <c r="CL136" s="5">
        <v>2020</v>
      </c>
      <c r="CM136" s="5">
        <v>2021</v>
      </c>
      <c r="CN136" s="5">
        <v>2022</v>
      </c>
      <c r="CO136" s="5">
        <v>2023</v>
      </c>
      <c r="CP136" s="5">
        <v>2024</v>
      </c>
      <c r="CQ136" s="18" t="s">
        <v>357</v>
      </c>
      <c r="CR136" s="18" t="s">
        <v>77</v>
      </c>
      <c r="CS136" s="18" t="s">
        <v>359</v>
      </c>
      <c r="CT136" s="18" t="s">
        <v>359</v>
      </c>
      <c r="CU136" s="4"/>
      <c r="CX136" s="5"/>
      <c r="CY136" s="25"/>
    </row>
    <row r="137" spans="1:103">
      <c r="A137" s="1" t="s">
        <v>2</v>
      </c>
      <c r="Q137" s="25"/>
      <c r="R137" s="25">
        <v>6</v>
      </c>
      <c r="S137" s="25">
        <v>2.5</v>
      </c>
      <c r="T137" s="25">
        <v>4.8</v>
      </c>
      <c r="U137" s="25">
        <v>6</v>
      </c>
      <c r="V137" s="25">
        <v>4.5999999999999996</v>
      </c>
      <c r="W137" s="25">
        <v>5.3</v>
      </c>
      <c r="X137" s="25">
        <v>6.3</v>
      </c>
      <c r="Y137" s="25">
        <v>5.0999999999999996</v>
      </c>
      <c r="Z137" s="25">
        <v>8.1</v>
      </c>
      <c r="AA137" s="26">
        <v>4.7</v>
      </c>
      <c r="AB137" s="25">
        <v>4.7</v>
      </c>
      <c r="AC137" s="25">
        <v>3.6</v>
      </c>
      <c r="AD137" s="25">
        <v>5.0999999999999996</v>
      </c>
      <c r="AE137" s="25">
        <v>6.3</v>
      </c>
      <c r="AF137" s="25">
        <v>10.1</v>
      </c>
      <c r="AG137" s="25">
        <v>5</v>
      </c>
      <c r="AH137" s="25">
        <v>6.6</v>
      </c>
      <c r="AI137" s="25">
        <v>6.8</v>
      </c>
      <c r="AJ137" s="25">
        <v>5.8</v>
      </c>
      <c r="AK137" s="25">
        <v>6.2</v>
      </c>
      <c r="AL137" s="25">
        <v>5.4</v>
      </c>
      <c r="AM137" s="25">
        <v>6.3</v>
      </c>
      <c r="AN137" s="25">
        <v>4.9000000000000004</v>
      </c>
      <c r="AO137" s="25">
        <v>8.6999999999999993</v>
      </c>
      <c r="AP137" s="25">
        <v>4.8</v>
      </c>
      <c r="AQ137" s="25">
        <v>7.3</v>
      </c>
      <c r="AR137" s="25">
        <v>5.0999999999999996</v>
      </c>
      <c r="AS137" s="25">
        <v>8.6</v>
      </c>
      <c r="AT137" s="25">
        <v>6.4</v>
      </c>
      <c r="AU137" s="25">
        <v>5.2</v>
      </c>
      <c r="AV137" s="25">
        <v>5.9</v>
      </c>
      <c r="AW137" s="25">
        <v>8.1</v>
      </c>
      <c r="AX137" s="25">
        <v>7.8</v>
      </c>
      <c r="AY137" s="25">
        <v>6</v>
      </c>
      <c r="AZ137" s="25">
        <v>5.6</v>
      </c>
      <c r="BA137" s="25">
        <v>5.4</v>
      </c>
      <c r="BB137" s="25">
        <v>4.9000000000000004</v>
      </c>
      <c r="BC137" s="25">
        <v>7.7</v>
      </c>
      <c r="BD137" s="25">
        <v>8.1999999999999993</v>
      </c>
      <c r="BE137" s="25">
        <v>0</v>
      </c>
      <c r="BF137" s="25">
        <v>4.8</v>
      </c>
      <c r="BG137" s="25">
        <v>6.6</v>
      </c>
      <c r="BH137" s="25">
        <v>8.3000000000000007</v>
      </c>
      <c r="BI137" s="25">
        <v>6.5</v>
      </c>
      <c r="BJ137" s="25">
        <v>5.8</v>
      </c>
      <c r="BK137" s="25">
        <v>6.3</v>
      </c>
      <c r="BL137" s="25">
        <v>6.3</v>
      </c>
      <c r="BM137" s="25">
        <v>3.8</v>
      </c>
      <c r="BN137" s="26">
        <v>5.6</v>
      </c>
      <c r="BO137" s="26">
        <v>5.4009999999999998</v>
      </c>
      <c r="BP137" s="26">
        <v>3.6230000000000002</v>
      </c>
      <c r="BQ137" s="26">
        <v>8.81</v>
      </c>
      <c r="BR137" s="26">
        <v>5.1070000000000002</v>
      </c>
      <c r="BS137" s="26">
        <v>5.3540000000000001</v>
      </c>
      <c r="BT137" s="26">
        <v>7.85</v>
      </c>
      <c r="BU137" s="26">
        <v>4.6820000000000004</v>
      </c>
      <c r="BV137" s="26">
        <v>10.06</v>
      </c>
      <c r="BW137" s="26">
        <v>7.81</v>
      </c>
      <c r="BX137" s="26">
        <v>7.96</v>
      </c>
      <c r="BY137" s="26">
        <v>5.056</v>
      </c>
      <c r="BZ137" s="26">
        <v>6.7</v>
      </c>
      <c r="CA137" s="26">
        <v>6.827</v>
      </c>
      <c r="CB137" s="26">
        <v>9.08</v>
      </c>
      <c r="CC137" s="26">
        <v>7.04</v>
      </c>
      <c r="CD137" s="26">
        <v>4.7629999999999999</v>
      </c>
      <c r="CE137" s="26">
        <v>5.4509999999999996</v>
      </c>
      <c r="CF137" s="26">
        <v>5.3339999999999996</v>
      </c>
      <c r="CG137" s="26">
        <v>6.968</v>
      </c>
      <c r="CH137" s="26">
        <v>6.2</v>
      </c>
      <c r="CI137" s="26">
        <v>4.3</v>
      </c>
      <c r="CJ137" s="26">
        <v>11</v>
      </c>
      <c r="CK137" s="26">
        <v>8.3000000000000007</v>
      </c>
      <c r="CL137" s="26">
        <v>4.5</v>
      </c>
      <c r="CM137" s="26">
        <v>6.2</v>
      </c>
      <c r="CN137" s="26">
        <v>8</v>
      </c>
      <c r="CO137" s="26">
        <v>7.6</v>
      </c>
      <c r="CP137" s="26">
        <v>7.3</v>
      </c>
      <c r="CQ137" s="4">
        <f>AVERAGE(BD137:CO137)</f>
        <v>6.3730526315789469</v>
      </c>
      <c r="CR137" s="4">
        <f>AVERAGE(Q137:BC137)</f>
        <v>5.9921052631578942</v>
      </c>
      <c r="CS137" s="4">
        <f>AVERAGE(Q137:CO137)</f>
        <v>6.1825789473684232</v>
      </c>
      <c r="CT137" s="4">
        <f>MAX(Q137:CO137)</f>
        <v>11</v>
      </c>
      <c r="CU137" s="4"/>
      <c r="CX137" s="5"/>
      <c r="CY137" s="26"/>
    </row>
    <row r="138" spans="1:103">
      <c r="A138" s="1" t="s">
        <v>3</v>
      </c>
      <c r="Q138" s="25"/>
      <c r="R138" s="25">
        <v>2.9</v>
      </c>
      <c r="S138" s="25">
        <v>4.5999999999999996</v>
      </c>
      <c r="T138" s="25">
        <v>4.4000000000000004</v>
      </c>
      <c r="U138" s="25">
        <v>4.4000000000000004</v>
      </c>
      <c r="V138" s="25">
        <v>6.4</v>
      </c>
      <c r="W138" s="25">
        <v>3.8</v>
      </c>
      <c r="X138" s="25">
        <v>7.3</v>
      </c>
      <c r="Y138" s="25">
        <v>6.9</v>
      </c>
      <c r="Z138" s="25">
        <v>5.2</v>
      </c>
      <c r="AA138" s="26">
        <v>6.1</v>
      </c>
      <c r="AB138" s="25">
        <v>5.0999999999999996</v>
      </c>
      <c r="AC138" s="25">
        <v>1.7</v>
      </c>
      <c r="AD138" s="25">
        <v>3.8</v>
      </c>
      <c r="AE138" s="25">
        <v>6.7</v>
      </c>
      <c r="AF138" s="25">
        <v>6.7</v>
      </c>
      <c r="AG138" s="25">
        <v>6.6</v>
      </c>
      <c r="AH138" s="25">
        <v>4.2</v>
      </c>
      <c r="AI138" s="25">
        <v>4</v>
      </c>
      <c r="AJ138" s="25">
        <v>7.4</v>
      </c>
      <c r="AK138" s="25">
        <v>3.3</v>
      </c>
      <c r="AL138" s="25">
        <v>7.2</v>
      </c>
      <c r="AM138" s="25">
        <v>4.9000000000000004</v>
      </c>
      <c r="AN138" s="25">
        <v>5.5</v>
      </c>
      <c r="AO138" s="25">
        <v>6.2</v>
      </c>
      <c r="AP138" s="25">
        <v>4.5999999999999996</v>
      </c>
      <c r="AQ138" s="25">
        <v>5.5</v>
      </c>
      <c r="AR138" s="25">
        <v>7.6</v>
      </c>
      <c r="AS138" s="25">
        <v>6.4</v>
      </c>
      <c r="AT138" s="25">
        <v>2.7</v>
      </c>
      <c r="AU138" s="25">
        <v>6.2</v>
      </c>
      <c r="AV138" s="25">
        <v>8.8000000000000007</v>
      </c>
      <c r="AW138" s="25">
        <v>7.3</v>
      </c>
      <c r="AX138" s="25">
        <v>3.5</v>
      </c>
      <c r="AY138" s="25">
        <v>5.9</v>
      </c>
      <c r="AZ138" s="25">
        <v>6.8</v>
      </c>
      <c r="BA138" s="25">
        <v>5</v>
      </c>
      <c r="BB138" s="25">
        <v>5.9</v>
      </c>
      <c r="BC138" s="25">
        <v>4.9000000000000004</v>
      </c>
      <c r="BD138" s="25">
        <v>8.1999999999999993</v>
      </c>
      <c r="BE138" s="25">
        <v>6.4</v>
      </c>
      <c r="BF138" s="25">
        <v>3.7</v>
      </c>
      <c r="BG138" s="25">
        <v>5</v>
      </c>
      <c r="BH138" s="25">
        <v>6.5</v>
      </c>
      <c r="BI138" s="25">
        <v>6.5</v>
      </c>
      <c r="BJ138" s="25">
        <v>3.2</v>
      </c>
      <c r="BK138" s="25">
        <v>3.2</v>
      </c>
      <c r="BL138" s="25">
        <v>6.7</v>
      </c>
      <c r="BM138" s="25">
        <v>8.8000000000000007</v>
      </c>
      <c r="BN138" s="26">
        <v>5.0999999999999996</v>
      </c>
      <c r="BO138" s="26">
        <v>7.25</v>
      </c>
      <c r="BP138" s="26">
        <v>9.92</v>
      </c>
      <c r="BQ138" s="26">
        <v>7.43</v>
      </c>
      <c r="BR138" s="26">
        <v>7.25</v>
      </c>
      <c r="BS138" s="26">
        <v>7.55</v>
      </c>
      <c r="BT138" s="26">
        <v>4.91</v>
      </c>
      <c r="BU138" s="26">
        <v>3.1160000000000001</v>
      </c>
      <c r="BV138" s="26">
        <v>6.6779999999999999</v>
      </c>
      <c r="BW138" s="26">
        <v>7.64</v>
      </c>
      <c r="BX138" s="26">
        <v>6.4</v>
      </c>
      <c r="BY138" s="26">
        <v>8.16</v>
      </c>
      <c r="BZ138" s="26">
        <v>6.835</v>
      </c>
      <c r="CA138" s="26">
        <v>5.3869999999999996</v>
      </c>
      <c r="CB138" s="26">
        <v>8.11</v>
      </c>
      <c r="CC138" s="26">
        <v>6.4320000000000004</v>
      </c>
      <c r="CD138" s="26">
        <v>7.35</v>
      </c>
      <c r="CE138" s="26">
        <v>5.8460000000000001</v>
      </c>
      <c r="CF138" s="26">
        <v>4.835</v>
      </c>
      <c r="CG138" s="26">
        <v>4.7889999999999997</v>
      </c>
      <c r="CH138" s="26">
        <v>10.3</v>
      </c>
      <c r="CI138" s="26">
        <v>5.2</v>
      </c>
      <c r="CJ138" s="26">
        <v>8.1999999999999993</v>
      </c>
      <c r="CK138" s="26">
        <v>6.7</v>
      </c>
      <c r="CL138" s="26">
        <v>6.8</v>
      </c>
      <c r="CM138" s="26">
        <v>6.4</v>
      </c>
      <c r="CN138" s="26">
        <v>8.5</v>
      </c>
      <c r="CO138" s="26">
        <v>9</v>
      </c>
      <c r="CP138" s="26">
        <v>6.1</v>
      </c>
      <c r="CQ138" s="4">
        <f t="shared" ref="CQ138:CQ148" si="371">AVERAGE(BD138:CO138)</f>
        <v>6.5865263157894729</v>
      </c>
      <c r="CR138" s="4">
        <f t="shared" ref="CR138:CR148" si="372">AVERAGE(Q138:BC138)</f>
        <v>5.4315789473684228</v>
      </c>
      <c r="CS138" s="4">
        <f t="shared" ref="CS138:CS148" si="373">AVERAGE(Q138:CO138)</f>
        <v>6.0090526315789479</v>
      </c>
      <c r="CT138" s="4">
        <f t="shared" ref="CT138:CT148" si="374">MAX(Q138:CO138)</f>
        <v>10.3</v>
      </c>
      <c r="CU138" s="4"/>
      <c r="CX138" s="5"/>
      <c r="CY138" s="26"/>
    </row>
    <row r="139" spans="1:103">
      <c r="A139" s="1" t="s">
        <v>4</v>
      </c>
      <c r="Q139" s="25">
        <v>2.8</v>
      </c>
      <c r="R139" s="25">
        <v>3.6</v>
      </c>
      <c r="S139" s="25">
        <v>-1</v>
      </c>
      <c r="T139" s="25">
        <v>1.1000000000000001</v>
      </c>
      <c r="U139" s="25">
        <v>3.3</v>
      </c>
      <c r="V139" s="25">
        <v>0.8</v>
      </c>
      <c r="W139" s="25">
        <v>2.4</v>
      </c>
      <c r="X139" s="25">
        <v>3.9</v>
      </c>
      <c r="Y139" s="25">
        <v>3.4</v>
      </c>
      <c r="Z139" s="25">
        <v>1.3</v>
      </c>
      <c r="AA139" s="26">
        <v>6.5</v>
      </c>
      <c r="AB139" s="25">
        <v>4.4000000000000004</v>
      </c>
      <c r="AC139" s="25">
        <v>5.4</v>
      </c>
      <c r="AD139" s="25">
        <v>0.8</v>
      </c>
      <c r="AE139" s="25">
        <v>3.2</v>
      </c>
      <c r="AF139" s="25">
        <v>2.8</v>
      </c>
      <c r="AG139" s="25">
        <v>4.2</v>
      </c>
      <c r="AH139" s="25">
        <v>4.8</v>
      </c>
      <c r="AI139" s="25">
        <v>4.3</v>
      </c>
      <c r="AJ139" s="25">
        <v>7.3</v>
      </c>
      <c r="AK139" s="25">
        <v>5.2</v>
      </c>
      <c r="AL139" s="25">
        <v>7.7</v>
      </c>
      <c r="AM139" s="25">
        <v>5.2</v>
      </c>
      <c r="AN139" s="25">
        <v>5.4</v>
      </c>
      <c r="AO139" s="25">
        <v>6.1</v>
      </c>
      <c r="AP139" s="25">
        <v>6</v>
      </c>
      <c r="AQ139" s="25">
        <v>3.5</v>
      </c>
      <c r="AR139" s="25">
        <v>0.7</v>
      </c>
      <c r="AS139" s="25">
        <v>6.9</v>
      </c>
      <c r="AT139" s="25">
        <v>4.7</v>
      </c>
      <c r="AU139" s="25">
        <v>3.4</v>
      </c>
      <c r="AV139" s="25">
        <v>3.9</v>
      </c>
      <c r="AW139" s="25">
        <v>5</v>
      </c>
      <c r="AX139" s="25">
        <v>2.2000000000000002</v>
      </c>
      <c r="AY139" s="25">
        <v>4.5999999999999996</v>
      </c>
      <c r="AZ139" s="25">
        <v>3.6</v>
      </c>
      <c r="BA139" s="25">
        <v>3.2</v>
      </c>
      <c r="BB139" s="25">
        <v>7.9</v>
      </c>
      <c r="BC139" s="25">
        <v>3.6</v>
      </c>
      <c r="BD139" s="25">
        <v>3.5</v>
      </c>
      <c r="BE139" s="25">
        <v>2.9</v>
      </c>
      <c r="BF139" s="25">
        <v>4</v>
      </c>
      <c r="BG139" s="25">
        <v>4.3</v>
      </c>
      <c r="BH139" s="25">
        <v>3.2</v>
      </c>
      <c r="BI139" s="25">
        <v>5.5</v>
      </c>
      <c r="BJ139" s="25">
        <v>1.9</v>
      </c>
      <c r="BK139" s="25">
        <v>1.4</v>
      </c>
      <c r="BL139" s="25">
        <v>1.1000000000000001</v>
      </c>
      <c r="BM139" s="25">
        <v>4.5</v>
      </c>
      <c r="BN139" s="26">
        <v>3.891</v>
      </c>
      <c r="BO139" s="26">
        <v>4.9779999999999998</v>
      </c>
      <c r="BP139" s="26">
        <v>4.9290000000000003</v>
      </c>
      <c r="BQ139" s="26">
        <v>6.7839999999999998</v>
      </c>
      <c r="BR139" s="26">
        <v>4.2850000000000001</v>
      </c>
      <c r="BS139" s="26">
        <v>4.8049999999999997</v>
      </c>
      <c r="BT139" s="26">
        <v>5.4580000000000002</v>
      </c>
      <c r="BU139" s="26">
        <v>6.4809999999999999</v>
      </c>
      <c r="BV139" s="26">
        <v>2.0859999999999999</v>
      </c>
      <c r="BW139" s="26">
        <v>6.282</v>
      </c>
      <c r="BX139" s="26">
        <v>4.3540000000000001</v>
      </c>
      <c r="BY139" s="26">
        <v>4.8259999999999996</v>
      </c>
      <c r="BZ139" s="26">
        <v>8.32</v>
      </c>
      <c r="CA139" s="26">
        <v>3.1739999999999999</v>
      </c>
      <c r="CB139" s="26">
        <v>2.7719999999999998</v>
      </c>
      <c r="CC139" s="26">
        <v>4.74</v>
      </c>
      <c r="CD139" s="26">
        <v>4.2759999999999998</v>
      </c>
      <c r="CE139" s="26">
        <v>6.6879999999999997</v>
      </c>
      <c r="CF139" s="26">
        <v>3.8940000000000001</v>
      </c>
      <c r="CG139" s="26">
        <v>4.734</v>
      </c>
      <c r="CH139" s="26">
        <v>4.7</v>
      </c>
      <c r="CI139" s="26">
        <v>5.8</v>
      </c>
      <c r="CJ139" s="26">
        <v>6.4</v>
      </c>
      <c r="CK139" s="26">
        <v>6.4</v>
      </c>
      <c r="CL139" s="26">
        <v>3.3</v>
      </c>
      <c r="CM139" s="26">
        <v>5.0999999999999996</v>
      </c>
      <c r="CN139" s="26">
        <v>4.8</v>
      </c>
      <c r="CO139" s="26">
        <v>2.4</v>
      </c>
      <c r="CP139" s="26">
        <v>2.2999999999999998</v>
      </c>
      <c r="CQ139" s="4">
        <f t="shared" si="371"/>
        <v>4.4462368421052645</v>
      </c>
      <c r="CR139" s="4">
        <f t="shared" si="372"/>
        <v>3.951282051282051</v>
      </c>
      <c r="CS139" s="4">
        <f t="shared" si="373"/>
        <v>4.1955454545454538</v>
      </c>
      <c r="CT139" s="4">
        <f t="shared" si="374"/>
        <v>8.32</v>
      </c>
      <c r="CU139" s="4"/>
      <c r="CX139" s="5"/>
      <c r="CY139" s="26"/>
    </row>
    <row r="140" spans="1:103">
      <c r="A140" s="1" t="s">
        <v>5</v>
      </c>
      <c r="Q140" s="25">
        <v>2.2999999999999998</v>
      </c>
      <c r="R140" s="25">
        <v>-0.5</v>
      </c>
      <c r="S140" s="25">
        <v>1.1000000000000001</v>
      </c>
      <c r="T140" s="25">
        <v>1.2</v>
      </c>
      <c r="U140" s="25">
        <v>-0.1</v>
      </c>
      <c r="V140" s="25">
        <v>2.9</v>
      </c>
      <c r="W140" s="25">
        <v>0.6</v>
      </c>
      <c r="X140" s="25">
        <v>-0.6</v>
      </c>
      <c r="Y140" s="25">
        <v>1.1000000000000001</v>
      </c>
      <c r="Z140" s="25">
        <v>3.2</v>
      </c>
      <c r="AA140" s="26">
        <v>2.1</v>
      </c>
      <c r="AB140" s="25">
        <v>-2</v>
      </c>
      <c r="AC140" s="25">
        <v>-0.9</v>
      </c>
      <c r="AD140" s="25">
        <v>2.2999999999999998</v>
      </c>
      <c r="AE140" s="25">
        <v>1.8</v>
      </c>
      <c r="AF140" s="25">
        <v>2.2000000000000002</v>
      </c>
      <c r="AG140" s="25">
        <v>1.7</v>
      </c>
      <c r="AH140" s="25">
        <v>0.1</v>
      </c>
      <c r="AI140" s="25">
        <v>0.3</v>
      </c>
      <c r="AJ140" s="25">
        <v>3.3</v>
      </c>
      <c r="AK140" s="25">
        <v>1.3</v>
      </c>
      <c r="AL140" s="25">
        <v>1.7</v>
      </c>
      <c r="AM140" s="25">
        <v>0.8</v>
      </c>
      <c r="AN140" s="25">
        <v>2.2000000000000002</v>
      </c>
      <c r="AO140" s="25">
        <v>4.4000000000000004</v>
      </c>
      <c r="AP140" s="25">
        <v>2.2999999999999998</v>
      </c>
      <c r="AQ140" s="25">
        <v>2.4</v>
      </c>
      <c r="AR140" s="25">
        <v>1.4</v>
      </c>
      <c r="AS140" s="25">
        <v>2</v>
      </c>
      <c r="AT140" s="25">
        <v>2.2999999999999998</v>
      </c>
      <c r="AU140" s="25">
        <v>-0.6</v>
      </c>
      <c r="AV140" s="25">
        <v>6.3</v>
      </c>
      <c r="AW140" s="25">
        <v>1</v>
      </c>
      <c r="AX140" s="25">
        <v>2.2999999999999998</v>
      </c>
      <c r="AY140" s="25">
        <v>3.6</v>
      </c>
      <c r="AZ140" s="25">
        <v>2.4</v>
      </c>
      <c r="BA140" s="25">
        <v>1</v>
      </c>
      <c r="BB140" s="25">
        <v>1.2</v>
      </c>
      <c r="BC140" s="25">
        <v>3.3</v>
      </c>
      <c r="BD140" s="25">
        <v>3.6</v>
      </c>
      <c r="BE140" s="25">
        <v>0.3</v>
      </c>
      <c r="BF140" s="25">
        <v>-1.2</v>
      </c>
      <c r="BG140" s="25">
        <v>0.3</v>
      </c>
      <c r="BH140" s="25">
        <v>-2.8</v>
      </c>
      <c r="BI140" s="25">
        <v>0.5</v>
      </c>
      <c r="BJ140" s="25">
        <v>0</v>
      </c>
      <c r="BK140" s="25">
        <v>1.2</v>
      </c>
      <c r="BL140" s="25">
        <v>-0.2</v>
      </c>
      <c r="BM140" s="25">
        <v>1</v>
      </c>
      <c r="BN140" s="26">
        <v>3.9729999999999999</v>
      </c>
      <c r="BO140" s="26">
        <v>0.52100000000000002</v>
      </c>
      <c r="BP140" s="26">
        <v>4.4850000000000003</v>
      </c>
      <c r="BQ140" s="26">
        <v>1.292</v>
      </c>
      <c r="BR140" s="26">
        <v>3.7069999999999999</v>
      </c>
      <c r="BS140" s="26">
        <v>3.2029999999999998</v>
      </c>
      <c r="BT140" s="26">
        <v>0.72499999999999998</v>
      </c>
      <c r="BU140" s="26">
        <v>2.4159999999999999</v>
      </c>
      <c r="BV140" s="26">
        <v>1.9910000000000001</v>
      </c>
      <c r="BW140" s="26">
        <v>-1.492</v>
      </c>
      <c r="BX140" s="26">
        <v>5.9269999999999996</v>
      </c>
      <c r="BY140" s="26">
        <v>3.6560000000000001</v>
      </c>
      <c r="BZ140" s="26">
        <v>1.117</v>
      </c>
      <c r="CA140" s="26">
        <v>0.88200000000000001</v>
      </c>
      <c r="CB140" s="26">
        <v>2.2509999999999999</v>
      </c>
      <c r="CC140" s="26">
        <v>1.081</v>
      </c>
      <c r="CD140" s="26">
        <v>3.2210000000000001</v>
      </c>
      <c r="CE140" s="26">
        <v>2.8660000000000001</v>
      </c>
      <c r="CF140" s="26">
        <v>4.5579999999999998</v>
      </c>
      <c r="CG140" s="26">
        <v>1.492</v>
      </c>
      <c r="CH140" s="26">
        <v>2.9</v>
      </c>
      <c r="CI140" s="26">
        <v>4.7</v>
      </c>
      <c r="CJ140" s="26">
        <v>0.3</v>
      </c>
      <c r="CK140" s="26">
        <v>2.1</v>
      </c>
      <c r="CL140" s="26">
        <v>0.9</v>
      </c>
      <c r="CM140" s="26">
        <v>3.4</v>
      </c>
      <c r="CN140" s="26">
        <v>3.5</v>
      </c>
      <c r="CO140" s="26">
        <v>1.8</v>
      </c>
      <c r="CP140" s="26"/>
      <c r="CQ140" s="4">
        <f t="shared" si="371"/>
        <v>1.846631578947368</v>
      </c>
      <c r="CR140" s="4">
        <f t="shared" si="372"/>
        <v>1.6256410256410252</v>
      </c>
      <c r="CS140" s="4">
        <f t="shared" si="373"/>
        <v>1.7347012987012986</v>
      </c>
      <c r="CT140" s="4">
        <f t="shared" si="374"/>
        <v>6.3</v>
      </c>
      <c r="CU140" s="4"/>
      <c r="CX140" s="5"/>
      <c r="CY140" s="26"/>
    </row>
    <row r="141" spans="1:103">
      <c r="A141" s="1" t="s">
        <v>6</v>
      </c>
      <c r="Q141" s="25">
        <v>-1.8</v>
      </c>
      <c r="R141" s="25">
        <v>-0.9</v>
      </c>
      <c r="S141" s="25">
        <v>-1.1000000000000001</v>
      </c>
      <c r="T141" s="25">
        <v>-0.1</v>
      </c>
      <c r="U141" s="25">
        <v>-2.1</v>
      </c>
      <c r="V141" s="25">
        <v>-1.1000000000000001</v>
      </c>
      <c r="W141" s="25">
        <v>-1.2</v>
      </c>
      <c r="X141" s="25">
        <v>0.4</v>
      </c>
      <c r="Y141" s="25">
        <v>-0.9</v>
      </c>
      <c r="Z141" s="25">
        <v>-1.5</v>
      </c>
      <c r="AA141" s="26">
        <v>-2.2999999999999998</v>
      </c>
      <c r="AB141" s="25">
        <v>-3.3</v>
      </c>
      <c r="AC141" s="25">
        <v>-3.3</v>
      </c>
      <c r="AD141" s="25">
        <v>0.1</v>
      </c>
      <c r="AE141" s="25">
        <v>0.1</v>
      </c>
      <c r="AF141" s="25">
        <v>1.6</v>
      </c>
      <c r="AG141" s="25">
        <v>-1.6</v>
      </c>
      <c r="AH141" s="25">
        <v>-1.9</v>
      </c>
      <c r="AI141" s="25">
        <v>-1.6</v>
      </c>
      <c r="AJ141" s="25">
        <v>-1.9</v>
      </c>
      <c r="AK141" s="25">
        <v>-1.2</v>
      </c>
      <c r="AL141" s="25">
        <v>0.6</v>
      </c>
      <c r="AM141" s="25">
        <v>-3.1</v>
      </c>
      <c r="AN141" s="25">
        <v>-1.1000000000000001</v>
      </c>
      <c r="AO141" s="25">
        <v>0.2</v>
      </c>
      <c r="AP141" s="25">
        <v>-2.7</v>
      </c>
      <c r="AQ141" s="25">
        <v>-1.5</v>
      </c>
      <c r="AR141" s="25">
        <v>-1</v>
      </c>
      <c r="AS141" s="25">
        <v>-0.2</v>
      </c>
      <c r="AT141" s="25">
        <v>-0.9</v>
      </c>
      <c r="AU141" s="25">
        <v>-3.2</v>
      </c>
      <c r="AV141" s="25">
        <v>0.2</v>
      </c>
      <c r="AW141" s="25">
        <v>-1.3</v>
      </c>
      <c r="AX141" s="25">
        <v>1.6</v>
      </c>
      <c r="AY141" s="25">
        <v>-1.5</v>
      </c>
      <c r="AZ141" s="25">
        <v>-0.1</v>
      </c>
      <c r="BA141" s="25">
        <v>-3.1</v>
      </c>
      <c r="BB141" s="25">
        <v>-2.6</v>
      </c>
      <c r="BC141" s="25">
        <v>0.5</v>
      </c>
      <c r="BD141" s="25">
        <v>-1.1000000000000001</v>
      </c>
      <c r="BE141" s="25">
        <v>1.3</v>
      </c>
      <c r="BF141" s="25">
        <v>-2.8</v>
      </c>
      <c r="BG141" s="25">
        <v>-1.1000000000000001</v>
      </c>
      <c r="BH141" s="25">
        <v>1.7</v>
      </c>
      <c r="BI141" s="25">
        <v>1.6</v>
      </c>
      <c r="BJ141" s="25">
        <v>-2.2999999999999998</v>
      </c>
      <c r="BK141" s="25">
        <v>-1.4</v>
      </c>
      <c r="BL141" s="25">
        <v>-0.2</v>
      </c>
      <c r="BM141" s="25">
        <v>-0.7</v>
      </c>
      <c r="BN141" s="26">
        <v>0.35399999999999998</v>
      </c>
      <c r="BO141" s="26">
        <v>3.2519999999999998</v>
      </c>
      <c r="BP141" s="26">
        <v>7.0000000000000007E-2</v>
      </c>
      <c r="BQ141" s="26">
        <v>-0.14599999999999999</v>
      </c>
      <c r="BR141" s="26">
        <v>0.873</v>
      </c>
      <c r="BS141" s="26">
        <v>-1.921</v>
      </c>
      <c r="BT141" s="26">
        <v>-0.89200000000000002</v>
      </c>
      <c r="BU141" s="26">
        <v>1.3640000000000001</v>
      </c>
      <c r="BV141" s="26">
        <v>1.0089999999999999</v>
      </c>
      <c r="BW141" s="26">
        <v>-8.5000000000000006E-2</v>
      </c>
      <c r="BX141" s="26">
        <v>8.0000000000000002E-3</v>
      </c>
      <c r="BY141" s="26">
        <v>1.621</v>
      </c>
      <c r="BZ141" s="26">
        <v>-0.4</v>
      </c>
      <c r="CA141" s="26">
        <v>-2.3450000000000002</v>
      </c>
      <c r="CB141" s="26">
        <v>0.627</v>
      </c>
      <c r="CC141" s="26">
        <v>0.90200000000000002</v>
      </c>
      <c r="CD141" s="26">
        <v>-1.353</v>
      </c>
      <c r="CE141" s="26">
        <v>-1.7370000000000001</v>
      </c>
      <c r="CF141" s="26">
        <v>-0.78900000000000003</v>
      </c>
      <c r="CG141" s="26">
        <v>-2.84</v>
      </c>
      <c r="CH141" s="26">
        <v>1.2</v>
      </c>
      <c r="CI141" s="26">
        <v>-1.5</v>
      </c>
      <c r="CJ141" s="26">
        <v>-0.4</v>
      </c>
      <c r="CK141" s="26">
        <v>1.8</v>
      </c>
      <c r="CL141" s="26">
        <v>0.7</v>
      </c>
      <c r="CM141" s="26">
        <v>0.3</v>
      </c>
      <c r="CN141" s="26">
        <v>1.4</v>
      </c>
      <c r="CO141" s="26">
        <v>1</v>
      </c>
      <c r="CP141" s="26"/>
      <c r="CQ141" s="4">
        <f t="shared" si="371"/>
        <v>-7.7052631578947331E-2</v>
      </c>
      <c r="CR141" s="4">
        <f t="shared" si="372"/>
        <v>-1.1487179487179486</v>
      </c>
      <c r="CS141" s="4">
        <f t="shared" si="373"/>
        <v>-0.61984415584415575</v>
      </c>
      <c r="CT141" s="4">
        <f t="shared" si="374"/>
        <v>3.2519999999999998</v>
      </c>
      <c r="CU141" s="4"/>
      <c r="CX141" s="5"/>
      <c r="CY141" s="25"/>
    </row>
    <row r="142" spans="1:103">
      <c r="A142" s="1" t="s">
        <v>7</v>
      </c>
      <c r="Q142" s="25">
        <v>-3.2</v>
      </c>
      <c r="R142" s="25">
        <v>-1.9</v>
      </c>
      <c r="S142" s="25">
        <v>-5.0999999999999996</v>
      </c>
      <c r="T142" s="25">
        <v>-2.6</v>
      </c>
      <c r="U142" s="25">
        <v>-3.9</v>
      </c>
      <c r="V142" s="25">
        <v>-4.3</v>
      </c>
      <c r="W142" s="25">
        <v>-1.7</v>
      </c>
      <c r="X142" s="25">
        <v>-3.2</v>
      </c>
      <c r="Y142" s="25">
        <v>-3.8</v>
      </c>
      <c r="Z142" s="25">
        <v>-2.4</v>
      </c>
      <c r="AA142" s="26">
        <v>-4</v>
      </c>
      <c r="AB142" s="25">
        <v>-4.3</v>
      </c>
      <c r="AC142" s="25">
        <v>-3.9</v>
      </c>
      <c r="AD142" s="25">
        <v>-2.2000000000000002</v>
      </c>
      <c r="AE142" s="25">
        <v>-2.4</v>
      </c>
      <c r="AF142" s="25">
        <v>-1.7</v>
      </c>
      <c r="AG142" s="25">
        <v>-2.6</v>
      </c>
      <c r="AH142" s="25">
        <v>-2.9</v>
      </c>
      <c r="AI142" s="25">
        <v>-2.2000000000000002</v>
      </c>
      <c r="AJ142" s="25">
        <v>-2.8</v>
      </c>
      <c r="AK142" s="25">
        <v>-3.2</v>
      </c>
      <c r="AL142" s="25">
        <v>-2.2000000000000002</v>
      </c>
      <c r="AM142" s="25">
        <v>-3.6</v>
      </c>
      <c r="AN142" s="25">
        <v>-1.1000000000000001</v>
      </c>
      <c r="AO142" s="25">
        <v>-0.3</v>
      </c>
      <c r="AP142" s="25">
        <v>-3.4</v>
      </c>
      <c r="AQ142" s="25">
        <v>-2.2999999999999998</v>
      </c>
      <c r="AR142" s="25">
        <v>-3.2</v>
      </c>
      <c r="AS142" s="25">
        <v>-3.5</v>
      </c>
      <c r="AT142" s="25">
        <v>-2.9</v>
      </c>
      <c r="AU142" s="25">
        <v>-1.6</v>
      </c>
      <c r="AV142" s="25">
        <v>-3.5</v>
      </c>
      <c r="AW142" s="25">
        <v>-0.3</v>
      </c>
      <c r="AX142" s="25">
        <v>-1.6</v>
      </c>
      <c r="AY142" s="25">
        <v>-2.1</v>
      </c>
      <c r="AZ142" s="25">
        <v>-1.9</v>
      </c>
      <c r="BA142" s="25">
        <v>-2.8</v>
      </c>
      <c r="BB142" s="25">
        <v>-2.7</v>
      </c>
      <c r="BC142" s="25">
        <v>0</v>
      </c>
      <c r="BD142" s="25">
        <v>-2.2000000000000002</v>
      </c>
      <c r="BE142" s="25">
        <v>0</v>
      </c>
      <c r="BF142" s="25">
        <v>-1.9</v>
      </c>
      <c r="BG142" s="25">
        <v>-1.2</v>
      </c>
      <c r="BH142" s="25">
        <v>-1.6</v>
      </c>
      <c r="BI142" s="25">
        <v>-2.8</v>
      </c>
      <c r="BJ142" s="25">
        <v>-3.1</v>
      </c>
      <c r="BK142" s="25">
        <v>-2.1</v>
      </c>
      <c r="BL142" s="25">
        <v>-2.6</v>
      </c>
      <c r="BM142" s="25">
        <v>-1.7</v>
      </c>
      <c r="BN142" s="26">
        <v>-2.6960000000000002</v>
      </c>
      <c r="BO142" s="26">
        <v>-1.956</v>
      </c>
      <c r="BP142" s="26">
        <v>-1.121</v>
      </c>
      <c r="BQ142" s="26">
        <v>-1.5980000000000001</v>
      </c>
      <c r="BR142" s="26">
        <v>-0.41699999999999998</v>
      </c>
      <c r="BS142" s="26">
        <v>-2.3439999999999999</v>
      </c>
      <c r="BT142" s="26">
        <v>-0.83299999999999996</v>
      </c>
      <c r="BU142" s="26">
        <v>-0.67900000000000005</v>
      </c>
      <c r="BV142" s="26">
        <v>-1.179</v>
      </c>
      <c r="BW142" s="26">
        <v>-2.8460000000000001</v>
      </c>
      <c r="BX142" s="26">
        <v>-1.9430000000000001</v>
      </c>
      <c r="BY142" s="26">
        <v>-2.883</v>
      </c>
      <c r="BZ142" s="26">
        <v>-2.5</v>
      </c>
      <c r="CA142" s="26">
        <v>-2.5609999999999999</v>
      </c>
      <c r="CB142" s="26">
        <v>-1.6659999999999999</v>
      </c>
      <c r="CC142" s="26">
        <v>-0.505</v>
      </c>
      <c r="CD142" s="26">
        <v>-2.3370000000000002</v>
      </c>
      <c r="CE142" s="26">
        <v>-1.0489999999999999</v>
      </c>
      <c r="CF142" s="26">
        <v>0.47</v>
      </c>
      <c r="CG142" s="26">
        <v>-2.5840000000000001</v>
      </c>
      <c r="CH142" s="26">
        <v>-0.1</v>
      </c>
      <c r="CI142" s="26">
        <v>-1.4</v>
      </c>
      <c r="CJ142" s="26">
        <v>-1.3</v>
      </c>
      <c r="CK142" s="26">
        <v>-1.4</v>
      </c>
      <c r="CL142" s="26">
        <v>0.7</v>
      </c>
      <c r="CM142" s="26">
        <v>-1.2</v>
      </c>
      <c r="CN142" s="26">
        <v>-0.4</v>
      </c>
      <c r="CO142" s="26">
        <v>1</v>
      </c>
      <c r="CP142" s="26"/>
      <c r="CQ142" s="4">
        <f t="shared" si="371"/>
        <v>-1.4875526315789473</v>
      </c>
      <c r="CR142" s="4">
        <f t="shared" si="372"/>
        <v>-2.6487179487179482</v>
      </c>
      <c r="CS142" s="4">
        <f t="shared" si="373"/>
        <v>-2.0756753246753252</v>
      </c>
      <c r="CT142" s="4">
        <f t="shared" si="374"/>
        <v>1</v>
      </c>
      <c r="CU142" s="4"/>
      <c r="CX142" s="5"/>
      <c r="CY142" s="26"/>
    </row>
    <row r="143" spans="1:103">
      <c r="A143" s="1" t="s">
        <v>8</v>
      </c>
      <c r="Q143" s="25">
        <v>-2.4</v>
      </c>
      <c r="R143" s="25">
        <v>-0.8</v>
      </c>
      <c r="S143" s="25">
        <v>-1</v>
      </c>
      <c r="T143" s="25">
        <v>-3.9</v>
      </c>
      <c r="U143" s="25">
        <v>-3.3</v>
      </c>
      <c r="V143" s="25">
        <v>-2.8</v>
      </c>
      <c r="W143" s="25">
        <v>-3.3</v>
      </c>
      <c r="X143" s="25">
        <v>-3.5</v>
      </c>
      <c r="Y143" s="25">
        <v>-3.3</v>
      </c>
      <c r="Z143" s="25">
        <v>-2.2000000000000002</v>
      </c>
      <c r="AA143" s="26">
        <v>-4</v>
      </c>
      <c r="AB143" s="25">
        <v>-3.2</v>
      </c>
      <c r="AC143" s="25">
        <v>-2.1</v>
      </c>
      <c r="AD143" s="25">
        <v>-2.5</v>
      </c>
      <c r="AE143" s="25">
        <v>-2.8</v>
      </c>
      <c r="AF143" s="25">
        <v>-1.7</v>
      </c>
      <c r="AG143" s="25">
        <v>-3.7</v>
      </c>
      <c r="AH143" s="25">
        <v>-0.9</v>
      </c>
      <c r="AI143" s="25">
        <v>-2.8</v>
      </c>
      <c r="AJ143" s="25">
        <v>-2.2999999999999998</v>
      </c>
      <c r="AK143" s="25">
        <v>-3.6</v>
      </c>
      <c r="AL143" s="25">
        <v>-3.2</v>
      </c>
      <c r="AM143" s="25">
        <v>-3.8</v>
      </c>
      <c r="AN143" s="25">
        <v>-2.7</v>
      </c>
      <c r="AO143" s="25">
        <v>-2</v>
      </c>
      <c r="AP143" s="25">
        <v>-2.9</v>
      </c>
      <c r="AQ143" s="25">
        <v>-3.3</v>
      </c>
      <c r="AR143" s="25">
        <v>-1.9</v>
      </c>
      <c r="AS143" s="25">
        <v>-3.6</v>
      </c>
      <c r="AT143" s="25">
        <v>-2.8</v>
      </c>
      <c r="AU143" s="25">
        <v>-1.4</v>
      </c>
      <c r="AV143" s="25">
        <v>-2.5</v>
      </c>
      <c r="AW143" s="25">
        <v>-2.1</v>
      </c>
      <c r="AX143" s="25">
        <v>-2.9</v>
      </c>
      <c r="AY143" s="25">
        <v>-3.4</v>
      </c>
      <c r="AZ143" s="25">
        <v>-4.2</v>
      </c>
      <c r="BA143" s="25">
        <v>-4.4000000000000004</v>
      </c>
      <c r="BB143" s="25">
        <v>-2</v>
      </c>
      <c r="BC143" s="25">
        <v>-1.5</v>
      </c>
      <c r="BD143" s="25">
        <v>-3.2</v>
      </c>
      <c r="BE143" s="25">
        <v>0</v>
      </c>
      <c r="BF143" s="25">
        <v>-2.1</v>
      </c>
      <c r="BG143" s="25">
        <v>-2</v>
      </c>
      <c r="BH143" s="25">
        <v>0.4</v>
      </c>
      <c r="BI143" s="25">
        <v>-2.7</v>
      </c>
      <c r="BJ143" s="25">
        <v>-2.7</v>
      </c>
      <c r="BK143" s="25">
        <v>-2</v>
      </c>
      <c r="BL143" s="25">
        <v>-2.8</v>
      </c>
      <c r="BM143" s="25">
        <v>-3.2</v>
      </c>
      <c r="BN143" s="26">
        <v>-3.339</v>
      </c>
      <c r="BO143" s="26">
        <v>-1.4419999999999999</v>
      </c>
      <c r="BP143" s="26">
        <v>0.51400000000000001</v>
      </c>
      <c r="BQ143" s="26">
        <v>-1.292</v>
      </c>
      <c r="BR143" s="26">
        <v>4.5999999999999999E-2</v>
      </c>
      <c r="BS143" s="26">
        <v>-3.82</v>
      </c>
      <c r="BT143" s="26">
        <v>-1.28</v>
      </c>
      <c r="BU143" s="26">
        <v>-2.9630000000000001</v>
      </c>
      <c r="BV143" s="26">
        <v>-2.573</v>
      </c>
      <c r="BW143" s="26">
        <v>-1.056</v>
      </c>
      <c r="BX143" s="26">
        <v>-1.867</v>
      </c>
      <c r="BY143" s="26">
        <v>-2.3780000000000001</v>
      </c>
      <c r="BZ143" s="26">
        <v>-2.1379999999999999</v>
      </c>
      <c r="CA143" s="26">
        <v>-1.153</v>
      </c>
      <c r="CB143" s="26">
        <v>-3.0150000000000001</v>
      </c>
      <c r="CC143" s="26">
        <v>-3.0870000000000002</v>
      </c>
      <c r="CD143" s="26">
        <v>-0.80300000000000005</v>
      </c>
      <c r="CE143" s="26">
        <v>-1.3260000000000001</v>
      </c>
      <c r="CF143" s="26">
        <v>-2.3069999999999999</v>
      </c>
      <c r="CG143" s="26">
        <v>-2.7810000000000001</v>
      </c>
      <c r="CH143" s="26">
        <v>-0.7</v>
      </c>
      <c r="CI143" s="26">
        <v>-2</v>
      </c>
      <c r="CJ143" s="26">
        <v>-0.6</v>
      </c>
      <c r="CK143" s="26">
        <v>-0.2</v>
      </c>
      <c r="CL143" s="26">
        <v>-1.7</v>
      </c>
      <c r="CM143" s="26">
        <v>-3.1</v>
      </c>
      <c r="CN143" s="26">
        <v>-0.1</v>
      </c>
      <c r="CO143" s="26">
        <v>-1</v>
      </c>
      <c r="CP143" s="26"/>
      <c r="CQ143" s="4">
        <f t="shared" si="371"/>
        <v>-1.7831578947368423</v>
      </c>
      <c r="CR143" s="4">
        <f t="shared" si="372"/>
        <v>-2.7358974358974364</v>
      </c>
      <c r="CS143" s="4">
        <f t="shared" si="373"/>
        <v>-2.2657142857142851</v>
      </c>
      <c r="CT143" s="4">
        <f t="shared" si="374"/>
        <v>0.51400000000000001</v>
      </c>
      <c r="CU143" s="4"/>
      <c r="CX143" s="5"/>
      <c r="CY143" s="25"/>
    </row>
    <row r="144" spans="1:103">
      <c r="A144" s="1" t="s">
        <v>9</v>
      </c>
      <c r="Q144" s="25">
        <v>-3.2</v>
      </c>
      <c r="R144" s="25">
        <v>-1.4</v>
      </c>
      <c r="S144" s="25">
        <v>-1.2</v>
      </c>
      <c r="T144" s="25">
        <v>-2</v>
      </c>
      <c r="U144" s="25">
        <v>-2.8</v>
      </c>
      <c r="V144" s="25">
        <v>-1.7</v>
      </c>
      <c r="W144" s="25">
        <v>-2</v>
      </c>
      <c r="X144" s="25">
        <v>-2.7</v>
      </c>
      <c r="Y144" s="25">
        <v>-1.7</v>
      </c>
      <c r="Z144" s="25">
        <v>-2.2000000000000002</v>
      </c>
      <c r="AA144" s="26">
        <v>-2.1</v>
      </c>
      <c r="AB144" s="25">
        <v>-2.8</v>
      </c>
      <c r="AC144" s="25">
        <v>-1</v>
      </c>
      <c r="AD144" s="25">
        <v>-2.8</v>
      </c>
      <c r="AE144" s="25">
        <v>-1.6</v>
      </c>
      <c r="AF144" s="25">
        <v>-1.2</v>
      </c>
      <c r="AG144" s="25">
        <v>-3.2</v>
      </c>
      <c r="AH144" s="25">
        <v>-0.9</v>
      </c>
      <c r="AI144" s="25">
        <v>-2.7</v>
      </c>
      <c r="AJ144" s="25">
        <v>-2.6</v>
      </c>
      <c r="AK144" s="25">
        <v>-2.1</v>
      </c>
      <c r="AL144" s="25">
        <v>-4.3</v>
      </c>
      <c r="AM144" s="25">
        <v>-2.2999999999999998</v>
      </c>
      <c r="AN144" s="25">
        <v>-2.5</v>
      </c>
      <c r="AO144" s="25">
        <v>-0.6</v>
      </c>
      <c r="AP144" s="25">
        <v>-3.4</v>
      </c>
      <c r="AQ144" s="25">
        <v>-2.4</v>
      </c>
      <c r="AR144" s="25">
        <v>-0.9</v>
      </c>
      <c r="AS144" s="25">
        <v>-1.4</v>
      </c>
      <c r="AT144" s="25">
        <v>0.5</v>
      </c>
      <c r="AU144" s="25">
        <v>-1.4</v>
      </c>
      <c r="AV144" s="25">
        <v>-1.2</v>
      </c>
      <c r="AW144" s="25">
        <v>-2.1</v>
      </c>
      <c r="AX144" s="25">
        <v>-2.6</v>
      </c>
      <c r="AY144" s="25">
        <v>-2.2000000000000002</v>
      </c>
      <c r="AZ144" s="25">
        <v>-2.6</v>
      </c>
      <c r="BA144" s="25">
        <v>-2</v>
      </c>
      <c r="BB144" s="25">
        <v>-3.6</v>
      </c>
      <c r="BC144" s="25">
        <v>-2.7</v>
      </c>
      <c r="BD144" s="25">
        <v>-0.7</v>
      </c>
      <c r="BE144" s="25">
        <v>0.4</v>
      </c>
      <c r="BF144" s="25">
        <v>-1.5</v>
      </c>
      <c r="BG144" s="25">
        <v>-2.2999999999999998</v>
      </c>
      <c r="BH144" s="25">
        <v>0</v>
      </c>
      <c r="BI144" s="25">
        <v>-0.4</v>
      </c>
      <c r="BJ144" s="25">
        <v>-2.2000000000000002</v>
      </c>
      <c r="BK144" s="25">
        <v>-1</v>
      </c>
      <c r="BL144" s="25">
        <v>-1.3</v>
      </c>
      <c r="BM144" s="25">
        <v>-1.9</v>
      </c>
      <c r="BN144" s="26">
        <v>-2.2810000000000001</v>
      </c>
      <c r="BO144" s="26">
        <v>-2.4369999999999998</v>
      </c>
      <c r="BP144" s="26">
        <v>-1.6220000000000001</v>
      </c>
      <c r="BQ144" s="26">
        <v>-1.302</v>
      </c>
      <c r="BR144" s="26">
        <v>-0.93100000000000005</v>
      </c>
      <c r="BS144" s="26">
        <v>-2.5049999999999999</v>
      </c>
      <c r="BT144" s="26">
        <v>-1.125</v>
      </c>
      <c r="BU144" s="26">
        <v>-0.85099999999999998</v>
      </c>
      <c r="BV144" s="26">
        <v>-3.1970000000000001</v>
      </c>
      <c r="BW144" s="26">
        <v>-0.03</v>
      </c>
      <c r="BX144" s="26">
        <v>-2.2480000000000002</v>
      </c>
      <c r="BY144" s="26">
        <v>-0.752</v>
      </c>
      <c r="BZ144" s="26">
        <v>-2.2469999999999999</v>
      </c>
      <c r="CA144" s="26">
        <v>0.996</v>
      </c>
      <c r="CB144" s="26">
        <v>-1.0580000000000001</v>
      </c>
      <c r="CC144" s="26">
        <v>-3.43</v>
      </c>
      <c r="CD144" s="26">
        <v>1.7130000000000001</v>
      </c>
      <c r="CE144" s="26">
        <v>0.40300000000000002</v>
      </c>
      <c r="CF144" s="26">
        <v>-1.7</v>
      </c>
      <c r="CG144" s="26">
        <v>-2.9569999999999999</v>
      </c>
      <c r="CH144" s="26">
        <v>-2.1</v>
      </c>
      <c r="CI144" s="26">
        <v>-1.3</v>
      </c>
      <c r="CJ144" s="26">
        <v>1.2</v>
      </c>
      <c r="CK144" s="26">
        <v>-1.2</v>
      </c>
      <c r="CL144" s="26">
        <v>-0.6</v>
      </c>
      <c r="CM144" s="26">
        <v>-1.1000000000000001</v>
      </c>
      <c r="CN144" s="26">
        <v>-1.9</v>
      </c>
      <c r="CO144" s="26">
        <v>-1.6</v>
      </c>
      <c r="CP144" s="26"/>
      <c r="CQ144" s="4">
        <f t="shared" si="371"/>
        <v>-1.2384473684210529</v>
      </c>
      <c r="CR144" s="4">
        <f t="shared" si="372"/>
        <v>-2.092307692307692</v>
      </c>
      <c r="CS144" s="4">
        <f t="shared" si="373"/>
        <v>-1.6709220779220779</v>
      </c>
      <c r="CT144" s="4">
        <f t="shared" si="374"/>
        <v>1.7130000000000001</v>
      </c>
      <c r="CU144" s="4"/>
      <c r="CX144" s="5"/>
      <c r="CY144" s="26"/>
    </row>
    <row r="145" spans="1:103">
      <c r="A145" s="1" t="s">
        <v>10</v>
      </c>
      <c r="Q145" s="25">
        <v>-0.8</v>
      </c>
      <c r="R145" s="25">
        <v>-0.9</v>
      </c>
      <c r="S145" s="25">
        <v>-2.1</v>
      </c>
      <c r="T145" s="25">
        <v>-2</v>
      </c>
      <c r="U145" s="25">
        <v>-0.2</v>
      </c>
      <c r="V145" s="25">
        <v>0.1</v>
      </c>
      <c r="W145" s="25">
        <v>-0.5</v>
      </c>
      <c r="X145" s="25">
        <v>-1.7</v>
      </c>
      <c r="Y145" s="25">
        <v>-1.2</v>
      </c>
      <c r="Z145" s="25">
        <v>-0.8</v>
      </c>
      <c r="AA145" s="26">
        <v>-0.6</v>
      </c>
      <c r="AB145" s="25">
        <v>-1.7</v>
      </c>
      <c r="AC145" s="25">
        <v>-1.1000000000000001</v>
      </c>
      <c r="AD145" s="25">
        <v>0.6</v>
      </c>
      <c r="AE145" s="25">
        <v>-1.4</v>
      </c>
      <c r="AF145" s="25">
        <v>-0.3</v>
      </c>
      <c r="AG145" s="25">
        <v>-0.8</v>
      </c>
      <c r="AH145" s="25">
        <v>-0.9</v>
      </c>
      <c r="AI145" s="25">
        <v>-0.6</v>
      </c>
      <c r="AJ145" s="25">
        <v>-1.3</v>
      </c>
      <c r="AK145" s="25">
        <v>-2.4</v>
      </c>
      <c r="AL145" s="25">
        <v>-1.2</v>
      </c>
      <c r="AM145" s="25">
        <v>0</v>
      </c>
      <c r="AN145" s="25">
        <v>0</v>
      </c>
      <c r="AO145" s="25">
        <v>-0.6</v>
      </c>
      <c r="AP145" s="25">
        <v>-0.7</v>
      </c>
      <c r="AQ145" s="25">
        <v>-0.9</v>
      </c>
      <c r="AR145" s="25">
        <v>1.3</v>
      </c>
      <c r="AS145" s="25">
        <v>-0.6</v>
      </c>
      <c r="AT145" s="25">
        <v>-1.3</v>
      </c>
      <c r="AU145" s="25">
        <v>-2.2999999999999998</v>
      </c>
      <c r="AV145" s="25">
        <v>0.9</v>
      </c>
      <c r="AW145" s="25">
        <v>-1</v>
      </c>
      <c r="AX145" s="25">
        <v>1.2</v>
      </c>
      <c r="AY145" s="25">
        <v>-1.3</v>
      </c>
      <c r="AZ145" s="25">
        <v>-1</v>
      </c>
      <c r="BA145" s="25">
        <v>-0.7</v>
      </c>
      <c r="BB145" s="25">
        <v>-0.8</v>
      </c>
      <c r="BC145" s="25">
        <v>0.3</v>
      </c>
      <c r="BD145" s="25">
        <v>0</v>
      </c>
      <c r="BE145" s="25">
        <v>0.3</v>
      </c>
      <c r="BF145" s="25">
        <v>-1.6</v>
      </c>
      <c r="BG145" s="25">
        <v>-1.2</v>
      </c>
      <c r="BH145" s="25">
        <v>0.3</v>
      </c>
      <c r="BI145" s="25">
        <v>2.1</v>
      </c>
      <c r="BJ145" s="25">
        <v>-0.9</v>
      </c>
      <c r="BK145" s="25">
        <v>-1.1000000000000001</v>
      </c>
      <c r="BL145" s="25">
        <v>-0.1</v>
      </c>
      <c r="BM145" s="25">
        <v>0.4</v>
      </c>
      <c r="BN145" s="26">
        <v>0.40799999999999997</v>
      </c>
      <c r="BO145" s="26">
        <v>-2.23</v>
      </c>
      <c r="BP145" s="26">
        <v>0.27</v>
      </c>
      <c r="BQ145" s="26">
        <v>-0.46300000000000002</v>
      </c>
      <c r="BR145" s="26">
        <v>-0.21299999999999999</v>
      </c>
      <c r="BS145" s="26">
        <v>1.625</v>
      </c>
      <c r="BT145" s="26">
        <v>-0.20300000000000001</v>
      </c>
      <c r="BU145" s="26">
        <v>0.65300000000000002</v>
      </c>
      <c r="BV145" s="26">
        <v>-5.0999999999999997E-2</v>
      </c>
      <c r="BW145" s="26">
        <v>-0.13900000000000001</v>
      </c>
      <c r="BX145" s="26">
        <v>0.65800000000000003</v>
      </c>
      <c r="BY145" s="26">
        <v>-1.3220000000000001</v>
      </c>
      <c r="BZ145" s="26">
        <v>1.675</v>
      </c>
      <c r="CA145" s="26">
        <v>-1.091</v>
      </c>
      <c r="CB145" s="26">
        <v>0.372</v>
      </c>
      <c r="CC145" s="26">
        <v>0.86699999999999999</v>
      </c>
      <c r="CD145" s="26">
        <v>-1.056</v>
      </c>
      <c r="CE145" s="26">
        <v>0.09</v>
      </c>
      <c r="CF145" s="26">
        <v>0.28799999999999998</v>
      </c>
      <c r="CG145" s="26">
        <v>-0.13900000000000001</v>
      </c>
      <c r="CH145" s="26">
        <v>-0.4</v>
      </c>
      <c r="CI145" s="26">
        <v>1.4</v>
      </c>
      <c r="CJ145" s="26">
        <v>0.1</v>
      </c>
      <c r="CK145" s="26">
        <v>1.2</v>
      </c>
      <c r="CL145" s="26">
        <v>-1</v>
      </c>
      <c r="CM145" s="26">
        <v>-0.6</v>
      </c>
      <c r="CN145" s="26">
        <v>-1.5</v>
      </c>
      <c r="CO145" s="26">
        <v>1.9</v>
      </c>
      <c r="CP145" s="26"/>
      <c r="CQ145" s="4">
        <f t="shared" si="371"/>
        <v>-1.8447368421052657E-2</v>
      </c>
      <c r="CR145" s="4">
        <f t="shared" si="372"/>
        <v>-0.75128205128205139</v>
      </c>
      <c r="CS145" s="4">
        <f t="shared" si="373"/>
        <v>-0.38962337662337665</v>
      </c>
      <c r="CT145" s="4">
        <f t="shared" si="374"/>
        <v>2.1</v>
      </c>
      <c r="CU145" s="4"/>
      <c r="CX145" s="5"/>
      <c r="CY145" s="25"/>
    </row>
    <row r="146" spans="1:103">
      <c r="A146" s="1" t="s">
        <v>11</v>
      </c>
      <c r="Q146" s="25">
        <v>-0.7</v>
      </c>
      <c r="R146" s="25">
        <v>-1.2</v>
      </c>
      <c r="S146" s="25">
        <v>-0.9</v>
      </c>
      <c r="T146" s="25">
        <v>0.4</v>
      </c>
      <c r="U146" s="25">
        <v>-0.5</v>
      </c>
      <c r="V146" s="25">
        <v>2.7</v>
      </c>
      <c r="W146" s="25">
        <v>2.2000000000000002</v>
      </c>
      <c r="X146" s="25">
        <v>0.3</v>
      </c>
      <c r="Y146" s="25">
        <v>1.6</v>
      </c>
      <c r="Z146" s="25">
        <v>2.4</v>
      </c>
      <c r="AA146" s="26">
        <v>-0.4</v>
      </c>
      <c r="AB146" s="25">
        <v>-0.1</v>
      </c>
      <c r="AC146" s="25">
        <v>-1.4</v>
      </c>
      <c r="AD146" s="25">
        <v>2.1</v>
      </c>
      <c r="AE146" s="25">
        <v>1.1000000000000001</v>
      </c>
      <c r="AF146" s="25">
        <v>1.8</v>
      </c>
      <c r="AG146" s="25">
        <v>3.1</v>
      </c>
      <c r="AH146" s="25">
        <v>0.1</v>
      </c>
      <c r="AI146" s="25">
        <v>-2.1</v>
      </c>
      <c r="AJ146" s="25">
        <v>-0.3</v>
      </c>
      <c r="AK146" s="25">
        <v>1.8</v>
      </c>
      <c r="AL146" s="25">
        <v>0.3</v>
      </c>
      <c r="AM146" s="25">
        <v>-1.3</v>
      </c>
      <c r="AN146" s="25">
        <v>1.3</v>
      </c>
      <c r="AO146" s="25">
        <v>2.9</v>
      </c>
      <c r="AP146" s="25">
        <v>0.7</v>
      </c>
      <c r="AQ146" s="25">
        <v>0.3</v>
      </c>
      <c r="AR146" s="25">
        <v>1.9</v>
      </c>
      <c r="AS146" s="25">
        <v>1.4</v>
      </c>
      <c r="AT146" s="25">
        <v>-0.6</v>
      </c>
      <c r="AU146" s="25">
        <v>1.1000000000000001</v>
      </c>
      <c r="AV146" s="25">
        <v>0.7</v>
      </c>
      <c r="AW146" s="25">
        <v>2.2000000000000002</v>
      </c>
      <c r="AX146" s="25">
        <v>2.9</v>
      </c>
      <c r="AY146" s="25">
        <v>2.8</v>
      </c>
      <c r="AZ146" s="25">
        <v>0</v>
      </c>
      <c r="BA146" s="25">
        <v>1.4</v>
      </c>
      <c r="BB146" s="25">
        <v>-1.6</v>
      </c>
      <c r="BC146" s="25">
        <v>0.7</v>
      </c>
      <c r="BD146" s="25">
        <v>1.4</v>
      </c>
      <c r="BE146" s="25">
        <v>0.7</v>
      </c>
      <c r="BF146" s="25">
        <v>1.4</v>
      </c>
      <c r="BG146" s="25">
        <v>2.4</v>
      </c>
      <c r="BH146" s="25">
        <v>0</v>
      </c>
      <c r="BI146" s="25">
        <v>1</v>
      </c>
      <c r="BJ146" s="25">
        <v>1.3</v>
      </c>
      <c r="BK146" s="25">
        <v>3.7</v>
      </c>
      <c r="BL146" s="25">
        <v>-0.2</v>
      </c>
      <c r="BM146" s="25">
        <v>0.9</v>
      </c>
      <c r="BN146" s="26">
        <v>2.907</v>
      </c>
      <c r="BO146" s="26">
        <v>1.5009999999999999</v>
      </c>
      <c r="BP146" s="26">
        <v>2.2629999999999999</v>
      </c>
      <c r="BQ146" s="26">
        <v>2.2130000000000001</v>
      </c>
      <c r="BR146" s="26">
        <v>0.72799999999999998</v>
      </c>
      <c r="BS146" s="26">
        <v>1.3440000000000001</v>
      </c>
      <c r="BT146" s="26">
        <v>0.32100000000000001</v>
      </c>
      <c r="BU146" s="26">
        <v>-5.1999999999999998E-2</v>
      </c>
      <c r="BV146" s="26">
        <v>0.30199999999999999</v>
      </c>
      <c r="BW146" s="26">
        <v>1.948</v>
      </c>
      <c r="BX146" s="26">
        <v>0.48199999999999998</v>
      </c>
      <c r="BY146" s="26">
        <v>-0.436</v>
      </c>
      <c r="BZ146" s="26">
        <v>2.1819999999999999</v>
      </c>
      <c r="CA146" s="26">
        <v>0.125</v>
      </c>
      <c r="CB146" s="26">
        <v>1.202</v>
      </c>
      <c r="CC146" s="26">
        <v>0.433</v>
      </c>
      <c r="CD146" s="26">
        <v>0.84</v>
      </c>
      <c r="CE146" s="26">
        <v>2.2519999999999998</v>
      </c>
      <c r="CF146" s="26">
        <v>0.94099999999999995</v>
      </c>
      <c r="CG146" s="26">
        <v>1.865</v>
      </c>
      <c r="CH146" s="26">
        <v>1.9</v>
      </c>
      <c r="CI146" s="26">
        <v>4.4000000000000004</v>
      </c>
      <c r="CJ146" s="26">
        <v>1.2</v>
      </c>
      <c r="CK146" s="26">
        <v>0</v>
      </c>
      <c r="CL146" s="26">
        <v>1.8</v>
      </c>
      <c r="CM146" s="26">
        <v>1.3</v>
      </c>
      <c r="CN146" s="26">
        <v>0.2</v>
      </c>
      <c r="CO146" s="26">
        <v>0.6</v>
      </c>
      <c r="CP146" s="26"/>
      <c r="CQ146" s="4">
        <f t="shared" si="371"/>
        <v>1.246342105263158</v>
      </c>
      <c r="CR146" s="4">
        <f t="shared" si="372"/>
        <v>0.74615384615384595</v>
      </c>
      <c r="CS146" s="4">
        <f t="shared" si="373"/>
        <v>0.99299999999999999</v>
      </c>
      <c r="CT146" s="4">
        <f t="shared" si="374"/>
        <v>4.4000000000000004</v>
      </c>
      <c r="CU146" s="4"/>
      <c r="CX146" s="5"/>
      <c r="CY146" s="26"/>
    </row>
    <row r="147" spans="1:103">
      <c r="A147" s="1" t="s">
        <v>12</v>
      </c>
      <c r="Q147" s="25">
        <v>-0.4</v>
      </c>
      <c r="R147" s="25">
        <v>2.1</v>
      </c>
      <c r="S147" s="25">
        <v>1.1000000000000001</v>
      </c>
      <c r="T147" s="25">
        <v>4</v>
      </c>
      <c r="U147" s="25">
        <v>1.9</v>
      </c>
      <c r="V147" s="25">
        <v>3.2</v>
      </c>
      <c r="W147" s="25">
        <v>4.2</v>
      </c>
      <c r="X147" s="25">
        <v>1.4</v>
      </c>
      <c r="Y147" s="25">
        <v>2.7</v>
      </c>
      <c r="Z147" s="25">
        <v>3.9</v>
      </c>
      <c r="AA147" s="26">
        <v>1.1000000000000001</v>
      </c>
      <c r="AB147" s="25">
        <v>1</v>
      </c>
      <c r="AC147" s="25">
        <v>2.2000000000000002</v>
      </c>
      <c r="AD147" s="25">
        <v>4.4000000000000004</v>
      </c>
      <c r="AE147" s="25">
        <v>1.7</v>
      </c>
      <c r="AF147" s="25">
        <v>5</v>
      </c>
      <c r="AG147" s="25">
        <v>2.5</v>
      </c>
      <c r="AH147" s="25">
        <v>2.2999999999999998</v>
      </c>
      <c r="AI147" s="25">
        <v>0.7</v>
      </c>
      <c r="AJ147" s="25">
        <v>1.9</v>
      </c>
      <c r="AK147" s="25">
        <v>2.9</v>
      </c>
      <c r="AL147" s="25">
        <v>4.3</v>
      </c>
      <c r="AM147" s="25">
        <v>1.8</v>
      </c>
      <c r="AN147" s="25">
        <v>3.2</v>
      </c>
      <c r="AO147" s="25">
        <v>4.5999999999999996</v>
      </c>
      <c r="AP147" s="25">
        <v>5.4</v>
      </c>
      <c r="AQ147" s="25">
        <v>5.6</v>
      </c>
      <c r="AR147" s="25">
        <v>5.0999999999999996</v>
      </c>
      <c r="AS147" s="25">
        <v>2.9</v>
      </c>
      <c r="AT147" s="25">
        <v>1.4</v>
      </c>
      <c r="AU147" s="25">
        <v>2</v>
      </c>
      <c r="AV147" s="25">
        <v>3</v>
      </c>
      <c r="AW147" s="25">
        <v>4.5</v>
      </c>
      <c r="AX147" s="25">
        <v>0.5</v>
      </c>
      <c r="AY147" s="25">
        <v>3.9</v>
      </c>
      <c r="AZ147" s="25">
        <v>1.7</v>
      </c>
      <c r="BA147" s="25">
        <v>2.1</v>
      </c>
      <c r="BB147" s="25">
        <v>4.7</v>
      </c>
      <c r="BC147" s="25">
        <v>2.6</v>
      </c>
      <c r="BD147" s="25">
        <v>3.8</v>
      </c>
      <c r="BE147" s="25">
        <v>3.5</v>
      </c>
      <c r="BF147" s="25">
        <v>3.4</v>
      </c>
      <c r="BG147" s="25">
        <v>2.9</v>
      </c>
      <c r="BH147" s="25">
        <v>3.2</v>
      </c>
      <c r="BI147" s="25">
        <v>3.1</v>
      </c>
      <c r="BJ147" s="25">
        <v>3.8</v>
      </c>
      <c r="BK147" s="25">
        <v>0.3</v>
      </c>
      <c r="BL147" s="25">
        <v>3.9</v>
      </c>
      <c r="BM147" s="25">
        <v>0.9</v>
      </c>
      <c r="BN147" s="26">
        <v>1.7430000000000001</v>
      </c>
      <c r="BO147" s="26">
        <v>2.702</v>
      </c>
      <c r="BP147" s="26">
        <v>3.6970000000000001</v>
      </c>
      <c r="BQ147" s="26">
        <v>3.52</v>
      </c>
      <c r="BR147" s="26">
        <v>1.458</v>
      </c>
      <c r="BS147" s="26">
        <v>2.71</v>
      </c>
      <c r="BT147" s="26">
        <v>0.20399999999999999</v>
      </c>
      <c r="BU147" s="26">
        <v>0.996</v>
      </c>
      <c r="BV147" s="26">
        <v>3.476</v>
      </c>
      <c r="BW147" s="26">
        <v>3.9249999999999998</v>
      </c>
      <c r="BX147" s="26">
        <v>1.1120000000000001</v>
      </c>
      <c r="BY147" s="26">
        <v>3.7909999999999999</v>
      </c>
      <c r="BZ147" s="26">
        <v>2.0569999999999999</v>
      </c>
      <c r="CA147" s="26">
        <v>3.117</v>
      </c>
      <c r="CB147" s="26">
        <v>3.0059999999999998</v>
      </c>
      <c r="CC147" s="26">
        <v>3.0990000000000002</v>
      </c>
      <c r="CD147" s="26">
        <v>1.1479999999999999</v>
      </c>
      <c r="CE147" s="26">
        <v>4.2069999999999999</v>
      </c>
      <c r="CF147" s="26">
        <v>3.1259999999999999</v>
      </c>
      <c r="CG147" s="26">
        <v>0.92600000000000005</v>
      </c>
      <c r="CH147" s="26">
        <v>4.0999999999999996</v>
      </c>
      <c r="CI147" s="26">
        <v>5</v>
      </c>
      <c r="CJ147" s="26">
        <v>3.7</v>
      </c>
      <c r="CK147" s="26">
        <v>4.8</v>
      </c>
      <c r="CL147" s="26">
        <v>5.8</v>
      </c>
      <c r="CM147" s="26">
        <v>6.3</v>
      </c>
      <c r="CN147" s="26">
        <v>6.4</v>
      </c>
      <c r="CO147" s="26">
        <v>3.4</v>
      </c>
      <c r="CP147" s="26"/>
      <c r="CQ147" s="4">
        <f t="shared" si="371"/>
        <v>3.1136842105263156</v>
      </c>
      <c r="CR147" s="4">
        <f t="shared" si="372"/>
        <v>2.7974358974358973</v>
      </c>
      <c r="CS147" s="4">
        <f t="shared" si="373"/>
        <v>2.9535064935064943</v>
      </c>
      <c r="CT147" s="4">
        <f t="shared" si="374"/>
        <v>6.4</v>
      </c>
      <c r="CU147" s="4"/>
      <c r="CX147" s="5"/>
      <c r="CY147" s="26"/>
    </row>
    <row r="148" spans="1:103">
      <c r="A148" s="1" t="s">
        <v>13</v>
      </c>
      <c r="Q148" s="25">
        <v>5.5</v>
      </c>
      <c r="R148" s="25">
        <v>2.7</v>
      </c>
      <c r="S148" s="25">
        <v>4.8</v>
      </c>
      <c r="T148" s="25">
        <v>6.3</v>
      </c>
      <c r="U148" s="25">
        <v>2.1</v>
      </c>
      <c r="V148" s="25">
        <v>3.6</v>
      </c>
      <c r="W148" s="25">
        <v>4.5999999999999996</v>
      </c>
      <c r="X148" s="25">
        <v>4.7</v>
      </c>
      <c r="Y148" s="25">
        <v>3</v>
      </c>
      <c r="Z148" s="25">
        <v>5.5</v>
      </c>
      <c r="AA148" s="26">
        <v>2.4</v>
      </c>
      <c r="AB148" s="25">
        <v>4.9000000000000004</v>
      </c>
      <c r="AC148" s="25">
        <v>4.7</v>
      </c>
      <c r="AD148" s="25">
        <v>2.7</v>
      </c>
      <c r="AE148" s="25">
        <v>5.7</v>
      </c>
      <c r="AF148" s="25">
        <v>4.3</v>
      </c>
      <c r="AG148" s="25">
        <v>5.4</v>
      </c>
      <c r="AH148" s="25">
        <v>3.3</v>
      </c>
      <c r="AI148" s="25">
        <v>5.4</v>
      </c>
      <c r="AJ148" s="25">
        <v>2.2999999999999998</v>
      </c>
      <c r="AK148" s="25">
        <v>6.1</v>
      </c>
      <c r="AL148" s="25">
        <v>4.2</v>
      </c>
      <c r="AM148" s="25">
        <v>8.3000000000000007</v>
      </c>
      <c r="AN148" s="25">
        <v>6.9</v>
      </c>
      <c r="AO148" s="25">
        <v>5</v>
      </c>
      <c r="AP148" s="25">
        <v>4.2</v>
      </c>
      <c r="AQ148" s="25">
        <v>6.9</v>
      </c>
      <c r="AR148" s="25">
        <v>7.8</v>
      </c>
      <c r="AS148" s="25">
        <v>3.9</v>
      </c>
      <c r="AT148" s="25">
        <v>6</v>
      </c>
      <c r="AU148" s="25">
        <v>5.7</v>
      </c>
      <c r="AV148" s="25">
        <v>5.8</v>
      </c>
      <c r="AW148" s="25">
        <v>5.0999999999999996</v>
      </c>
      <c r="AX148" s="25">
        <v>3.1</v>
      </c>
      <c r="AY148" s="25">
        <v>6.9</v>
      </c>
      <c r="AZ148" s="25">
        <v>1.6</v>
      </c>
      <c r="BA148" s="25">
        <v>4.2</v>
      </c>
      <c r="BB148" s="25">
        <v>6.7</v>
      </c>
      <c r="BC148" s="25">
        <v>9.6</v>
      </c>
      <c r="BD148" s="25">
        <v>3.9</v>
      </c>
      <c r="BE148" s="25">
        <v>5.9</v>
      </c>
      <c r="BF148" s="25">
        <v>6.4</v>
      </c>
      <c r="BG148" s="25">
        <v>4.4000000000000004</v>
      </c>
      <c r="BH148" s="25">
        <v>5.9</v>
      </c>
      <c r="BI148" s="25">
        <v>5.3</v>
      </c>
      <c r="BJ148" s="25">
        <v>2.8</v>
      </c>
      <c r="BK148" s="25">
        <v>4.0999999999999996</v>
      </c>
      <c r="BL148" s="25">
        <v>5.0999999999999996</v>
      </c>
      <c r="BM148" s="25">
        <v>7.6</v>
      </c>
      <c r="BN148" s="26">
        <v>4.359</v>
      </c>
      <c r="BO148" s="26">
        <v>3.948</v>
      </c>
      <c r="BP148" s="26">
        <v>6.2649999999999997</v>
      </c>
      <c r="BQ148" s="26">
        <v>4.3280000000000003</v>
      </c>
      <c r="BR148" s="26">
        <v>5.8849999999999998</v>
      </c>
      <c r="BS148" s="26">
        <v>8.0500000000000007</v>
      </c>
      <c r="BT148" s="26">
        <v>6.8179999999999996</v>
      </c>
      <c r="BU148" s="26">
        <v>6.4180000000000001</v>
      </c>
      <c r="BV148" s="26">
        <v>3.83</v>
      </c>
      <c r="BW148" s="26">
        <v>6.7149999999999999</v>
      </c>
      <c r="BX148" s="26">
        <v>3.492</v>
      </c>
      <c r="BY148" s="26">
        <v>5.4459999999999997</v>
      </c>
      <c r="BZ148" s="26">
        <v>6.6879999999999997</v>
      </c>
      <c r="CA148" s="26">
        <v>4.6900000000000004</v>
      </c>
      <c r="CB148" s="26">
        <v>7.99</v>
      </c>
      <c r="CC148" s="26">
        <v>5.6159999999999997</v>
      </c>
      <c r="CD148" s="26">
        <v>6.835</v>
      </c>
      <c r="CE148" s="26">
        <v>6.4829999999999997</v>
      </c>
      <c r="CF148" s="26">
        <v>2.5590000000000002</v>
      </c>
      <c r="CG148" s="26">
        <v>5.0110000000000001</v>
      </c>
      <c r="CH148" s="26">
        <v>5.6</v>
      </c>
      <c r="CI148" s="26">
        <v>6.2</v>
      </c>
      <c r="CJ148" s="26">
        <v>5.9</v>
      </c>
      <c r="CK148" s="26">
        <v>7</v>
      </c>
      <c r="CL148" s="26">
        <v>3.5</v>
      </c>
      <c r="CM148" s="26">
        <v>9.5</v>
      </c>
      <c r="CN148" s="26">
        <v>7.5</v>
      </c>
      <c r="CO148" s="26">
        <v>5.9</v>
      </c>
      <c r="CP148" s="26"/>
      <c r="CQ148" s="4">
        <f t="shared" si="371"/>
        <v>5.6296315789473699</v>
      </c>
      <c r="CR148" s="4">
        <f t="shared" si="372"/>
        <v>4.9205128205128208</v>
      </c>
      <c r="CS148" s="4">
        <f t="shared" si="373"/>
        <v>5.2704675324675332</v>
      </c>
      <c r="CT148" s="4">
        <f t="shared" si="374"/>
        <v>9.6</v>
      </c>
      <c r="CX148" s="5"/>
      <c r="CY148" s="25"/>
    </row>
    <row r="149" spans="1:103">
      <c r="A149" s="25" t="s">
        <v>165</v>
      </c>
      <c r="Q149" s="26">
        <f t="shared" ref="Q149:BQ149" si="375">MIN(Q137:Q148)</f>
        <v>-3.2</v>
      </c>
      <c r="R149" s="26">
        <f t="shared" si="375"/>
        <v>-1.9</v>
      </c>
      <c r="S149" s="26">
        <f t="shared" si="375"/>
        <v>-5.0999999999999996</v>
      </c>
      <c r="T149" s="26">
        <f t="shared" si="375"/>
        <v>-3.9</v>
      </c>
      <c r="U149" s="26">
        <f t="shared" si="375"/>
        <v>-3.9</v>
      </c>
      <c r="V149" s="26">
        <f t="shared" si="375"/>
        <v>-4.3</v>
      </c>
      <c r="W149" s="26">
        <f t="shared" si="375"/>
        <v>-3.3</v>
      </c>
      <c r="X149" s="26">
        <f t="shared" si="375"/>
        <v>-3.5</v>
      </c>
      <c r="Y149" s="26">
        <f t="shared" si="375"/>
        <v>-3.8</v>
      </c>
      <c r="Z149" s="26">
        <f t="shared" si="375"/>
        <v>-2.4</v>
      </c>
      <c r="AA149" s="26">
        <f t="shared" si="375"/>
        <v>-4</v>
      </c>
      <c r="AB149" s="26">
        <f t="shared" si="375"/>
        <v>-4.3</v>
      </c>
      <c r="AC149" s="26">
        <f t="shared" si="375"/>
        <v>-3.9</v>
      </c>
      <c r="AD149" s="26">
        <f t="shared" si="375"/>
        <v>-2.8</v>
      </c>
      <c r="AE149" s="26">
        <f t="shared" si="375"/>
        <v>-2.8</v>
      </c>
      <c r="AF149" s="26">
        <f t="shared" si="375"/>
        <v>-1.7</v>
      </c>
      <c r="AG149" s="26">
        <f t="shared" si="375"/>
        <v>-3.7</v>
      </c>
      <c r="AH149" s="26">
        <f t="shared" si="375"/>
        <v>-2.9</v>
      </c>
      <c r="AI149" s="26">
        <f t="shared" si="375"/>
        <v>-2.8</v>
      </c>
      <c r="AJ149" s="26">
        <f t="shared" si="375"/>
        <v>-2.8</v>
      </c>
      <c r="AK149" s="26">
        <f t="shared" si="375"/>
        <v>-3.6</v>
      </c>
      <c r="AL149" s="26">
        <f t="shared" si="375"/>
        <v>-4.3</v>
      </c>
      <c r="AM149" s="26">
        <f t="shared" si="375"/>
        <v>-3.8</v>
      </c>
      <c r="AN149" s="26">
        <f t="shared" si="375"/>
        <v>-2.7</v>
      </c>
      <c r="AO149" s="26">
        <f t="shared" si="375"/>
        <v>-2</v>
      </c>
      <c r="AP149" s="26">
        <f t="shared" si="375"/>
        <v>-3.4</v>
      </c>
      <c r="AQ149" s="26">
        <f t="shared" si="375"/>
        <v>-3.3</v>
      </c>
      <c r="AR149" s="26">
        <f t="shared" si="375"/>
        <v>-3.2</v>
      </c>
      <c r="AS149" s="26">
        <f t="shared" si="375"/>
        <v>-3.6</v>
      </c>
      <c r="AT149" s="26">
        <f t="shared" si="375"/>
        <v>-2.9</v>
      </c>
      <c r="AU149" s="26">
        <f t="shared" si="375"/>
        <v>-3.2</v>
      </c>
      <c r="AV149" s="26">
        <f t="shared" si="375"/>
        <v>-3.5</v>
      </c>
      <c r="AW149" s="26">
        <f t="shared" si="375"/>
        <v>-2.1</v>
      </c>
      <c r="AX149" s="26">
        <f t="shared" si="375"/>
        <v>-2.9</v>
      </c>
      <c r="AY149" s="26">
        <f t="shared" si="375"/>
        <v>-3.4</v>
      </c>
      <c r="AZ149" s="26">
        <f t="shared" si="375"/>
        <v>-4.2</v>
      </c>
      <c r="BA149" s="26">
        <f t="shared" si="375"/>
        <v>-4.4000000000000004</v>
      </c>
      <c r="BB149" s="26">
        <f t="shared" si="375"/>
        <v>-3.6</v>
      </c>
      <c r="BC149" s="26">
        <f t="shared" si="375"/>
        <v>-2.7</v>
      </c>
      <c r="BD149" s="26">
        <f t="shared" si="375"/>
        <v>-3.2</v>
      </c>
      <c r="BE149" s="26">
        <f t="shared" si="375"/>
        <v>0</v>
      </c>
      <c r="BF149" s="26">
        <f t="shared" si="375"/>
        <v>-2.8</v>
      </c>
      <c r="BG149" s="26">
        <f t="shared" si="375"/>
        <v>-2.2999999999999998</v>
      </c>
      <c r="BH149" s="26">
        <f t="shared" si="375"/>
        <v>-2.8</v>
      </c>
      <c r="BI149" s="26">
        <f t="shared" si="375"/>
        <v>-2.8</v>
      </c>
      <c r="BJ149" s="26">
        <f t="shared" si="375"/>
        <v>-3.1</v>
      </c>
      <c r="BK149" s="26">
        <f t="shared" si="375"/>
        <v>-2.1</v>
      </c>
      <c r="BL149" s="26">
        <f t="shared" si="375"/>
        <v>-2.8</v>
      </c>
      <c r="BM149" s="26">
        <f t="shared" si="375"/>
        <v>-3.2</v>
      </c>
      <c r="BN149" s="26">
        <f t="shared" si="375"/>
        <v>-3.339</v>
      </c>
      <c r="BO149" s="26">
        <f t="shared" si="375"/>
        <v>-2.4369999999999998</v>
      </c>
      <c r="BP149" s="26">
        <f t="shared" si="375"/>
        <v>-1.6220000000000001</v>
      </c>
      <c r="BQ149" s="26">
        <f t="shared" si="375"/>
        <v>-1.5980000000000001</v>
      </c>
      <c r="BR149" s="26">
        <f>MIN(BR137:BR148)</f>
        <v>-0.93100000000000005</v>
      </c>
      <c r="BS149" s="26">
        <f t="shared" ref="BS149:CO149" si="376">MIN(BS137:BS148)</f>
        <v>-3.82</v>
      </c>
      <c r="BT149" s="26">
        <f t="shared" si="376"/>
        <v>-1.28</v>
      </c>
      <c r="BU149" s="26">
        <f t="shared" si="376"/>
        <v>-2.9630000000000001</v>
      </c>
      <c r="BV149" s="26">
        <f t="shared" si="376"/>
        <v>-3.1970000000000001</v>
      </c>
      <c r="BW149" s="26">
        <f t="shared" si="376"/>
        <v>-2.8460000000000001</v>
      </c>
      <c r="BX149" s="26">
        <f t="shared" si="376"/>
        <v>-2.2480000000000002</v>
      </c>
      <c r="BY149" s="26">
        <f t="shared" si="376"/>
        <v>-2.883</v>
      </c>
      <c r="BZ149" s="26">
        <f t="shared" si="376"/>
        <v>-2.5</v>
      </c>
      <c r="CA149" s="26">
        <f t="shared" si="376"/>
        <v>-2.5609999999999999</v>
      </c>
      <c r="CB149" s="26">
        <f t="shared" si="376"/>
        <v>-3.0150000000000001</v>
      </c>
      <c r="CC149" s="26">
        <f t="shared" si="376"/>
        <v>-3.43</v>
      </c>
      <c r="CD149" s="26">
        <f t="shared" si="376"/>
        <v>-2.3370000000000002</v>
      </c>
      <c r="CE149" s="26">
        <f t="shared" si="376"/>
        <v>-1.7370000000000001</v>
      </c>
      <c r="CF149" s="26">
        <f t="shared" si="376"/>
        <v>-2.3069999999999999</v>
      </c>
      <c r="CG149" s="26">
        <f t="shared" si="376"/>
        <v>-2.9569999999999999</v>
      </c>
      <c r="CH149" s="26">
        <f t="shared" si="376"/>
        <v>-2.1</v>
      </c>
      <c r="CI149" s="26">
        <f t="shared" si="376"/>
        <v>-2</v>
      </c>
      <c r="CJ149" s="26">
        <f t="shared" si="376"/>
        <v>-1.3</v>
      </c>
      <c r="CK149" s="26">
        <f t="shared" si="376"/>
        <v>-1.4</v>
      </c>
      <c r="CL149" s="26">
        <f t="shared" si="376"/>
        <v>-1.7</v>
      </c>
      <c r="CM149" s="26">
        <f t="shared" si="376"/>
        <v>-3.1</v>
      </c>
      <c r="CN149" s="26">
        <f t="shared" si="376"/>
        <v>-1.9</v>
      </c>
      <c r="CO149" s="26">
        <f t="shared" si="376"/>
        <v>-1.6</v>
      </c>
      <c r="CP149" s="26"/>
      <c r="CX149" s="5"/>
      <c r="CY149" s="26"/>
    </row>
    <row r="150" spans="1:103">
      <c r="AA150" s="17"/>
      <c r="CX150" s="1"/>
      <c r="CY150" s="26"/>
    </row>
    <row r="151" spans="1:103">
      <c r="A151" s="25" t="s">
        <v>207</v>
      </c>
      <c r="AA151" s="17"/>
      <c r="CQ151" s="60" t="s">
        <v>209</v>
      </c>
      <c r="CR151" s="25" t="s">
        <v>211</v>
      </c>
      <c r="CX151" s="5"/>
      <c r="CY151" s="25"/>
    </row>
    <row r="152" spans="1:103">
      <c r="AA152" s="17"/>
      <c r="CQ152" s="25" t="s">
        <v>210</v>
      </c>
      <c r="CR152" s="25" t="s">
        <v>210</v>
      </c>
      <c r="CX152" s="5"/>
      <c r="CY152" s="26"/>
    </row>
    <row r="153" spans="1:103">
      <c r="Q153" s="58">
        <v>1947</v>
      </c>
      <c r="R153" s="59">
        <v>1948</v>
      </c>
      <c r="S153" s="59">
        <v>1949</v>
      </c>
      <c r="T153" s="59">
        <v>1950</v>
      </c>
      <c r="U153" s="59">
        <v>1951</v>
      </c>
      <c r="V153" s="59">
        <v>1952</v>
      </c>
      <c r="W153" s="59">
        <v>1953</v>
      </c>
      <c r="X153" s="59">
        <v>1954</v>
      </c>
      <c r="Y153" s="59">
        <v>1955</v>
      </c>
      <c r="Z153" s="59">
        <v>1956</v>
      </c>
      <c r="AA153" s="59">
        <v>1957</v>
      </c>
      <c r="AB153" s="59">
        <v>1958</v>
      </c>
      <c r="AC153" s="59">
        <v>1959</v>
      </c>
      <c r="AD153" s="59">
        <v>1960</v>
      </c>
      <c r="AE153" s="59">
        <v>1961</v>
      </c>
      <c r="AF153" s="59">
        <v>1962</v>
      </c>
      <c r="AG153" s="59">
        <v>1963</v>
      </c>
      <c r="AH153" s="59">
        <v>1964</v>
      </c>
      <c r="AI153" s="59">
        <v>1965</v>
      </c>
      <c r="AJ153" s="59">
        <v>1966</v>
      </c>
      <c r="AK153" s="59">
        <v>1967</v>
      </c>
      <c r="AL153" s="59">
        <v>1968</v>
      </c>
      <c r="AM153" s="59">
        <v>1969</v>
      </c>
      <c r="AN153" s="59">
        <v>1970</v>
      </c>
      <c r="AO153" s="59">
        <v>1971</v>
      </c>
      <c r="AP153" s="59">
        <v>1972</v>
      </c>
      <c r="AQ153" s="59">
        <v>1973</v>
      </c>
      <c r="AR153" s="59">
        <v>1974</v>
      </c>
      <c r="AS153" s="59">
        <v>1975</v>
      </c>
      <c r="AT153" s="59">
        <v>1976</v>
      </c>
      <c r="AU153" s="59">
        <v>1977</v>
      </c>
      <c r="AV153" s="59">
        <v>1978</v>
      </c>
      <c r="AW153" s="59">
        <v>1979</v>
      </c>
      <c r="AX153" s="59">
        <v>1980</v>
      </c>
      <c r="AY153" s="59">
        <v>1981</v>
      </c>
      <c r="AZ153" s="59">
        <v>1982</v>
      </c>
      <c r="BA153" s="59">
        <v>1983</v>
      </c>
      <c r="BB153" s="59">
        <v>1984</v>
      </c>
      <c r="BC153" s="59">
        <v>1985</v>
      </c>
      <c r="BD153" s="59">
        <v>1986</v>
      </c>
      <c r="BE153" s="59">
        <v>1987</v>
      </c>
      <c r="BF153" s="59">
        <v>1988</v>
      </c>
      <c r="BG153" s="59">
        <v>1989</v>
      </c>
      <c r="BH153" s="59">
        <v>1990</v>
      </c>
      <c r="BI153" s="59">
        <v>1991</v>
      </c>
      <c r="BJ153" s="59">
        <v>1992</v>
      </c>
      <c r="BK153" s="59">
        <v>1993</v>
      </c>
      <c r="BL153" s="59">
        <v>1994</v>
      </c>
      <c r="BM153" s="59">
        <v>1995</v>
      </c>
      <c r="BN153" s="59">
        <v>1996</v>
      </c>
      <c r="BO153" s="59">
        <v>1997</v>
      </c>
      <c r="BP153" s="59">
        <v>1998</v>
      </c>
      <c r="BQ153" s="59">
        <v>1999</v>
      </c>
      <c r="BR153" s="59">
        <v>2000</v>
      </c>
      <c r="BS153" s="59">
        <v>2001</v>
      </c>
      <c r="BT153" s="59">
        <v>2002</v>
      </c>
      <c r="BU153" s="59">
        <v>2003</v>
      </c>
      <c r="BV153" s="59">
        <v>2004</v>
      </c>
      <c r="BW153" s="59">
        <v>2005</v>
      </c>
      <c r="BX153" s="59">
        <v>2006</v>
      </c>
      <c r="BY153" s="59">
        <v>2007</v>
      </c>
      <c r="BZ153" s="59">
        <v>2008</v>
      </c>
      <c r="CA153" s="59">
        <v>2009</v>
      </c>
      <c r="CB153" s="59">
        <v>2010</v>
      </c>
      <c r="CC153" s="59">
        <v>2011</v>
      </c>
      <c r="CD153" s="59">
        <v>2012</v>
      </c>
      <c r="CE153" s="59">
        <v>2013</v>
      </c>
      <c r="CF153" s="59">
        <v>2014</v>
      </c>
      <c r="CG153" s="59">
        <v>2015</v>
      </c>
      <c r="CH153" s="59">
        <v>2016</v>
      </c>
      <c r="CI153" s="59">
        <v>2017</v>
      </c>
      <c r="CJ153" s="59">
        <v>2018</v>
      </c>
      <c r="CK153" s="59">
        <v>2019</v>
      </c>
      <c r="CL153" s="5">
        <v>2020</v>
      </c>
      <c r="CM153" s="5">
        <v>2021</v>
      </c>
      <c r="CN153" s="5">
        <v>2022</v>
      </c>
      <c r="CO153" s="5">
        <v>2023</v>
      </c>
      <c r="CP153" s="5">
        <v>2024</v>
      </c>
      <c r="CQ153" s="18" t="s">
        <v>359</v>
      </c>
      <c r="CR153" s="18" t="s">
        <v>359</v>
      </c>
      <c r="CX153" s="5"/>
      <c r="CY153" s="25"/>
    </row>
    <row r="154" spans="1:103">
      <c r="A154" s="1" t="s">
        <v>2</v>
      </c>
      <c r="Q154" s="61"/>
      <c r="R154" s="62">
        <v>0</v>
      </c>
      <c r="S154" s="62">
        <v>1</v>
      </c>
      <c r="T154" s="62">
        <v>1</v>
      </c>
      <c r="U154" s="62">
        <v>0</v>
      </c>
      <c r="V154" s="62">
        <v>1</v>
      </c>
      <c r="W154" s="62">
        <v>0</v>
      </c>
      <c r="X154" s="62">
        <v>0</v>
      </c>
      <c r="Y154" s="62">
        <v>1</v>
      </c>
      <c r="Z154" s="62">
        <v>2</v>
      </c>
      <c r="AA154" s="62">
        <v>1</v>
      </c>
      <c r="AB154" s="62">
        <v>2</v>
      </c>
      <c r="AC154" s="62">
        <v>2</v>
      </c>
      <c r="AD154" s="62">
        <v>3</v>
      </c>
      <c r="AE154" s="62">
        <v>1</v>
      </c>
      <c r="AF154" s="62">
        <v>0</v>
      </c>
      <c r="AG154" s="62">
        <v>0</v>
      </c>
      <c r="AH154" s="62">
        <v>0</v>
      </c>
      <c r="AI154" s="62">
        <v>0</v>
      </c>
      <c r="AJ154" s="62">
        <v>0</v>
      </c>
      <c r="AK154" s="62">
        <v>0</v>
      </c>
      <c r="AL154" s="62">
        <v>3</v>
      </c>
      <c r="AM154" s="62">
        <v>1</v>
      </c>
      <c r="AN154" s="62">
        <v>4</v>
      </c>
      <c r="AO154" s="62">
        <v>2</v>
      </c>
      <c r="AP154" s="62">
        <v>0</v>
      </c>
      <c r="AQ154" s="62">
        <v>2</v>
      </c>
      <c r="AR154" s="62">
        <v>1</v>
      </c>
      <c r="AS154" s="62">
        <v>2</v>
      </c>
      <c r="AT154" s="62">
        <v>1</v>
      </c>
      <c r="AU154" s="62">
        <v>0</v>
      </c>
      <c r="AV154" s="62">
        <v>5</v>
      </c>
      <c r="AW154" s="62">
        <v>4</v>
      </c>
      <c r="AX154" s="62">
        <v>1</v>
      </c>
      <c r="AY154" s="62">
        <v>5</v>
      </c>
      <c r="AZ154" s="62">
        <v>1</v>
      </c>
      <c r="BA154" s="62">
        <v>2</v>
      </c>
      <c r="BB154" s="62">
        <v>0</v>
      </c>
      <c r="BC154" s="62">
        <v>1</v>
      </c>
      <c r="BD154" s="62">
        <v>1</v>
      </c>
      <c r="BE154" s="62">
        <v>4</v>
      </c>
      <c r="BF154" s="62">
        <v>0</v>
      </c>
      <c r="BG154" s="62">
        <v>1</v>
      </c>
      <c r="BH154" s="62">
        <v>4</v>
      </c>
      <c r="BI154" s="62">
        <v>2</v>
      </c>
      <c r="BJ154" s="62">
        <v>0</v>
      </c>
      <c r="BK154" s="62">
        <v>2</v>
      </c>
      <c r="BL154" s="62">
        <v>0</v>
      </c>
      <c r="BM154" s="62">
        <v>0</v>
      </c>
      <c r="BN154" s="62">
        <v>0</v>
      </c>
      <c r="BO154" s="62">
        <v>1</v>
      </c>
      <c r="BP154" s="62">
        <v>2</v>
      </c>
      <c r="BQ154" s="62">
        <v>2</v>
      </c>
      <c r="BR154" s="62">
        <v>0</v>
      </c>
      <c r="BS154" s="62">
        <v>1</v>
      </c>
      <c r="BT154" s="62">
        <v>0</v>
      </c>
      <c r="BU154" s="62">
        <v>0</v>
      </c>
      <c r="BV154" s="62">
        <v>0</v>
      </c>
      <c r="BW154" s="62">
        <v>0</v>
      </c>
      <c r="BX154" s="62">
        <v>1</v>
      </c>
      <c r="BY154" s="62">
        <v>2</v>
      </c>
      <c r="BZ154" s="62">
        <v>2</v>
      </c>
      <c r="CA154" s="62">
        <v>3</v>
      </c>
      <c r="CB154" s="62">
        <v>1</v>
      </c>
      <c r="CC154" s="62">
        <v>0</v>
      </c>
      <c r="CD154" s="62">
        <v>0</v>
      </c>
      <c r="CE154" s="62">
        <v>0</v>
      </c>
      <c r="CF154" s="62">
        <v>0</v>
      </c>
      <c r="CG154" s="62">
        <v>1</v>
      </c>
      <c r="CH154" s="62">
        <v>1</v>
      </c>
      <c r="CI154" s="62">
        <v>0</v>
      </c>
      <c r="CJ154" s="62">
        <v>2</v>
      </c>
      <c r="CK154" s="62">
        <v>10</v>
      </c>
      <c r="CL154" s="62">
        <v>2</v>
      </c>
      <c r="CM154" s="62">
        <v>2</v>
      </c>
      <c r="CN154" s="62">
        <v>1</v>
      </c>
      <c r="CO154" s="62">
        <v>0</v>
      </c>
      <c r="CP154" s="62">
        <v>1</v>
      </c>
      <c r="CQ154" s="65">
        <f>SUM(Q154:CO154)</f>
        <v>98</v>
      </c>
      <c r="CR154" s="46">
        <f>AVERAGE(Q154:CO154)</f>
        <v>1.2894736842105263</v>
      </c>
      <c r="CX154" s="5"/>
      <c r="CY154" s="26"/>
    </row>
    <row r="155" spans="1:103">
      <c r="A155" s="1" t="s">
        <v>3</v>
      </c>
      <c r="Q155" s="63"/>
      <c r="R155" s="57">
        <v>1</v>
      </c>
      <c r="S155" s="57">
        <v>1</v>
      </c>
      <c r="T155" s="57">
        <v>1</v>
      </c>
      <c r="U155" s="57">
        <v>0</v>
      </c>
      <c r="V155" s="57">
        <v>1</v>
      </c>
      <c r="W155" s="57">
        <v>0</v>
      </c>
      <c r="X155" s="57">
        <v>0</v>
      </c>
      <c r="Y155" s="57">
        <v>0</v>
      </c>
      <c r="Z155" s="57">
        <v>0</v>
      </c>
      <c r="AA155" s="57">
        <v>1</v>
      </c>
      <c r="AB155" s="57">
        <v>0</v>
      </c>
      <c r="AC155" s="57">
        <v>1</v>
      </c>
      <c r="AD155" s="57">
        <v>0</v>
      </c>
      <c r="AE155" s="57">
        <v>0</v>
      </c>
      <c r="AF155" s="57">
        <v>0</v>
      </c>
      <c r="AG155" s="57">
        <v>2</v>
      </c>
      <c r="AH155" s="57">
        <v>1</v>
      </c>
      <c r="AI155" s="57">
        <v>0</v>
      </c>
      <c r="AJ155" s="57">
        <v>0</v>
      </c>
      <c r="AK155" s="57">
        <v>1</v>
      </c>
      <c r="AL155" s="57">
        <v>5</v>
      </c>
      <c r="AM155" s="57">
        <v>0</v>
      </c>
      <c r="AN155" s="57">
        <v>2</v>
      </c>
      <c r="AO155" s="57">
        <v>3</v>
      </c>
      <c r="AP155" s="57">
        <v>0</v>
      </c>
      <c r="AQ155" s="57">
        <v>2</v>
      </c>
      <c r="AR155" s="57">
        <v>1</v>
      </c>
      <c r="AS155" s="57">
        <v>1</v>
      </c>
      <c r="AT155" s="57">
        <v>0</v>
      </c>
      <c r="AU155" s="57">
        <v>1</v>
      </c>
      <c r="AV155" s="57">
        <v>2</v>
      </c>
      <c r="AW155" s="57">
        <v>0</v>
      </c>
      <c r="AX155" s="57">
        <v>1</v>
      </c>
      <c r="AY155" s="57">
        <v>1</v>
      </c>
      <c r="AZ155" s="57">
        <v>5</v>
      </c>
      <c r="BA155" s="57">
        <v>0</v>
      </c>
      <c r="BB155" s="57">
        <v>0</v>
      </c>
      <c r="BC155" s="57">
        <v>0</v>
      </c>
      <c r="BD155" s="57">
        <v>0</v>
      </c>
      <c r="BE155" s="57">
        <v>2</v>
      </c>
      <c r="BF155" s="57">
        <v>0</v>
      </c>
      <c r="BG155" s="57">
        <v>0</v>
      </c>
      <c r="BH155" s="57">
        <v>6</v>
      </c>
      <c r="BI155" s="57">
        <v>1</v>
      </c>
      <c r="BJ155" s="57">
        <v>0</v>
      </c>
      <c r="BK155" s="57">
        <v>0</v>
      </c>
      <c r="BL155" s="57">
        <v>1</v>
      </c>
      <c r="BM155" s="57">
        <v>0</v>
      </c>
      <c r="BN155" s="57">
        <v>0</v>
      </c>
      <c r="BO155" s="57">
        <v>1</v>
      </c>
      <c r="BP155" s="57">
        <v>3</v>
      </c>
      <c r="BQ155" s="57">
        <v>0</v>
      </c>
      <c r="BR155" s="57">
        <v>2</v>
      </c>
      <c r="BS155" s="57">
        <v>5</v>
      </c>
      <c r="BT155" s="57">
        <v>0</v>
      </c>
      <c r="BU155" s="57">
        <v>1</v>
      </c>
      <c r="BV155" s="57">
        <v>0</v>
      </c>
      <c r="BW155" s="57">
        <v>1</v>
      </c>
      <c r="BX155" s="57">
        <v>0</v>
      </c>
      <c r="BY155" s="57">
        <v>1</v>
      </c>
      <c r="BZ155" s="57">
        <v>0</v>
      </c>
      <c r="CA155" s="57">
        <v>1</v>
      </c>
      <c r="CB155" s="57">
        <v>0</v>
      </c>
      <c r="CC155" s="57">
        <v>3</v>
      </c>
      <c r="CD155" s="57">
        <v>0</v>
      </c>
      <c r="CE155" s="57">
        <v>0</v>
      </c>
      <c r="CF155" s="57">
        <v>1</v>
      </c>
      <c r="CG155" s="57">
        <v>0</v>
      </c>
      <c r="CH155" s="57">
        <v>1</v>
      </c>
      <c r="CI155" s="57">
        <v>0</v>
      </c>
      <c r="CJ155" s="57">
        <v>2</v>
      </c>
      <c r="CK155" s="57">
        <v>5</v>
      </c>
      <c r="CL155" s="57">
        <v>4</v>
      </c>
      <c r="CM155" s="57">
        <v>0</v>
      </c>
      <c r="CN155" s="57">
        <v>0</v>
      </c>
      <c r="CO155" s="57">
        <v>2</v>
      </c>
      <c r="CP155" s="57">
        <v>1</v>
      </c>
      <c r="CQ155" s="65">
        <f>SUM(Q155:CO155)</f>
        <v>77</v>
      </c>
      <c r="CR155" s="46">
        <f>AVERAGE(Q155:CO155)</f>
        <v>1.013157894736842</v>
      </c>
      <c r="CX155" s="5"/>
      <c r="CY155" s="26"/>
    </row>
    <row r="156" spans="1:103">
      <c r="A156" s="1" t="s">
        <v>4</v>
      </c>
      <c r="Q156" s="63">
        <v>0</v>
      </c>
      <c r="R156" s="57">
        <v>1</v>
      </c>
      <c r="S156" s="57">
        <v>0</v>
      </c>
      <c r="T156" s="57">
        <v>0</v>
      </c>
      <c r="U156" s="57">
        <v>0</v>
      </c>
      <c r="V156" s="57">
        <v>0</v>
      </c>
      <c r="W156" s="57">
        <v>0</v>
      </c>
      <c r="X156" s="57">
        <v>0</v>
      </c>
      <c r="Y156" s="57">
        <v>0</v>
      </c>
      <c r="Z156" s="57">
        <v>1</v>
      </c>
      <c r="AA156" s="57">
        <v>0</v>
      </c>
      <c r="AB156" s="57">
        <v>0</v>
      </c>
      <c r="AC156" s="57">
        <v>0</v>
      </c>
      <c r="AD156" s="57">
        <v>0</v>
      </c>
      <c r="AE156" s="57">
        <v>0</v>
      </c>
      <c r="AF156" s="57">
        <v>0</v>
      </c>
      <c r="AG156" s="57">
        <v>0</v>
      </c>
      <c r="AH156" s="57">
        <v>0</v>
      </c>
      <c r="AI156" s="57">
        <v>0</v>
      </c>
      <c r="AJ156" s="57">
        <v>0</v>
      </c>
      <c r="AK156" s="57">
        <v>0</v>
      </c>
      <c r="AL156" s="57">
        <v>1</v>
      </c>
      <c r="AM156" s="57">
        <v>0</v>
      </c>
      <c r="AN156" s="57">
        <v>0</v>
      </c>
      <c r="AO156" s="57">
        <v>0</v>
      </c>
      <c r="AP156" s="57">
        <v>0</v>
      </c>
      <c r="AQ156" s="57">
        <v>0</v>
      </c>
      <c r="AR156" s="57">
        <v>0</v>
      </c>
      <c r="AS156" s="57">
        <v>0</v>
      </c>
      <c r="AT156" s="57">
        <v>0</v>
      </c>
      <c r="AU156" s="57">
        <v>0</v>
      </c>
      <c r="AV156" s="57">
        <v>0</v>
      </c>
      <c r="AW156" s="57">
        <v>0</v>
      </c>
      <c r="AX156" s="57">
        <v>0</v>
      </c>
      <c r="AY156" s="57">
        <v>0</v>
      </c>
      <c r="AZ156" s="57">
        <v>0</v>
      </c>
      <c r="BA156" s="57">
        <v>3</v>
      </c>
      <c r="BB156" s="57">
        <v>0</v>
      </c>
      <c r="BC156" s="57">
        <v>0</v>
      </c>
      <c r="BD156" s="57">
        <v>0</v>
      </c>
      <c r="BE156" s="57">
        <v>0</v>
      </c>
      <c r="BF156" s="57">
        <v>0</v>
      </c>
      <c r="BG156" s="57">
        <v>0</v>
      </c>
      <c r="BH156" s="57">
        <v>0</v>
      </c>
      <c r="BI156" s="57">
        <v>0</v>
      </c>
      <c r="BJ156" s="57">
        <v>0</v>
      </c>
      <c r="BK156" s="57">
        <v>0</v>
      </c>
      <c r="BL156" s="57">
        <v>0</v>
      </c>
      <c r="BM156" s="57">
        <v>0</v>
      </c>
      <c r="BN156" s="57">
        <v>0</v>
      </c>
      <c r="BO156" s="57">
        <v>1</v>
      </c>
      <c r="BP156" s="57">
        <v>0</v>
      </c>
      <c r="BQ156" s="57">
        <v>0</v>
      </c>
      <c r="BR156" s="57">
        <v>0</v>
      </c>
      <c r="BS156" s="57">
        <v>0</v>
      </c>
      <c r="BT156" s="57">
        <v>0</v>
      </c>
      <c r="BU156" s="57">
        <v>0</v>
      </c>
      <c r="BV156" s="57">
        <v>0</v>
      </c>
      <c r="BW156" s="57">
        <v>0</v>
      </c>
      <c r="BX156" s="57">
        <v>0</v>
      </c>
      <c r="BY156" s="57">
        <v>0</v>
      </c>
      <c r="BZ156" s="57">
        <v>0</v>
      </c>
      <c r="CA156" s="57">
        <v>0</v>
      </c>
      <c r="CB156" s="57">
        <v>0</v>
      </c>
      <c r="CC156" s="57">
        <v>0</v>
      </c>
      <c r="CD156" s="57">
        <v>0</v>
      </c>
      <c r="CE156" s="57">
        <v>0</v>
      </c>
      <c r="CF156" s="57">
        <v>0</v>
      </c>
      <c r="CG156" s="57">
        <v>0</v>
      </c>
      <c r="CH156" s="57">
        <v>0</v>
      </c>
      <c r="CI156" s="57">
        <v>0</v>
      </c>
      <c r="CJ156" s="57">
        <v>0</v>
      </c>
      <c r="CK156" s="57">
        <v>0</v>
      </c>
      <c r="CL156" s="57">
        <v>0</v>
      </c>
      <c r="CM156" s="57">
        <v>0</v>
      </c>
      <c r="CN156" s="57">
        <v>0</v>
      </c>
      <c r="CO156" s="57">
        <v>0</v>
      </c>
      <c r="CP156" s="57">
        <v>0</v>
      </c>
      <c r="CQ156" s="65">
        <f>SUM(Q156:CP156)</f>
        <v>7</v>
      </c>
      <c r="CR156" s="46">
        <f>AVERAGE(Q156:CP156)</f>
        <v>8.9743589743589744E-2</v>
      </c>
      <c r="CX156" s="5"/>
      <c r="CY156" s="26"/>
    </row>
    <row r="157" spans="1:103">
      <c r="A157" s="1" t="s">
        <v>5</v>
      </c>
      <c r="Q157" s="63">
        <v>0</v>
      </c>
      <c r="R157" s="57">
        <v>0</v>
      </c>
      <c r="S157" s="57">
        <v>0</v>
      </c>
      <c r="T157" s="57">
        <v>0</v>
      </c>
      <c r="U157" s="57">
        <v>0</v>
      </c>
      <c r="V157" s="57">
        <v>0</v>
      </c>
      <c r="W157" s="57">
        <v>0</v>
      </c>
      <c r="X157" s="57">
        <v>0</v>
      </c>
      <c r="Y157" s="57">
        <v>0</v>
      </c>
      <c r="Z157" s="57">
        <v>0</v>
      </c>
      <c r="AA157" s="57">
        <v>0</v>
      </c>
      <c r="AB157" s="57">
        <v>0</v>
      </c>
      <c r="AC157" s="57">
        <v>0</v>
      </c>
      <c r="AD157" s="57">
        <v>0</v>
      </c>
      <c r="AE157" s="57">
        <v>0</v>
      </c>
      <c r="AF157" s="57">
        <v>0</v>
      </c>
      <c r="AG157" s="57">
        <v>0</v>
      </c>
      <c r="AH157" s="57">
        <v>0</v>
      </c>
      <c r="AI157" s="57">
        <v>0</v>
      </c>
      <c r="AJ157" s="57">
        <v>0</v>
      </c>
      <c r="AK157" s="57">
        <v>0</v>
      </c>
      <c r="AL157" s="57">
        <v>0</v>
      </c>
      <c r="AM157" s="57">
        <v>0</v>
      </c>
      <c r="AN157" s="57">
        <v>0</v>
      </c>
      <c r="AO157" s="57">
        <v>0</v>
      </c>
      <c r="AP157" s="57">
        <v>0</v>
      </c>
      <c r="AQ157" s="57">
        <v>0</v>
      </c>
      <c r="AR157" s="57">
        <v>0</v>
      </c>
      <c r="AS157" s="57">
        <v>0</v>
      </c>
      <c r="AT157" s="57">
        <v>0</v>
      </c>
      <c r="AU157" s="57">
        <v>0</v>
      </c>
      <c r="AV157" s="57">
        <v>0</v>
      </c>
      <c r="AW157" s="57">
        <v>0</v>
      </c>
      <c r="AX157" s="57">
        <v>0</v>
      </c>
      <c r="AY157" s="57">
        <v>0</v>
      </c>
      <c r="AZ157" s="57">
        <v>0</v>
      </c>
      <c r="BA157" s="57">
        <v>0</v>
      </c>
      <c r="BB157" s="57">
        <v>0</v>
      </c>
      <c r="BC157" s="57">
        <v>0</v>
      </c>
      <c r="BD157" s="57">
        <v>0</v>
      </c>
      <c r="BE157" s="57">
        <v>0</v>
      </c>
      <c r="BF157" s="57">
        <v>0</v>
      </c>
      <c r="BG157" s="57">
        <v>0</v>
      </c>
      <c r="BH157" s="57">
        <v>0</v>
      </c>
      <c r="BI157" s="57">
        <v>0</v>
      </c>
      <c r="BJ157" s="57">
        <v>0</v>
      </c>
      <c r="BK157" s="57">
        <v>0</v>
      </c>
      <c r="BL157" s="57">
        <v>0</v>
      </c>
      <c r="BM157" s="57">
        <v>0</v>
      </c>
      <c r="BN157" s="57">
        <v>0</v>
      </c>
      <c r="BO157" s="57">
        <v>0</v>
      </c>
      <c r="BP157" s="57">
        <v>0</v>
      </c>
      <c r="BQ157" s="57">
        <v>0</v>
      </c>
      <c r="BR157" s="57">
        <v>0</v>
      </c>
      <c r="BS157" s="57">
        <v>0</v>
      </c>
      <c r="BT157" s="57">
        <v>0</v>
      </c>
      <c r="BU157" s="57">
        <v>0</v>
      </c>
      <c r="BV157" s="57">
        <v>0</v>
      </c>
      <c r="BW157" s="57">
        <v>0</v>
      </c>
      <c r="BX157" s="57">
        <v>0</v>
      </c>
      <c r="BY157" s="57">
        <v>0</v>
      </c>
      <c r="BZ157" s="57">
        <v>0</v>
      </c>
      <c r="CA157" s="57">
        <v>0</v>
      </c>
      <c r="CB157" s="57">
        <v>0</v>
      </c>
      <c r="CC157" s="57">
        <v>0</v>
      </c>
      <c r="CD157" s="57">
        <v>0</v>
      </c>
      <c r="CE157" s="57">
        <v>0</v>
      </c>
      <c r="CF157" s="57">
        <v>0</v>
      </c>
      <c r="CG157" s="57">
        <v>0</v>
      </c>
      <c r="CH157" s="57">
        <v>0</v>
      </c>
      <c r="CI157" s="57">
        <v>0</v>
      </c>
      <c r="CJ157" s="57">
        <v>0</v>
      </c>
      <c r="CK157" s="57">
        <v>0</v>
      </c>
      <c r="CL157" s="57">
        <v>0</v>
      </c>
      <c r="CM157" s="57">
        <v>0</v>
      </c>
      <c r="CN157" s="57">
        <v>0</v>
      </c>
      <c r="CO157" s="57">
        <v>0</v>
      </c>
      <c r="CP157" s="57"/>
      <c r="CQ157" s="65">
        <f t="shared" ref="CQ157:CQ165" si="377">SUM(Q157:CO157)</f>
        <v>0</v>
      </c>
      <c r="CR157" s="46">
        <f t="shared" ref="CR157:CR165" si="378">AVERAGE(Q157:CO157)</f>
        <v>0</v>
      </c>
      <c r="CX157" s="5"/>
      <c r="CY157" s="26"/>
    </row>
    <row r="158" spans="1:103">
      <c r="A158" s="1" t="s">
        <v>6</v>
      </c>
      <c r="Q158" s="63">
        <v>0</v>
      </c>
      <c r="R158" s="57">
        <v>0</v>
      </c>
      <c r="S158" s="57">
        <v>0</v>
      </c>
      <c r="T158" s="57">
        <v>0</v>
      </c>
      <c r="U158" s="57">
        <v>0</v>
      </c>
      <c r="V158" s="57">
        <v>0</v>
      </c>
      <c r="W158" s="57">
        <v>0</v>
      </c>
      <c r="X158" s="57">
        <v>0</v>
      </c>
      <c r="Y158" s="57">
        <v>0</v>
      </c>
      <c r="Z158" s="57">
        <v>0</v>
      </c>
      <c r="AA158" s="57">
        <v>0</v>
      </c>
      <c r="AB158" s="57">
        <v>0</v>
      </c>
      <c r="AC158" s="57">
        <v>0</v>
      </c>
      <c r="AD158" s="57">
        <v>0</v>
      </c>
      <c r="AE158" s="57">
        <v>0</v>
      </c>
      <c r="AF158" s="57">
        <v>0</v>
      </c>
      <c r="AG158" s="57">
        <v>0</v>
      </c>
      <c r="AH158" s="57">
        <v>0</v>
      </c>
      <c r="AI158" s="57">
        <v>0</v>
      </c>
      <c r="AJ158" s="57">
        <v>0</v>
      </c>
      <c r="AK158" s="57">
        <v>0</v>
      </c>
      <c r="AL158" s="57">
        <v>0</v>
      </c>
      <c r="AM158" s="57">
        <v>0</v>
      </c>
      <c r="AN158" s="57">
        <v>0</v>
      </c>
      <c r="AO158" s="57">
        <v>0</v>
      </c>
      <c r="AP158" s="57">
        <v>0</v>
      </c>
      <c r="AQ158" s="57">
        <v>0</v>
      </c>
      <c r="AR158" s="57">
        <v>0</v>
      </c>
      <c r="AS158" s="57">
        <v>0</v>
      </c>
      <c r="AT158" s="57">
        <v>0</v>
      </c>
      <c r="AU158" s="57">
        <v>0</v>
      </c>
      <c r="AV158" s="57">
        <v>0</v>
      </c>
      <c r="AW158" s="57">
        <v>0</v>
      </c>
      <c r="AX158" s="57">
        <v>0</v>
      </c>
      <c r="AY158" s="57">
        <v>0</v>
      </c>
      <c r="AZ158" s="57">
        <v>0</v>
      </c>
      <c r="BA158" s="57">
        <v>0</v>
      </c>
      <c r="BB158" s="57">
        <v>0</v>
      </c>
      <c r="BC158" s="57">
        <v>0</v>
      </c>
      <c r="BD158" s="57">
        <v>0</v>
      </c>
      <c r="BE158" s="57">
        <v>0</v>
      </c>
      <c r="BF158" s="57">
        <v>0</v>
      </c>
      <c r="BG158" s="57">
        <v>0</v>
      </c>
      <c r="BH158" s="57">
        <v>0</v>
      </c>
      <c r="BI158" s="57">
        <v>0</v>
      </c>
      <c r="BJ158" s="57">
        <v>0</v>
      </c>
      <c r="BK158" s="57">
        <v>0</v>
      </c>
      <c r="BL158" s="57">
        <v>0</v>
      </c>
      <c r="BM158" s="57">
        <v>0</v>
      </c>
      <c r="BN158" s="57">
        <v>0</v>
      </c>
      <c r="BO158" s="57">
        <v>0</v>
      </c>
      <c r="BP158" s="57">
        <v>0</v>
      </c>
      <c r="BQ158" s="57">
        <v>0</v>
      </c>
      <c r="BR158" s="57">
        <v>0</v>
      </c>
      <c r="BS158" s="57">
        <v>0</v>
      </c>
      <c r="BT158" s="57">
        <v>0</v>
      </c>
      <c r="BU158" s="57">
        <v>0</v>
      </c>
      <c r="BV158" s="57">
        <v>0</v>
      </c>
      <c r="BW158" s="57">
        <v>0</v>
      </c>
      <c r="BX158" s="57">
        <v>0</v>
      </c>
      <c r="BY158" s="57">
        <v>0</v>
      </c>
      <c r="BZ158" s="57">
        <v>0</v>
      </c>
      <c r="CA158" s="57">
        <v>0</v>
      </c>
      <c r="CB158" s="57">
        <v>0</v>
      </c>
      <c r="CC158" s="57">
        <v>0</v>
      </c>
      <c r="CD158" s="57">
        <v>0</v>
      </c>
      <c r="CE158" s="57">
        <v>0</v>
      </c>
      <c r="CF158" s="57">
        <v>0</v>
      </c>
      <c r="CG158" s="57">
        <v>0</v>
      </c>
      <c r="CH158" s="57">
        <v>0</v>
      </c>
      <c r="CI158" s="57">
        <v>0</v>
      </c>
      <c r="CJ158" s="57">
        <v>0</v>
      </c>
      <c r="CK158" s="57">
        <v>0</v>
      </c>
      <c r="CL158" s="57">
        <v>0</v>
      </c>
      <c r="CM158" s="57">
        <v>0</v>
      </c>
      <c r="CN158" s="57">
        <v>0</v>
      </c>
      <c r="CO158" s="57">
        <v>0</v>
      </c>
      <c r="CP158" s="57"/>
      <c r="CQ158" s="65">
        <f t="shared" si="377"/>
        <v>0</v>
      </c>
      <c r="CR158" s="46">
        <f t="shared" si="378"/>
        <v>0</v>
      </c>
      <c r="CX158" s="1"/>
      <c r="CY158" s="26"/>
    </row>
    <row r="159" spans="1:103">
      <c r="A159" s="1" t="s">
        <v>7</v>
      </c>
      <c r="Q159" s="63">
        <v>0</v>
      </c>
      <c r="R159" s="57">
        <v>0</v>
      </c>
      <c r="S159" s="57">
        <v>0</v>
      </c>
      <c r="T159" s="57">
        <v>0</v>
      </c>
      <c r="U159" s="57">
        <v>0</v>
      </c>
      <c r="V159" s="57">
        <v>0</v>
      </c>
      <c r="W159" s="57">
        <v>0</v>
      </c>
      <c r="X159" s="57">
        <v>0</v>
      </c>
      <c r="Y159" s="57">
        <v>0</v>
      </c>
      <c r="Z159" s="57">
        <v>0</v>
      </c>
      <c r="AA159" s="57">
        <v>0</v>
      </c>
      <c r="AB159" s="57">
        <v>0</v>
      </c>
      <c r="AC159" s="57">
        <v>0</v>
      </c>
      <c r="AD159" s="57">
        <v>0</v>
      </c>
      <c r="AE159" s="57">
        <v>0</v>
      </c>
      <c r="AF159" s="57">
        <v>0</v>
      </c>
      <c r="AG159" s="57">
        <v>0</v>
      </c>
      <c r="AH159" s="57">
        <v>0</v>
      </c>
      <c r="AI159" s="57">
        <v>0</v>
      </c>
      <c r="AJ159" s="57">
        <v>0</v>
      </c>
      <c r="AK159" s="57">
        <v>0</v>
      </c>
      <c r="AL159" s="57">
        <v>0</v>
      </c>
      <c r="AM159" s="57">
        <v>0</v>
      </c>
      <c r="AN159" s="57">
        <v>0</v>
      </c>
      <c r="AO159" s="57">
        <v>0</v>
      </c>
      <c r="AP159" s="57">
        <v>0</v>
      </c>
      <c r="AQ159" s="57">
        <v>0</v>
      </c>
      <c r="AR159" s="57">
        <v>0</v>
      </c>
      <c r="AS159" s="57">
        <v>0</v>
      </c>
      <c r="AT159" s="57">
        <v>0</v>
      </c>
      <c r="AU159" s="57">
        <v>0</v>
      </c>
      <c r="AV159" s="57">
        <v>0</v>
      </c>
      <c r="AW159" s="57">
        <v>0</v>
      </c>
      <c r="AX159" s="57">
        <v>0</v>
      </c>
      <c r="AY159" s="57">
        <v>0</v>
      </c>
      <c r="AZ159" s="57">
        <v>0</v>
      </c>
      <c r="BA159" s="57">
        <v>0</v>
      </c>
      <c r="BB159" s="57">
        <v>0</v>
      </c>
      <c r="BC159" s="57">
        <v>0</v>
      </c>
      <c r="BD159" s="57">
        <v>0</v>
      </c>
      <c r="BE159" s="57">
        <v>0</v>
      </c>
      <c r="BF159" s="57">
        <v>0</v>
      </c>
      <c r="BG159" s="57">
        <v>0</v>
      </c>
      <c r="BH159" s="57">
        <v>0</v>
      </c>
      <c r="BI159" s="57">
        <v>0</v>
      </c>
      <c r="BJ159" s="57">
        <v>0</v>
      </c>
      <c r="BK159" s="57">
        <v>0</v>
      </c>
      <c r="BL159" s="57">
        <v>0</v>
      </c>
      <c r="BM159" s="57">
        <v>0</v>
      </c>
      <c r="BN159" s="57">
        <v>0</v>
      </c>
      <c r="BO159" s="57">
        <v>0</v>
      </c>
      <c r="BP159" s="57">
        <v>0</v>
      </c>
      <c r="BQ159" s="57">
        <v>0</v>
      </c>
      <c r="BR159" s="57">
        <v>0</v>
      </c>
      <c r="BS159" s="57">
        <v>0</v>
      </c>
      <c r="BT159" s="57">
        <v>0</v>
      </c>
      <c r="BU159" s="57">
        <v>0</v>
      </c>
      <c r="BV159" s="57">
        <v>0</v>
      </c>
      <c r="BW159" s="57">
        <v>0</v>
      </c>
      <c r="BX159" s="57">
        <v>0</v>
      </c>
      <c r="BY159" s="57">
        <v>0</v>
      </c>
      <c r="BZ159" s="57">
        <v>0</v>
      </c>
      <c r="CA159" s="57">
        <v>0</v>
      </c>
      <c r="CB159" s="57">
        <v>0</v>
      </c>
      <c r="CC159" s="57">
        <v>0</v>
      </c>
      <c r="CD159" s="57">
        <v>0</v>
      </c>
      <c r="CE159" s="57">
        <v>0</v>
      </c>
      <c r="CF159" s="57">
        <v>0</v>
      </c>
      <c r="CG159" s="57">
        <v>0</v>
      </c>
      <c r="CH159" s="57">
        <v>0</v>
      </c>
      <c r="CI159" s="57">
        <v>0</v>
      </c>
      <c r="CJ159" s="57">
        <v>0</v>
      </c>
      <c r="CK159" s="57">
        <v>0</v>
      </c>
      <c r="CL159" s="57">
        <v>0</v>
      </c>
      <c r="CM159" s="57">
        <v>0</v>
      </c>
      <c r="CN159" s="57">
        <v>0</v>
      </c>
      <c r="CO159" s="57">
        <v>0</v>
      </c>
      <c r="CP159" s="57"/>
      <c r="CQ159" s="65">
        <f t="shared" si="377"/>
        <v>0</v>
      </c>
      <c r="CR159" s="46">
        <f t="shared" si="378"/>
        <v>0</v>
      </c>
      <c r="CX159" s="5"/>
      <c r="CY159" s="26"/>
    </row>
    <row r="160" spans="1:103">
      <c r="A160" s="1" t="s">
        <v>8</v>
      </c>
      <c r="Q160" s="63">
        <v>0</v>
      </c>
      <c r="R160" s="57">
        <v>0</v>
      </c>
      <c r="S160" s="57">
        <v>0</v>
      </c>
      <c r="T160" s="57">
        <v>0</v>
      </c>
      <c r="U160" s="57">
        <v>0</v>
      </c>
      <c r="V160" s="57">
        <v>0</v>
      </c>
      <c r="W160" s="57">
        <v>0</v>
      </c>
      <c r="X160" s="57">
        <v>0</v>
      </c>
      <c r="Y160" s="57">
        <v>0</v>
      </c>
      <c r="Z160" s="57">
        <v>0</v>
      </c>
      <c r="AA160" s="57">
        <v>0</v>
      </c>
      <c r="AB160" s="57">
        <v>0</v>
      </c>
      <c r="AC160" s="57">
        <v>0</v>
      </c>
      <c r="AD160" s="57">
        <v>0</v>
      </c>
      <c r="AE160" s="57">
        <v>0</v>
      </c>
      <c r="AF160" s="57">
        <v>0</v>
      </c>
      <c r="AG160" s="57">
        <v>0</v>
      </c>
      <c r="AH160" s="57">
        <v>0</v>
      </c>
      <c r="AI160" s="57">
        <v>0</v>
      </c>
      <c r="AJ160" s="57">
        <v>0</v>
      </c>
      <c r="AK160" s="57">
        <v>0</v>
      </c>
      <c r="AL160" s="57">
        <v>0</v>
      </c>
      <c r="AM160" s="57">
        <v>0</v>
      </c>
      <c r="AN160" s="57">
        <v>0</v>
      </c>
      <c r="AO160" s="57">
        <v>0</v>
      </c>
      <c r="AP160" s="57">
        <v>0</v>
      </c>
      <c r="AQ160" s="57">
        <v>0</v>
      </c>
      <c r="AR160" s="57">
        <v>0</v>
      </c>
      <c r="AS160" s="57">
        <v>0</v>
      </c>
      <c r="AT160" s="57">
        <v>0</v>
      </c>
      <c r="AU160" s="57">
        <v>0</v>
      </c>
      <c r="AV160" s="57">
        <v>0</v>
      </c>
      <c r="AW160" s="57">
        <v>0</v>
      </c>
      <c r="AX160" s="57">
        <v>0</v>
      </c>
      <c r="AY160" s="57">
        <v>0</v>
      </c>
      <c r="AZ160" s="57">
        <v>0</v>
      </c>
      <c r="BA160" s="57">
        <v>0</v>
      </c>
      <c r="BB160" s="57">
        <v>0</v>
      </c>
      <c r="BC160" s="57">
        <v>0</v>
      </c>
      <c r="BD160" s="57">
        <v>0</v>
      </c>
      <c r="BE160" s="57">
        <v>0</v>
      </c>
      <c r="BF160" s="57">
        <v>0</v>
      </c>
      <c r="BG160" s="57">
        <v>0</v>
      </c>
      <c r="BH160" s="57">
        <v>0</v>
      </c>
      <c r="BI160" s="57">
        <v>0</v>
      </c>
      <c r="BJ160" s="57">
        <v>0</v>
      </c>
      <c r="BK160" s="57">
        <v>0</v>
      </c>
      <c r="BL160" s="57">
        <v>0</v>
      </c>
      <c r="BM160" s="57">
        <v>0</v>
      </c>
      <c r="BN160" s="57">
        <v>0</v>
      </c>
      <c r="BO160" s="57">
        <v>0</v>
      </c>
      <c r="BP160" s="57">
        <v>0</v>
      </c>
      <c r="BQ160" s="57">
        <v>0</v>
      </c>
      <c r="BR160" s="57">
        <v>0</v>
      </c>
      <c r="BS160" s="57">
        <v>0</v>
      </c>
      <c r="BT160" s="57">
        <v>0</v>
      </c>
      <c r="BU160" s="57">
        <v>0</v>
      </c>
      <c r="BV160" s="57">
        <v>0</v>
      </c>
      <c r="BW160" s="57">
        <v>0</v>
      </c>
      <c r="BX160" s="57">
        <v>0</v>
      </c>
      <c r="BY160" s="57">
        <v>0</v>
      </c>
      <c r="BZ160" s="57">
        <v>0</v>
      </c>
      <c r="CA160" s="57">
        <v>0</v>
      </c>
      <c r="CB160" s="57">
        <v>0</v>
      </c>
      <c r="CC160" s="57">
        <v>0</v>
      </c>
      <c r="CD160" s="57">
        <v>0</v>
      </c>
      <c r="CE160" s="57">
        <v>0</v>
      </c>
      <c r="CF160" s="57">
        <v>0</v>
      </c>
      <c r="CG160" s="57">
        <v>0</v>
      </c>
      <c r="CH160" s="57">
        <v>0</v>
      </c>
      <c r="CI160" s="57">
        <v>0</v>
      </c>
      <c r="CJ160" s="57">
        <v>0</v>
      </c>
      <c r="CK160" s="57">
        <v>0</v>
      </c>
      <c r="CL160" s="57">
        <v>0</v>
      </c>
      <c r="CM160" s="57">
        <v>0</v>
      </c>
      <c r="CN160" s="57">
        <v>0</v>
      </c>
      <c r="CO160" s="57">
        <v>0</v>
      </c>
      <c r="CP160" s="57"/>
      <c r="CQ160" s="65">
        <f t="shared" si="377"/>
        <v>0</v>
      </c>
      <c r="CR160" s="46">
        <f t="shared" si="378"/>
        <v>0</v>
      </c>
      <c r="CX160" s="5"/>
      <c r="CY160" s="26"/>
    </row>
    <row r="161" spans="1:103">
      <c r="A161" s="1" t="s">
        <v>9</v>
      </c>
      <c r="Q161" s="63">
        <v>0</v>
      </c>
      <c r="R161" s="57">
        <v>0</v>
      </c>
      <c r="S161" s="57">
        <v>0</v>
      </c>
      <c r="T161" s="57">
        <v>0</v>
      </c>
      <c r="U161" s="57">
        <v>0</v>
      </c>
      <c r="V161" s="57">
        <v>0</v>
      </c>
      <c r="W161" s="57">
        <v>0</v>
      </c>
      <c r="X161" s="57">
        <v>0</v>
      </c>
      <c r="Y161" s="57">
        <v>0</v>
      </c>
      <c r="Z161" s="57">
        <v>0</v>
      </c>
      <c r="AA161" s="57">
        <v>0</v>
      </c>
      <c r="AB161" s="57">
        <v>0</v>
      </c>
      <c r="AC161" s="57">
        <v>0</v>
      </c>
      <c r="AD161" s="57">
        <v>0</v>
      </c>
      <c r="AE161" s="57">
        <v>0</v>
      </c>
      <c r="AF161" s="57">
        <v>0</v>
      </c>
      <c r="AG161" s="57">
        <v>0</v>
      </c>
      <c r="AH161" s="57">
        <v>0</v>
      </c>
      <c r="AI161" s="57">
        <v>0</v>
      </c>
      <c r="AJ161" s="57">
        <v>0</v>
      </c>
      <c r="AK161" s="57">
        <v>0</v>
      </c>
      <c r="AL161" s="57">
        <v>0</v>
      </c>
      <c r="AM161" s="57">
        <v>0</v>
      </c>
      <c r="AN161" s="57">
        <v>0</v>
      </c>
      <c r="AO161" s="57">
        <v>0</v>
      </c>
      <c r="AP161" s="57">
        <v>0</v>
      </c>
      <c r="AQ161" s="57">
        <v>0</v>
      </c>
      <c r="AR161" s="57">
        <v>0</v>
      </c>
      <c r="AS161" s="57">
        <v>0</v>
      </c>
      <c r="AT161" s="57">
        <v>0</v>
      </c>
      <c r="AU161" s="57">
        <v>0</v>
      </c>
      <c r="AV161" s="57">
        <v>0</v>
      </c>
      <c r="AW161" s="57">
        <v>0</v>
      </c>
      <c r="AX161" s="57">
        <v>0</v>
      </c>
      <c r="AY161" s="57">
        <v>0</v>
      </c>
      <c r="AZ161" s="57">
        <v>0</v>
      </c>
      <c r="BA161" s="57">
        <v>0</v>
      </c>
      <c r="BB161" s="57">
        <v>0</v>
      </c>
      <c r="BC161" s="57">
        <v>0</v>
      </c>
      <c r="BD161" s="57">
        <v>0</v>
      </c>
      <c r="BE161" s="57">
        <v>0</v>
      </c>
      <c r="BF161" s="57">
        <v>0</v>
      </c>
      <c r="BG161" s="57">
        <v>0</v>
      </c>
      <c r="BH161" s="57">
        <v>0</v>
      </c>
      <c r="BI161" s="57">
        <v>0</v>
      </c>
      <c r="BJ161" s="57">
        <v>0</v>
      </c>
      <c r="BK161" s="57">
        <v>0</v>
      </c>
      <c r="BL161" s="57">
        <v>0</v>
      </c>
      <c r="BM161" s="57">
        <v>0</v>
      </c>
      <c r="BN161" s="57">
        <v>0</v>
      </c>
      <c r="BO161" s="57">
        <v>0</v>
      </c>
      <c r="BP161" s="57">
        <v>0</v>
      </c>
      <c r="BQ161" s="57">
        <v>0</v>
      </c>
      <c r="BR161" s="57">
        <v>0</v>
      </c>
      <c r="BS161" s="57">
        <v>0</v>
      </c>
      <c r="BT161" s="57">
        <v>0</v>
      </c>
      <c r="BU161" s="57">
        <v>0</v>
      </c>
      <c r="BV161" s="57">
        <v>0</v>
      </c>
      <c r="BW161" s="57">
        <v>0</v>
      </c>
      <c r="BX161" s="57">
        <v>0</v>
      </c>
      <c r="BY161" s="57">
        <v>0</v>
      </c>
      <c r="BZ161" s="57">
        <v>0</v>
      </c>
      <c r="CA161" s="57">
        <v>0</v>
      </c>
      <c r="CB161" s="57">
        <v>0</v>
      </c>
      <c r="CC161" s="57">
        <v>0</v>
      </c>
      <c r="CD161" s="57">
        <v>0</v>
      </c>
      <c r="CE161" s="57">
        <v>0</v>
      </c>
      <c r="CF161" s="57">
        <v>0</v>
      </c>
      <c r="CG161" s="57">
        <v>0</v>
      </c>
      <c r="CH161" s="57">
        <v>0</v>
      </c>
      <c r="CI161" s="57">
        <v>0</v>
      </c>
      <c r="CJ161" s="57">
        <v>0</v>
      </c>
      <c r="CK161" s="57">
        <v>0</v>
      </c>
      <c r="CL161" s="57">
        <v>0</v>
      </c>
      <c r="CM161" s="57">
        <v>0</v>
      </c>
      <c r="CN161" s="57">
        <v>0</v>
      </c>
      <c r="CO161" s="57">
        <v>0</v>
      </c>
      <c r="CP161" s="57"/>
      <c r="CQ161" s="65">
        <f t="shared" si="377"/>
        <v>0</v>
      </c>
      <c r="CR161" s="46">
        <f t="shared" si="378"/>
        <v>0</v>
      </c>
      <c r="CX161" s="5"/>
      <c r="CY161" s="26"/>
    </row>
    <row r="162" spans="1:103">
      <c r="A162" s="1" t="s">
        <v>10</v>
      </c>
      <c r="Q162" s="63">
        <v>0</v>
      </c>
      <c r="R162" s="57">
        <v>0</v>
      </c>
      <c r="S162" s="57">
        <v>0</v>
      </c>
      <c r="T162" s="57">
        <v>0</v>
      </c>
      <c r="U162" s="57">
        <v>0</v>
      </c>
      <c r="V162" s="57">
        <v>0</v>
      </c>
      <c r="W162" s="57">
        <v>0</v>
      </c>
      <c r="X162" s="57">
        <v>0</v>
      </c>
      <c r="Y162" s="57">
        <v>0</v>
      </c>
      <c r="Z162" s="57">
        <v>0</v>
      </c>
      <c r="AA162" s="57">
        <v>0</v>
      </c>
      <c r="AB162" s="57">
        <v>0</v>
      </c>
      <c r="AC162" s="57">
        <v>0</v>
      </c>
      <c r="AD162" s="57">
        <v>0</v>
      </c>
      <c r="AE162" s="57">
        <v>0</v>
      </c>
      <c r="AF162" s="57">
        <v>0</v>
      </c>
      <c r="AG162" s="57">
        <v>0</v>
      </c>
      <c r="AH162" s="57">
        <v>0</v>
      </c>
      <c r="AI162" s="57">
        <v>0</v>
      </c>
      <c r="AJ162" s="57">
        <v>0</v>
      </c>
      <c r="AK162" s="57">
        <v>0</v>
      </c>
      <c r="AL162" s="57">
        <v>0</v>
      </c>
      <c r="AM162" s="57">
        <v>0</v>
      </c>
      <c r="AN162" s="57">
        <v>0</v>
      </c>
      <c r="AO162" s="57">
        <v>0</v>
      </c>
      <c r="AP162" s="57">
        <v>0</v>
      </c>
      <c r="AQ162" s="57">
        <v>0</v>
      </c>
      <c r="AR162" s="57">
        <v>0</v>
      </c>
      <c r="AS162" s="57">
        <v>0</v>
      </c>
      <c r="AT162" s="57">
        <v>0</v>
      </c>
      <c r="AU162" s="57">
        <v>0</v>
      </c>
      <c r="AV162" s="57">
        <v>0</v>
      </c>
      <c r="AW162" s="57">
        <v>0</v>
      </c>
      <c r="AX162" s="57">
        <v>0</v>
      </c>
      <c r="AY162" s="57">
        <v>0</v>
      </c>
      <c r="AZ162" s="57">
        <v>0</v>
      </c>
      <c r="BA162" s="57">
        <v>0</v>
      </c>
      <c r="BB162" s="57">
        <v>0</v>
      </c>
      <c r="BC162" s="57">
        <v>0</v>
      </c>
      <c r="BD162" s="57">
        <v>0</v>
      </c>
      <c r="BE162" s="57">
        <v>0</v>
      </c>
      <c r="BF162" s="57">
        <v>0</v>
      </c>
      <c r="BG162" s="57">
        <v>0</v>
      </c>
      <c r="BH162" s="57">
        <v>0</v>
      </c>
      <c r="BI162" s="57">
        <v>0</v>
      </c>
      <c r="BJ162" s="57">
        <v>0</v>
      </c>
      <c r="BK162" s="57">
        <v>0</v>
      </c>
      <c r="BL162" s="57">
        <v>0</v>
      </c>
      <c r="BM162" s="57">
        <v>0</v>
      </c>
      <c r="BN162" s="57">
        <v>0</v>
      </c>
      <c r="BO162" s="57">
        <v>0</v>
      </c>
      <c r="BP162" s="57">
        <v>0</v>
      </c>
      <c r="BQ162" s="57">
        <v>0</v>
      </c>
      <c r="BR162" s="57">
        <v>0</v>
      </c>
      <c r="BS162" s="57">
        <v>0</v>
      </c>
      <c r="BT162" s="57">
        <v>0</v>
      </c>
      <c r="BU162" s="57">
        <v>0</v>
      </c>
      <c r="BV162" s="57">
        <v>0</v>
      </c>
      <c r="BW162" s="57">
        <v>0</v>
      </c>
      <c r="BX162" s="57">
        <v>0</v>
      </c>
      <c r="BY162" s="57">
        <v>0</v>
      </c>
      <c r="BZ162" s="57">
        <v>0</v>
      </c>
      <c r="CA162" s="57">
        <v>0</v>
      </c>
      <c r="CB162" s="57">
        <v>0</v>
      </c>
      <c r="CC162" s="57">
        <v>0</v>
      </c>
      <c r="CD162" s="57">
        <v>0</v>
      </c>
      <c r="CE162" s="57">
        <v>0</v>
      </c>
      <c r="CF162" s="57">
        <v>0</v>
      </c>
      <c r="CG162" s="57">
        <v>0</v>
      </c>
      <c r="CH162" s="57">
        <v>0</v>
      </c>
      <c r="CI162" s="57">
        <v>0</v>
      </c>
      <c r="CJ162" s="57">
        <v>0</v>
      </c>
      <c r="CK162" s="57">
        <v>0</v>
      </c>
      <c r="CL162" s="57">
        <v>0</v>
      </c>
      <c r="CM162" s="57">
        <v>0</v>
      </c>
      <c r="CN162" s="57">
        <v>0</v>
      </c>
      <c r="CO162" s="57">
        <v>0</v>
      </c>
      <c r="CP162" s="57"/>
      <c r="CQ162" s="65">
        <f t="shared" si="377"/>
        <v>0</v>
      </c>
      <c r="CR162" s="46">
        <f t="shared" si="378"/>
        <v>0</v>
      </c>
      <c r="CX162" s="5"/>
      <c r="CY162" s="26"/>
    </row>
    <row r="163" spans="1:103">
      <c r="A163" s="1" t="s">
        <v>11</v>
      </c>
      <c r="Q163" s="63">
        <v>0</v>
      </c>
      <c r="R163" s="57">
        <v>0</v>
      </c>
      <c r="S163" s="57">
        <v>0</v>
      </c>
      <c r="T163" s="57">
        <v>0</v>
      </c>
      <c r="U163" s="57">
        <v>0</v>
      </c>
      <c r="V163" s="57">
        <v>0</v>
      </c>
      <c r="W163" s="57">
        <v>0</v>
      </c>
      <c r="X163" s="57">
        <v>0</v>
      </c>
      <c r="Y163" s="57">
        <v>0</v>
      </c>
      <c r="Z163" s="57">
        <v>0</v>
      </c>
      <c r="AA163" s="57">
        <v>0</v>
      </c>
      <c r="AB163" s="57">
        <v>0</v>
      </c>
      <c r="AC163" s="57">
        <v>0</v>
      </c>
      <c r="AD163" s="57">
        <v>0</v>
      </c>
      <c r="AE163" s="57">
        <v>1</v>
      </c>
      <c r="AF163" s="57">
        <v>0</v>
      </c>
      <c r="AG163" s="57">
        <v>0</v>
      </c>
      <c r="AH163" s="57">
        <v>0</v>
      </c>
      <c r="AI163" s="57">
        <v>0</v>
      </c>
      <c r="AJ163" s="57">
        <v>0</v>
      </c>
      <c r="AK163" s="57">
        <v>0</v>
      </c>
      <c r="AL163" s="57">
        <v>0</v>
      </c>
      <c r="AM163" s="57">
        <v>0</v>
      </c>
      <c r="AN163" s="57">
        <v>0</v>
      </c>
      <c r="AO163" s="57">
        <v>0</v>
      </c>
      <c r="AP163" s="57">
        <v>0</v>
      </c>
      <c r="AQ163" s="57">
        <v>0</v>
      </c>
      <c r="AR163" s="57">
        <v>0</v>
      </c>
      <c r="AS163" s="57">
        <v>0</v>
      </c>
      <c r="AT163" s="57">
        <v>0</v>
      </c>
      <c r="AU163" s="57">
        <v>0</v>
      </c>
      <c r="AV163" s="57">
        <v>0</v>
      </c>
      <c r="AW163" s="57">
        <v>0</v>
      </c>
      <c r="AX163" s="57">
        <v>0</v>
      </c>
      <c r="AY163" s="57">
        <v>0</v>
      </c>
      <c r="AZ163" s="57">
        <v>0</v>
      </c>
      <c r="BA163" s="57">
        <v>0</v>
      </c>
      <c r="BB163" s="57">
        <v>0</v>
      </c>
      <c r="BC163" s="57">
        <v>0</v>
      </c>
      <c r="BD163" s="57">
        <v>0</v>
      </c>
      <c r="BE163" s="57">
        <v>0</v>
      </c>
      <c r="BF163" s="57">
        <v>0</v>
      </c>
      <c r="BG163" s="57">
        <v>0</v>
      </c>
      <c r="BH163" s="57">
        <v>0</v>
      </c>
      <c r="BI163" s="57">
        <v>0</v>
      </c>
      <c r="BJ163" s="57">
        <v>0</v>
      </c>
      <c r="BK163" s="57">
        <v>0</v>
      </c>
      <c r="BL163" s="57">
        <v>0</v>
      </c>
      <c r="BM163" s="57">
        <v>0</v>
      </c>
      <c r="BN163" s="57">
        <v>0</v>
      </c>
      <c r="BO163" s="57">
        <v>0</v>
      </c>
      <c r="BP163" s="57">
        <v>0</v>
      </c>
      <c r="BQ163" s="57">
        <v>0</v>
      </c>
      <c r="BR163" s="57">
        <v>0</v>
      </c>
      <c r="BS163" s="57">
        <v>0</v>
      </c>
      <c r="BT163" s="57">
        <v>0</v>
      </c>
      <c r="BU163" s="57">
        <v>0</v>
      </c>
      <c r="BV163" s="57">
        <v>0</v>
      </c>
      <c r="BW163" s="57">
        <v>0</v>
      </c>
      <c r="BX163" s="57">
        <v>0</v>
      </c>
      <c r="BY163" s="57">
        <v>0</v>
      </c>
      <c r="BZ163" s="57">
        <v>0</v>
      </c>
      <c r="CA163" s="57">
        <v>0</v>
      </c>
      <c r="CB163" s="57">
        <v>0</v>
      </c>
      <c r="CC163" s="57">
        <v>0</v>
      </c>
      <c r="CD163" s="57">
        <v>0</v>
      </c>
      <c r="CE163" s="57">
        <v>0</v>
      </c>
      <c r="CF163" s="57">
        <v>0</v>
      </c>
      <c r="CG163" s="57">
        <v>0</v>
      </c>
      <c r="CH163" s="57">
        <v>0</v>
      </c>
      <c r="CI163" s="57">
        <v>0</v>
      </c>
      <c r="CJ163" s="57">
        <v>0</v>
      </c>
      <c r="CK163" s="57">
        <v>0</v>
      </c>
      <c r="CL163" s="57">
        <v>0</v>
      </c>
      <c r="CM163" s="57">
        <v>0</v>
      </c>
      <c r="CN163" s="57">
        <v>0</v>
      </c>
      <c r="CO163" s="57">
        <v>0</v>
      </c>
      <c r="CP163" s="57"/>
      <c r="CQ163" s="65">
        <f t="shared" si="377"/>
        <v>1</v>
      </c>
      <c r="CR163" s="46">
        <f t="shared" si="378"/>
        <v>1.2987012987012988E-2</v>
      </c>
      <c r="CX163" s="1"/>
      <c r="CY163" s="26"/>
    </row>
    <row r="164" spans="1:103">
      <c r="A164" s="1" t="s">
        <v>12</v>
      </c>
      <c r="Q164" s="63">
        <v>0</v>
      </c>
      <c r="R164" s="57">
        <v>0</v>
      </c>
      <c r="S164" s="57">
        <v>0</v>
      </c>
      <c r="T164" s="57">
        <v>0</v>
      </c>
      <c r="U164" s="57">
        <v>0</v>
      </c>
      <c r="V164" s="57">
        <v>0</v>
      </c>
      <c r="W164" s="57">
        <v>0</v>
      </c>
      <c r="X164" s="57">
        <v>0</v>
      </c>
      <c r="Y164" s="57">
        <v>0</v>
      </c>
      <c r="Z164" s="57">
        <v>0</v>
      </c>
      <c r="AA164" s="57">
        <v>0</v>
      </c>
      <c r="AB164" s="57">
        <v>0</v>
      </c>
      <c r="AC164" s="57">
        <v>0</v>
      </c>
      <c r="AD164" s="57">
        <v>0</v>
      </c>
      <c r="AE164" s="57">
        <v>0</v>
      </c>
      <c r="AF164" s="57">
        <v>0</v>
      </c>
      <c r="AG164" s="57">
        <v>0</v>
      </c>
      <c r="AH164" s="57">
        <v>0</v>
      </c>
      <c r="AI164" s="57">
        <v>0</v>
      </c>
      <c r="AJ164" s="57">
        <v>0</v>
      </c>
      <c r="AK164" s="57">
        <v>0</v>
      </c>
      <c r="AL164" s="57">
        <v>0</v>
      </c>
      <c r="AM164" s="57">
        <v>0</v>
      </c>
      <c r="AN164" s="57">
        <v>0</v>
      </c>
      <c r="AO164" s="57">
        <v>0</v>
      </c>
      <c r="AP164" s="57">
        <v>0</v>
      </c>
      <c r="AQ164" s="57">
        <v>0</v>
      </c>
      <c r="AR164" s="57">
        <v>0</v>
      </c>
      <c r="AS164" s="57">
        <v>0</v>
      </c>
      <c r="AT164" s="57">
        <v>0</v>
      </c>
      <c r="AU164" s="57">
        <v>0</v>
      </c>
      <c r="AV164" s="57">
        <v>0</v>
      </c>
      <c r="AW164" s="57">
        <v>0</v>
      </c>
      <c r="AX164" s="57">
        <v>0</v>
      </c>
      <c r="AY164" s="57">
        <v>0</v>
      </c>
      <c r="AZ164" s="57">
        <v>0</v>
      </c>
      <c r="BA164" s="57">
        <v>0</v>
      </c>
      <c r="BB164" s="57">
        <v>0</v>
      </c>
      <c r="BC164" s="57">
        <v>0</v>
      </c>
      <c r="BD164" s="57">
        <v>0</v>
      </c>
      <c r="BE164" s="57">
        <v>0</v>
      </c>
      <c r="BF164" s="57">
        <v>0</v>
      </c>
      <c r="BG164" s="57">
        <v>0</v>
      </c>
      <c r="BH164" s="57">
        <v>0</v>
      </c>
      <c r="BI164" s="57">
        <v>0</v>
      </c>
      <c r="BJ164" s="57">
        <v>0</v>
      </c>
      <c r="BK164" s="57">
        <v>0</v>
      </c>
      <c r="BL164" s="57">
        <v>0</v>
      </c>
      <c r="BM164" s="57">
        <v>0</v>
      </c>
      <c r="BN164" s="57">
        <v>0</v>
      </c>
      <c r="BO164" s="57">
        <v>1</v>
      </c>
      <c r="BP164" s="57">
        <v>0</v>
      </c>
      <c r="BQ164" s="57">
        <v>0</v>
      </c>
      <c r="BR164" s="57">
        <v>0</v>
      </c>
      <c r="BS164" s="57">
        <v>0</v>
      </c>
      <c r="BT164" s="57">
        <v>0</v>
      </c>
      <c r="BU164" s="57">
        <v>0</v>
      </c>
      <c r="BV164" s="57">
        <v>0</v>
      </c>
      <c r="BW164" s="57">
        <v>0</v>
      </c>
      <c r="BX164" s="57">
        <v>0</v>
      </c>
      <c r="BY164" s="57">
        <v>1</v>
      </c>
      <c r="BZ164" s="57">
        <v>0</v>
      </c>
      <c r="CA164" s="57">
        <v>0</v>
      </c>
      <c r="CB164" s="57">
        <v>0</v>
      </c>
      <c r="CC164" s="57">
        <v>0</v>
      </c>
      <c r="CD164" s="57">
        <v>0</v>
      </c>
      <c r="CE164" s="57">
        <v>0</v>
      </c>
      <c r="CF164" s="57">
        <v>0</v>
      </c>
      <c r="CG164" s="57">
        <v>0</v>
      </c>
      <c r="CH164" s="57">
        <v>0</v>
      </c>
      <c r="CI164" s="57">
        <v>0</v>
      </c>
      <c r="CJ164" s="57">
        <v>0</v>
      </c>
      <c r="CK164" s="57">
        <v>1</v>
      </c>
      <c r="CL164" s="57">
        <v>0</v>
      </c>
      <c r="CM164" s="57">
        <v>0</v>
      </c>
      <c r="CN164" s="57">
        <v>0</v>
      </c>
      <c r="CO164" s="57">
        <v>1</v>
      </c>
      <c r="CP164" s="57"/>
      <c r="CQ164" s="65">
        <f t="shared" si="377"/>
        <v>4</v>
      </c>
      <c r="CR164" s="46">
        <f t="shared" si="378"/>
        <v>5.1948051948051951E-2</v>
      </c>
      <c r="CX164" s="5"/>
      <c r="CY164" s="25"/>
    </row>
    <row r="165" spans="1:103">
      <c r="A165" s="1" t="s">
        <v>13</v>
      </c>
      <c r="Q165" s="63">
        <v>0</v>
      </c>
      <c r="R165" s="57">
        <v>1</v>
      </c>
      <c r="S165" s="57">
        <v>0</v>
      </c>
      <c r="T165" s="57">
        <v>1</v>
      </c>
      <c r="U165" s="57">
        <v>0</v>
      </c>
      <c r="V165" s="57">
        <v>0</v>
      </c>
      <c r="W165" s="57">
        <v>1</v>
      </c>
      <c r="X165" s="57">
        <v>0</v>
      </c>
      <c r="Y165" s="57">
        <v>1</v>
      </c>
      <c r="Z165" s="57">
        <v>0</v>
      </c>
      <c r="AA165" s="57">
        <v>0</v>
      </c>
      <c r="AB165" s="57">
        <v>0</v>
      </c>
      <c r="AC165" s="57">
        <v>0</v>
      </c>
      <c r="AD165" s="57">
        <v>1</v>
      </c>
      <c r="AE165" s="57">
        <v>2</v>
      </c>
      <c r="AF165" s="57">
        <v>0</v>
      </c>
      <c r="AG165" s="57">
        <v>0</v>
      </c>
      <c r="AH165" s="57">
        <v>0</v>
      </c>
      <c r="AI165" s="57">
        <v>0</v>
      </c>
      <c r="AJ165" s="57">
        <v>1</v>
      </c>
      <c r="AK165" s="57">
        <v>0</v>
      </c>
      <c r="AL165" s="57">
        <v>0</v>
      </c>
      <c r="AM165" s="57">
        <v>1</v>
      </c>
      <c r="AN165" s="57">
        <v>2</v>
      </c>
      <c r="AO165" s="57">
        <v>0</v>
      </c>
      <c r="AP165" s="57">
        <v>0</v>
      </c>
      <c r="AQ165" s="57">
        <v>0</v>
      </c>
      <c r="AR165" s="57">
        <v>2</v>
      </c>
      <c r="AS165" s="57">
        <v>1</v>
      </c>
      <c r="AT165" s="57">
        <v>0</v>
      </c>
      <c r="AU165" s="57">
        <v>0</v>
      </c>
      <c r="AV165" s="57">
        <v>0</v>
      </c>
      <c r="AW165" s="57">
        <v>0</v>
      </c>
      <c r="AX165" s="57">
        <v>0</v>
      </c>
      <c r="AY165" s="57">
        <v>0</v>
      </c>
      <c r="AZ165" s="57">
        <v>1</v>
      </c>
      <c r="BA165" s="57">
        <v>0</v>
      </c>
      <c r="BB165" s="57">
        <v>0</v>
      </c>
      <c r="BC165" s="57">
        <v>0</v>
      </c>
      <c r="BD165" s="57">
        <v>0</v>
      </c>
      <c r="BE165" s="57">
        <v>0</v>
      </c>
      <c r="BF165" s="57">
        <v>0</v>
      </c>
      <c r="BG165" s="57">
        <v>0</v>
      </c>
      <c r="BH165" s="57">
        <v>1</v>
      </c>
      <c r="BI165" s="57">
        <v>0</v>
      </c>
      <c r="BJ165" s="57">
        <v>0</v>
      </c>
      <c r="BK165" s="57">
        <v>0</v>
      </c>
      <c r="BL165" s="57">
        <v>1</v>
      </c>
      <c r="BM165" s="57">
        <v>0</v>
      </c>
      <c r="BN165" s="57">
        <v>0</v>
      </c>
      <c r="BO165" s="57">
        <v>0</v>
      </c>
      <c r="BP165" s="57">
        <v>1</v>
      </c>
      <c r="BQ165" s="57">
        <v>0</v>
      </c>
      <c r="BR165" s="57">
        <v>1</v>
      </c>
      <c r="BS165" s="57">
        <v>0</v>
      </c>
      <c r="BT165" s="57">
        <v>0</v>
      </c>
      <c r="BU165" s="57">
        <v>0</v>
      </c>
      <c r="BV165" s="57">
        <v>0</v>
      </c>
      <c r="BW165" s="57">
        <v>0</v>
      </c>
      <c r="BX165" s="57">
        <v>1</v>
      </c>
      <c r="BY165" s="57">
        <v>0</v>
      </c>
      <c r="BZ165" s="57">
        <v>0</v>
      </c>
      <c r="CA165" s="57">
        <v>0</v>
      </c>
      <c r="CB165" s="57">
        <v>0</v>
      </c>
      <c r="CC165" s="57">
        <v>0</v>
      </c>
      <c r="CD165" s="57">
        <v>2</v>
      </c>
      <c r="CE165" s="57">
        <v>0</v>
      </c>
      <c r="CF165" s="57">
        <v>0</v>
      </c>
      <c r="CG165" s="57">
        <v>0</v>
      </c>
      <c r="CH165" s="57">
        <v>0</v>
      </c>
      <c r="CI165" s="57">
        <v>2</v>
      </c>
      <c r="CJ165" s="57">
        <v>1</v>
      </c>
      <c r="CK165" s="57">
        <v>0</v>
      </c>
      <c r="CL165" s="57">
        <v>0</v>
      </c>
      <c r="CM165" s="57">
        <v>0</v>
      </c>
      <c r="CN165" s="57">
        <v>1</v>
      </c>
      <c r="CO165" s="57">
        <v>0</v>
      </c>
      <c r="CP165" s="57"/>
      <c r="CQ165" s="65">
        <f t="shared" si="377"/>
        <v>26</v>
      </c>
      <c r="CR165" s="46">
        <f t="shared" si="378"/>
        <v>0.33766233766233766</v>
      </c>
      <c r="CX165" s="5"/>
      <c r="CY165" s="26"/>
    </row>
    <row r="166" spans="1:103">
      <c r="A166" s="25" t="s">
        <v>14</v>
      </c>
      <c r="Q166" s="64"/>
      <c r="R166" s="64">
        <f>SUM(R154:R165)</f>
        <v>3</v>
      </c>
      <c r="S166" s="64">
        <f t="shared" ref="S166:CD166" si="379">SUM(S154:S165)</f>
        <v>2</v>
      </c>
      <c r="T166" s="64">
        <f t="shared" si="379"/>
        <v>3</v>
      </c>
      <c r="U166" s="64">
        <f t="shared" si="379"/>
        <v>0</v>
      </c>
      <c r="V166" s="64">
        <f t="shared" si="379"/>
        <v>2</v>
      </c>
      <c r="W166" s="64">
        <f t="shared" si="379"/>
        <v>1</v>
      </c>
      <c r="X166" s="64">
        <f t="shared" si="379"/>
        <v>0</v>
      </c>
      <c r="Y166" s="64">
        <f t="shared" si="379"/>
        <v>2</v>
      </c>
      <c r="Z166" s="64">
        <f t="shared" si="379"/>
        <v>3</v>
      </c>
      <c r="AA166" s="64">
        <f t="shared" si="379"/>
        <v>2</v>
      </c>
      <c r="AB166" s="64">
        <f t="shared" si="379"/>
        <v>2</v>
      </c>
      <c r="AC166" s="64">
        <f t="shared" si="379"/>
        <v>3</v>
      </c>
      <c r="AD166" s="64">
        <f t="shared" si="379"/>
        <v>4</v>
      </c>
      <c r="AE166" s="64">
        <f t="shared" si="379"/>
        <v>4</v>
      </c>
      <c r="AF166" s="64">
        <f t="shared" si="379"/>
        <v>0</v>
      </c>
      <c r="AG166" s="64">
        <f t="shared" si="379"/>
        <v>2</v>
      </c>
      <c r="AH166" s="64">
        <f t="shared" si="379"/>
        <v>1</v>
      </c>
      <c r="AI166" s="64">
        <f t="shared" si="379"/>
        <v>0</v>
      </c>
      <c r="AJ166" s="64">
        <f t="shared" si="379"/>
        <v>1</v>
      </c>
      <c r="AK166" s="64">
        <f t="shared" si="379"/>
        <v>1</v>
      </c>
      <c r="AL166" s="64">
        <f t="shared" si="379"/>
        <v>9</v>
      </c>
      <c r="AM166" s="64">
        <f t="shared" si="379"/>
        <v>2</v>
      </c>
      <c r="AN166" s="64">
        <f t="shared" si="379"/>
        <v>8</v>
      </c>
      <c r="AO166" s="64">
        <f t="shared" si="379"/>
        <v>5</v>
      </c>
      <c r="AP166" s="64">
        <f t="shared" si="379"/>
        <v>0</v>
      </c>
      <c r="AQ166" s="64">
        <f t="shared" si="379"/>
        <v>4</v>
      </c>
      <c r="AR166" s="64">
        <f t="shared" si="379"/>
        <v>4</v>
      </c>
      <c r="AS166" s="64">
        <f t="shared" si="379"/>
        <v>4</v>
      </c>
      <c r="AT166" s="64">
        <f t="shared" si="379"/>
        <v>1</v>
      </c>
      <c r="AU166" s="64">
        <f t="shared" si="379"/>
        <v>1</v>
      </c>
      <c r="AV166" s="64">
        <f t="shared" si="379"/>
        <v>7</v>
      </c>
      <c r="AW166" s="64">
        <f t="shared" si="379"/>
        <v>4</v>
      </c>
      <c r="AX166" s="64">
        <f t="shared" si="379"/>
        <v>2</v>
      </c>
      <c r="AY166" s="64">
        <f t="shared" si="379"/>
        <v>6</v>
      </c>
      <c r="AZ166" s="64">
        <f t="shared" si="379"/>
        <v>7</v>
      </c>
      <c r="BA166" s="64">
        <f t="shared" si="379"/>
        <v>5</v>
      </c>
      <c r="BB166" s="64">
        <f t="shared" si="379"/>
        <v>0</v>
      </c>
      <c r="BC166" s="64">
        <f t="shared" si="379"/>
        <v>1</v>
      </c>
      <c r="BD166" s="64">
        <f t="shared" si="379"/>
        <v>1</v>
      </c>
      <c r="BE166" s="64">
        <f t="shared" si="379"/>
        <v>6</v>
      </c>
      <c r="BF166" s="64">
        <f t="shared" si="379"/>
        <v>0</v>
      </c>
      <c r="BG166" s="64">
        <f t="shared" si="379"/>
        <v>1</v>
      </c>
      <c r="BH166" s="64">
        <f t="shared" si="379"/>
        <v>11</v>
      </c>
      <c r="BI166" s="64">
        <f t="shared" si="379"/>
        <v>3</v>
      </c>
      <c r="BJ166" s="64">
        <f t="shared" si="379"/>
        <v>0</v>
      </c>
      <c r="BK166" s="64">
        <f t="shared" si="379"/>
        <v>2</v>
      </c>
      <c r="BL166" s="64">
        <f t="shared" si="379"/>
        <v>2</v>
      </c>
      <c r="BM166" s="64">
        <f t="shared" si="379"/>
        <v>0</v>
      </c>
      <c r="BN166" s="64">
        <f t="shared" si="379"/>
        <v>0</v>
      </c>
      <c r="BO166" s="64">
        <f t="shared" si="379"/>
        <v>4</v>
      </c>
      <c r="BP166" s="64">
        <f t="shared" si="379"/>
        <v>6</v>
      </c>
      <c r="BQ166" s="64">
        <f t="shared" si="379"/>
        <v>2</v>
      </c>
      <c r="BR166" s="64">
        <f t="shared" si="379"/>
        <v>3</v>
      </c>
      <c r="BS166" s="64">
        <f t="shared" si="379"/>
        <v>6</v>
      </c>
      <c r="BT166" s="64">
        <f t="shared" si="379"/>
        <v>0</v>
      </c>
      <c r="BU166" s="64">
        <f t="shared" si="379"/>
        <v>1</v>
      </c>
      <c r="BV166" s="64">
        <f t="shared" si="379"/>
        <v>0</v>
      </c>
      <c r="BW166" s="64">
        <f t="shared" si="379"/>
        <v>1</v>
      </c>
      <c r="BX166" s="64">
        <f t="shared" si="379"/>
        <v>2</v>
      </c>
      <c r="BY166" s="64">
        <f t="shared" si="379"/>
        <v>4</v>
      </c>
      <c r="BZ166" s="64">
        <f t="shared" si="379"/>
        <v>2</v>
      </c>
      <c r="CA166" s="64">
        <f t="shared" si="379"/>
        <v>4</v>
      </c>
      <c r="CB166" s="64">
        <f t="shared" si="379"/>
        <v>1</v>
      </c>
      <c r="CC166" s="64">
        <f t="shared" si="379"/>
        <v>3</v>
      </c>
      <c r="CD166" s="64">
        <f t="shared" si="379"/>
        <v>2</v>
      </c>
      <c r="CE166" s="64">
        <f t="shared" ref="CE166:CM166" si="380">SUM(CE154:CE165)</f>
        <v>0</v>
      </c>
      <c r="CF166" s="64">
        <f t="shared" si="380"/>
        <v>1</v>
      </c>
      <c r="CG166" s="64">
        <f t="shared" si="380"/>
        <v>1</v>
      </c>
      <c r="CH166" s="64">
        <f t="shared" si="380"/>
        <v>2</v>
      </c>
      <c r="CI166" s="64">
        <f t="shared" si="380"/>
        <v>2</v>
      </c>
      <c r="CJ166" s="64">
        <f t="shared" si="380"/>
        <v>5</v>
      </c>
      <c r="CK166" s="64">
        <f t="shared" si="380"/>
        <v>16</v>
      </c>
      <c r="CL166" s="64">
        <f t="shared" si="380"/>
        <v>6</v>
      </c>
      <c r="CM166" s="64">
        <f t="shared" si="380"/>
        <v>2</v>
      </c>
      <c r="CN166" s="64">
        <f t="shared" ref="CN166:CO166" si="381">SUM(CN154:CN165)</f>
        <v>2</v>
      </c>
      <c r="CO166" s="64">
        <f t="shared" si="381"/>
        <v>3</v>
      </c>
      <c r="CP166" s="64"/>
      <c r="CQ166" s="66">
        <f>SUM(CQ154:CQ165)</f>
        <v>213</v>
      </c>
      <c r="CR166" s="97">
        <f>SUM(CR154:CR165)</f>
        <v>2.7949725712883606</v>
      </c>
      <c r="CS166" s="25" t="s">
        <v>14</v>
      </c>
      <c r="CX166" s="5"/>
      <c r="CY166" s="26"/>
    </row>
    <row r="167" spans="1:103">
      <c r="A167" s="25" t="s">
        <v>208</v>
      </c>
      <c r="Q167" s="25"/>
      <c r="R167" s="57">
        <f t="shared" ref="R167:CC167" si="382">SUM(Q165,R154:R155)</f>
        <v>1</v>
      </c>
      <c r="S167" s="57">
        <f t="shared" si="382"/>
        <v>3</v>
      </c>
      <c r="T167" s="57">
        <f t="shared" si="382"/>
        <v>2</v>
      </c>
      <c r="U167" s="57">
        <f t="shared" si="382"/>
        <v>1</v>
      </c>
      <c r="V167" s="57">
        <f t="shared" si="382"/>
        <v>2</v>
      </c>
      <c r="W167" s="57">
        <f t="shared" si="382"/>
        <v>0</v>
      </c>
      <c r="X167" s="57">
        <f t="shared" si="382"/>
        <v>1</v>
      </c>
      <c r="Y167" s="57">
        <f t="shared" si="382"/>
        <v>1</v>
      </c>
      <c r="Z167" s="57">
        <f t="shared" si="382"/>
        <v>3</v>
      </c>
      <c r="AA167" s="57">
        <f t="shared" si="382"/>
        <v>2</v>
      </c>
      <c r="AB167" s="57">
        <f t="shared" si="382"/>
        <v>2</v>
      </c>
      <c r="AC167" s="57">
        <f t="shared" si="382"/>
        <v>3</v>
      </c>
      <c r="AD167" s="57">
        <f t="shared" si="382"/>
        <v>3</v>
      </c>
      <c r="AE167" s="57">
        <f t="shared" si="382"/>
        <v>2</v>
      </c>
      <c r="AF167" s="57">
        <f t="shared" si="382"/>
        <v>2</v>
      </c>
      <c r="AG167" s="57">
        <f t="shared" si="382"/>
        <v>2</v>
      </c>
      <c r="AH167" s="57">
        <f t="shared" si="382"/>
        <v>1</v>
      </c>
      <c r="AI167" s="57">
        <f t="shared" si="382"/>
        <v>0</v>
      </c>
      <c r="AJ167" s="57">
        <f t="shared" si="382"/>
        <v>0</v>
      </c>
      <c r="AK167" s="57">
        <f t="shared" si="382"/>
        <v>2</v>
      </c>
      <c r="AL167" s="57">
        <f t="shared" si="382"/>
        <v>8</v>
      </c>
      <c r="AM167" s="57">
        <f t="shared" si="382"/>
        <v>1</v>
      </c>
      <c r="AN167" s="57">
        <f t="shared" si="382"/>
        <v>7</v>
      </c>
      <c r="AO167" s="57">
        <f t="shared" si="382"/>
        <v>7</v>
      </c>
      <c r="AP167" s="57">
        <f t="shared" si="382"/>
        <v>0</v>
      </c>
      <c r="AQ167" s="57">
        <f t="shared" si="382"/>
        <v>4</v>
      </c>
      <c r="AR167" s="57">
        <f t="shared" si="382"/>
        <v>2</v>
      </c>
      <c r="AS167" s="57">
        <f t="shared" si="382"/>
        <v>5</v>
      </c>
      <c r="AT167" s="57">
        <f t="shared" si="382"/>
        <v>2</v>
      </c>
      <c r="AU167" s="57">
        <f t="shared" si="382"/>
        <v>1</v>
      </c>
      <c r="AV167" s="57">
        <f t="shared" si="382"/>
        <v>7</v>
      </c>
      <c r="AW167" s="57">
        <f t="shared" si="382"/>
        <v>4</v>
      </c>
      <c r="AX167" s="57">
        <f t="shared" si="382"/>
        <v>2</v>
      </c>
      <c r="AY167" s="57">
        <f t="shared" si="382"/>
        <v>6</v>
      </c>
      <c r="AZ167" s="57">
        <f t="shared" si="382"/>
        <v>6</v>
      </c>
      <c r="BA167" s="57">
        <f t="shared" si="382"/>
        <v>3</v>
      </c>
      <c r="BB167" s="57">
        <f t="shared" si="382"/>
        <v>0</v>
      </c>
      <c r="BC167" s="57">
        <f t="shared" si="382"/>
        <v>1</v>
      </c>
      <c r="BD167" s="57">
        <f t="shared" si="382"/>
        <v>1</v>
      </c>
      <c r="BE167" s="57">
        <f t="shared" si="382"/>
        <v>6</v>
      </c>
      <c r="BF167" s="57">
        <f t="shared" si="382"/>
        <v>0</v>
      </c>
      <c r="BG167" s="57">
        <f t="shared" si="382"/>
        <v>1</v>
      </c>
      <c r="BH167" s="57">
        <f t="shared" si="382"/>
        <v>10</v>
      </c>
      <c r="BI167" s="57">
        <f t="shared" si="382"/>
        <v>4</v>
      </c>
      <c r="BJ167" s="57">
        <f t="shared" si="382"/>
        <v>0</v>
      </c>
      <c r="BK167" s="57">
        <f t="shared" si="382"/>
        <v>2</v>
      </c>
      <c r="BL167" s="57">
        <f t="shared" si="382"/>
        <v>1</v>
      </c>
      <c r="BM167" s="57">
        <f t="shared" si="382"/>
        <v>1</v>
      </c>
      <c r="BN167" s="57">
        <f t="shared" si="382"/>
        <v>0</v>
      </c>
      <c r="BO167" s="57">
        <f t="shared" si="382"/>
        <v>2</v>
      </c>
      <c r="BP167" s="57">
        <f t="shared" si="382"/>
        <v>5</v>
      </c>
      <c r="BQ167" s="57">
        <f t="shared" si="382"/>
        <v>3</v>
      </c>
      <c r="BR167" s="57">
        <f t="shared" si="382"/>
        <v>2</v>
      </c>
      <c r="BS167" s="57">
        <f t="shared" si="382"/>
        <v>7</v>
      </c>
      <c r="BT167" s="57">
        <f t="shared" si="382"/>
        <v>0</v>
      </c>
      <c r="BU167" s="57">
        <f t="shared" si="382"/>
        <v>1</v>
      </c>
      <c r="BV167" s="57">
        <f t="shared" si="382"/>
        <v>0</v>
      </c>
      <c r="BW167" s="57">
        <f t="shared" si="382"/>
        <v>1</v>
      </c>
      <c r="BX167" s="57">
        <f t="shared" si="382"/>
        <v>1</v>
      </c>
      <c r="BY167" s="57">
        <f t="shared" si="382"/>
        <v>4</v>
      </c>
      <c r="BZ167" s="57">
        <f t="shared" si="382"/>
        <v>2</v>
      </c>
      <c r="CA167" s="57">
        <f t="shared" si="382"/>
        <v>4</v>
      </c>
      <c r="CB167" s="57">
        <f t="shared" si="382"/>
        <v>1</v>
      </c>
      <c r="CC167" s="57">
        <f t="shared" si="382"/>
        <v>3</v>
      </c>
      <c r="CD167" s="57">
        <f t="shared" ref="CD167:CJ167" si="383">SUM(CC165,CD154:CD155)</f>
        <v>0</v>
      </c>
      <c r="CE167" s="57">
        <f t="shared" si="383"/>
        <v>2</v>
      </c>
      <c r="CF167" s="57">
        <f t="shared" si="383"/>
        <v>1</v>
      </c>
      <c r="CG167" s="57">
        <f t="shared" si="383"/>
        <v>1</v>
      </c>
      <c r="CH167" s="57">
        <f t="shared" si="383"/>
        <v>2</v>
      </c>
      <c r="CI167" s="57">
        <f t="shared" si="383"/>
        <v>0</v>
      </c>
      <c r="CJ167" s="57">
        <f t="shared" si="383"/>
        <v>6</v>
      </c>
      <c r="CK167" s="57">
        <f>SUM(CJ165,CK154:CK155)</f>
        <v>16</v>
      </c>
      <c r="CL167" s="57">
        <f>SUM(CK165,CL154:CL155)</f>
        <v>6</v>
      </c>
      <c r="CM167" s="57">
        <f>SUM(CL165,CM154:CM155)</f>
        <v>2</v>
      </c>
      <c r="CN167" s="57">
        <f>SUM(CM165,CN154:CN155)</f>
        <v>1</v>
      </c>
      <c r="CO167" s="57">
        <f>SUM(CN165,CO154:CO155)</f>
        <v>3</v>
      </c>
      <c r="CP167" s="57"/>
      <c r="CQ167" s="57">
        <f>SUM(CQ154:CQ155,CQ165)</f>
        <v>201</v>
      </c>
      <c r="CR167" s="46">
        <f>SUM(CR154:CR155,CR165)</f>
        <v>2.6402939166097057</v>
      </c>
      <c r="CS167" s="25" t="s">
        <v>208</v>
      </c>
      <c r="CX167" s="5"/>
      <c r="CY167" s="26"/>
    </row>
    <row r="168" spans="1:103">
      <c r="AA168" s="17"/>
      <c r="CX168" s="5"/>
      <c r="CY168" s="26"/>
    </row>
    <row r="169" spans="1:103">
      <c r="AA169" s="17"/>
      <c r="CX169" s="5"/>
      <c r="CY169" s="26"/>
    </row>
    <row r="170" spans="1:103">
      <c r="AA170" s="17"/>
      <c r="CX170" s="5"/>
      <c r="CY170" s="26"/>
    </row>
    <row r="171" spans="1:103">
      <c r="AA171" s="17"/>
      <c r="CX171" s="5"/>
      <c r="CY171" s="26"/>
    </row>
    <row r="172" spans="1:103">
      <c r="AA172" s="17"/>
      <c r="CX172" s="5"/>
      <c r="CY172" s="26"/>
    </row>
    <row r="173" spans="1:103">
      <c r="AA173" s="17"/>
    </row>
    <row r="174" spans="1:103">
      <c r="AA174" s="17"/>
    </row>
    <row r="175" spans="1:103">
      <c r="AA175" s="17"/>
    </row>
    <row r="176" spans="1:103">
      <c r="AA176" s="17"/>
    </row>
    <row r="177" spans="27:27">
      <c r="AA177" s="17"/>
    </row>
    <row r="178" spans="27:27">
      <c r="AA178" s="17"/>
    </row>
    <row r="179" spans="27:27">
      <c r="AA179" s="17"/>
    </row>
    <row r="180" spans="27:27">
      <c r="AA180" s="17"/>
    </row>
    <row r="181" spans="27:27">
      <c r="AA181" s="17"/>
    </row>
    <row r="182" spans="27:27">
      <c r="AA182" s="17"/>
    </row>
    <row r="183" spans="27:27">
      <c r="AA183" s="17"/>
    </row>
    <row r="184" spans="27:27">
      <c r="AA184" s="17"/>
    </row>
    <row r="185" spans="27:27">
      <c r="AA185" s="17"/>
    </row>
    <row r="186" spans="27:27">
      <c r="AA186" s="17"/>
    </row>
    <row r="187" spans="27:27">
      <c r="AA187" s="17"/>
    </row>
    <row r="188" spans="27:27">
      <c r="AA188" s="17"/>
    </row>
    <row r="189" spans="27:27">
      <c r="AA189" s="17"/>
    </row>
    <row r="190" spans="27:27">
      <c r="AA190" s="17"/>
    </row>
    <row r="191" spans="27:27">
      <c r="AA191" s="17"/>
    </row>
    <row r="192" spans="27:27">
      <c r="AA192" s="17"/>
    </row>
    <row r="193" spans="1:27">
      <c r="AA193" s="17"/>
    </row>
    <row r="194" spans="1:27">
      <c r="AA194" s="17"/>
    </row>
    <row r="195" spans="1:27">
      <c r="AA195" s="17"/>
    </row>
    <row r="196" spans="1:27">
      <c r="AA196" s="17"/>
    </row>
    <row r="197" spans="1:27">
      <c r="AA197" s="17"/>
    </row>
    <row r="198" spans="1:27">
      <c r="AA198" s="17"/>
    </row>
    <row r="199" spans="1:27">
      <c r="AA199" s="17"/>
    </row>
    <row r="200" spans="1:27">
      <c r="AA200" s="17"/>
    </row>
    <row r="201" spans="1:27">
      <c r="AA201" s="17"/>
    </row>
    <row r="202" spans="1:27">
      <c r="AA202" s="17"/>
    </row>
    <row r="203" spans="1:27">
      <c r="AA203" s="17"/>
    </row>
    <row r="204" spans="1:27">
      <c r="AA204" s="17"/>
    </row>
    <row r="205" spans="1:27" ht="15.75">
      <c r="C205" s="83"/>
      <c r="AA205" s="17"/>
    </row>
    <row r="206" spans="1:27">
      <c r="AA206" s="17"/>
    </row>
    <row r="207" spans="1:27">
      <c r="AA207" s="17"/>
    </row>
    <row r="208" spans="1:27">
      <c r="A208" s="25" t="s">
        <v>1</v>
      </c>
      <c r="C208" s="25" t="s">
        <v>275</v>
      </c>
      <c r="V208" s="25" t="s">
        <v>274</v>
      </c>
      <c r="AA208" s="17"/>
    </row>
    <row r="209" spans="27:27">
      <c r="AA209" s="17"/>
    </row>
    <row r="210" spans="27:27">
      <c r="AA210" s="17"/>
    </row>
    <row r="211" spans="27:27">
      <c r="AA211" s="17"/>
    </row>
    <row r="212" spans="27:27">
      <c r="AA212" s="17"/>
    </row>
    <row r="213" spans="27:27">
      <c r="AA213" s="17"/>
    </row>
    <row r="214" spans="27:27">
      <c r="AA214" s="17"/>
    </row>
    <row r="215" spans="27:27">
      <c r="AA215" s="17"/>
    </row>
    <row r="216" spans="27:27">
      <c r="AA216" s="17"/>
    </row>
    <row r="217" spans="27:27">
      <c r="AA217" s="17"/>
    </row>
    <row r="218" spans="27:27">
      <c r="AA218" s="17"/>
    </row>
    <row r="219" spans="27:27">
      <c r="AA219" s="17"/>
    </row>
    <row r="220" spans="27:27">
      <c r="AA220" s="17"/>
    </row>
    <row r="221" spans="27:27">
      <c r="AA221" s="17"/>
    </row>
    <row r="222" spans="27:27">
      <c r="AA222" s="17"/>
    </row>
    <row r="223" spans="27:27">
      <c r="AA223" s="17"/>
    </row>
    <row r="224" spans="27:27">
      <c r="AA224" s="17"/>
    </row>
    <row r="225" spans="27:27">
      <c r="AA225" s="17"/>
    </row>
    <row r="226" spans="27:27">
      <c r="AA226" s="17"/>
    </row>
    <row r="227" spans="27:27">
      <c r="AA227" s="17"/>
    </row>
    <row r="228" spans="27:27">
      <c r="AA228" s="17"/>
    </row>
    <row r="229" spans="27:27">
      <c r="AA229" s="17"/>
    </row>
    <row r="230" spans="27:27">
      <c r="AA230" s="17"/>
    </row>
    <row r="231" spans="27:27">
      <c r="AA231" s="17"/>
    </row>
    <row r="232" spans="27:27">
      <c r="AA232" s="17"/>
    </row>
    <row r="233" spans="27:27">
      <c r="AA233" s="17"/>
    </row>
    <row r="234" spans="27:27">
      <c r="AA234" s="17"/>
    </row>
    <row r="235" spans="27:27">
      <c r="AA235" s="17"/>
    </row>
    <row r="236" spans="27:27">
      <c r="AA236" s="17"/>
    </row>
    <row r="237" spans="27:27">
      <c r="AA237" s="17"/>
    </row>
    <row r="238" spans="27:27">
      <c r="AA238" s="17"/>
    </row>
    <row r="239" spans="27:27">
      <c r="AA239" s="17"/>
    </row>
    <row r="240" spans="27:27">
      <c r="AA240" s="17"/>
    </row>
    <row r="241" spans="3:27">
      <c r="AA241" s="17"/>
    </row>
    <row r="242" spans="3:27">
      <c r="C242" s="25" t="s">
        <v>276</v>
      </c>
      <c r="U242" s="25" t="s">
        <v>277</v>
      </c>
      <c r="AA242" s="17"/>
    </row>
    <row r="243" spans="3:27">
      <c r="AA243" s="17"/>
    </row>
    <row r="244" spans="3:27">
      <c r="AA244" s="17"/>
    </row>
    <row r="245" spans="3:27">
      <c r="AA245" s="17"/>
    </row>
    <row r="246" spans="3:27">
      <c r="AA246" s="17"/>
    </row>
    <row r="247" spans="3:27">
      <c r="AA247" s="17"/>
    </row>
    <row r="248" spans="3:27">
      <c r="AA248" s="17"/>
    </row>
    <row r="249" spans="3:27">
      <c r="AA249" s="17"/>
    </row>
    <row r="250" spans="3:27">
      <c r="AA250" s="17"/>
    </row>
    <row r="251" spans="3:27">
      <c r="AA251" s="17"/>
    </row>
    <row r="252" spans="3:27">
      <c r="AA252" s="17"/>
    </row>
    <row r="253" spans="3:27">
      <c r="AA253" s="17"/>
    </row>
    <row r="254" spans="3:27">
      <c r="AA254" s="17"/>
    </row>
    <row r="255" spans="3:27">
      <c r="AA255" s="17"/>
    </row>
    <row r="256" spans="3:27">
      <c r="AA256" s="17"/>
    </row>
    <row r="257" spans="27:27">
      <c r="AA257" s="17"/>
    </row>
    <row r="258" spans="27:27">
      <c r="AA258" s="17"/>
    </row>
    <row r="259" spans="27:27">
      <c r="AA259" s="17"/>
    </row>
    <row r="260" spans="27:27">
      <c r="AA260" s="17"/>
    </row>
    <row r="261" spans="27:27">
      <c r="AA261" s="17"/>
    </row>
    <row r="262" spans="27:27">
      <c r="AA262" s="17"/>
    </row>
    <row r="263" spans="27:27">
      <c r="AA263" s="17"/>
    </row>
    <row r="264" spans="27:27">
      <c r="AA264" s="17"/>
    </row>
    <row r="265" spans="27:27">
      <c r="AA265" s="17"/>
    </row>
    <row r="266" spans="27:27">
      <c r="AA266" s="17"/>
    </row>
    <row r="267" spans="27:27">
      <c r="AA267" s="17"/>
    </row>
    <row r="268" spans="27:27">
      <c r="AA268" s="17"/>
    </row>
    <row r="269" spans="27:27">
      <c r="AA269" s="17"/>
    </row>
    <row r="270" spans="27:27">
      <c r="AA270" s="17"/>
    </row>
    <row r="271" spans="27:27">
      <c r="AA271" s="17"/>
    </row>
    <row r="272" spans="27:27">
      <c r="AA272" s="17"/>
    </row>
    <row r="273" spans="27:27">
      <c r="AA273" s="17"/>
    </row>
    <row r="274" spans="27:27">
      <c r="AA274" s="17"/>
    </row>
    <row r="275" spans="27:27">
      <c r="AA275" s="17"/>
    </row>
    <row r="276" spans="27:27">
      <c r="AA276" s="17"/>
    </row>
    <row r="277" spans="27:27">
      <c r="AA277" s="17"/>
    </row>
    <row r="278" spans="27:27">
      <c r="AA278" s="17"/>
    </row>
    <row r="279" spans="27:27">
      <c r="AA279" s="17"/>
    </row>
    <row r="280" spans="27:27">
      <c r="AA280" s="17"/>
    </row>
    <row r="281" spans="27:27">
      <c r="AA281" s="17"/>
    </row>
    <row r="282" spans="27:27">
      <c r="AA282" s="17"/>
    </row>
    <row r="283" spans="27:27">
      <c r="AA283" s="17"/>
    </row>
    <row r="284" spans="27:27">
      <c r="AA284" s="17"/>
    </row>
    <row r="285" spans="27:27">
      <c r="AA285" s="17"/>
    </row>
    <row r="286" spans="27:27">
      <c r="AA286" s="17"/>
    </row>
    <row r="287" spans="27:27">
      <c r="AA287" s="17"/>
    </row>
    <row r="288" spans="27:27">
      <c r="AA288" s="17"/>
    </row>
    <row r="289" spans="27:27">
      <c r="AA289" s="17"/>
    </row>
    <row r="290" spans="27:27">
      <c r="AA290" s="17"/>
    </row>
    <row r="291" spans="27:27">
      <c r="AA291" s="17"/>
    </row>
    <row r="292" spans="27:27">
      <c r="AA292" s="17"/>
    </row>
    <row r="293" spans="27:27">
      <c r="AA293" s="17"/>
    </row>
    <row r="294" spans="27:27">
      <c r="AA294" s="17"/>
    </row>
    <row r="295" spans="27:27">
      <c r="AA295" s="17"/>
    </row>
    <row r="296" spans="27:27">
      <c r="AA296" s="17"/>
    </row>
    <row r="297" spans="27:27">
      <c r="AA297" s="17"/>
    </row>
    <row r="298" spans="27:27">
      <c r="AA298" s="17"/>
    </row>
    <row r="299" spans="27:27">
      <c r="AA299" s="17"/>
    </row>
    <row r="300" spans="27:27">
      <c r="AA300" s="17"/>
    </row>
    <row r="301" spans="27:27">
      <c r="AA301" s="17"/>
    </row>
    <row r="302" spans="27:27">
      <c r="AA302" s="17"/>
    </row>
    <row r="303" spans="27:27">
      <c r="AA303" s="17"/>
    </row>
    <row r="304" spans="27:27">
      <c r="AA304" s="17"/>
    </row>
    <row r="305" spans="27:27">
      <c r="AA305" s="17"/>
    </row>
    <row r="306" spans="27:27">
      <c r="AA306" s="17"/>
    </row>
    <row r="307" spans="27:27">
      <c r="AA307" s="17"/>
    </row>
    <row r="308" spans="27:27">
      <c r="AA308" s="17"/>
    </row>
    <row r="309" spans="27:27">
      <c r="AA309" s="17"/>
    </row>
    <row r="310" spans="27:27">
      <c r="AA310" s="17"/>
    </row>
    <row r="311" spans="27:27">
      <c r="AA311" s="17"/>
    </row>
    <row r="312" spans="27:27">
      <c r="AA312" s="17"/>
    </row>
    <row r="313" spans="27:27">
      <c r="AA313" s="17"/>
    </row>
    <row r="314" spans="27:27">
      <c r="AA314" s="17"/>
    </row>
    <row r="315" spans="27:27">
      <c r="AA315" s="17"/>
    </row>
    <row r="316" spans="27:27">
      <c r="AA316" s="17"/>
    </row>
    <row r="317" spans="27:27">
      <c r="AA317" s="17"/>
    </row>
    <row r="318" spans="27:27">
      <c r="AA318" s="17"/>
    </row>
    <row r="319" spans="27:27">
      <c r="AA319" s="17"/>
    </row>
    <row r="320" spans="27:27">
      <c r="AA320" s="17"/>
    </row>
    <row r="321" spans="27:27">
      <c r="AA321" s="17"/>
    </row>
    <row r="322" spans="27:27">
      <c r="AA322" s="17"/>
    </row>
    <row r="323" spans="27:27">
      <c r="AA323" s="17"/>
    </row>
    <row r="324" spans="27:27">
      <c r="AA324" s="17"/>
    </row>
    <row r="325" spans="27:27">
      <c r="AA325" s="17"/>
    </row>
    <row r="326" spans="27:27">
      <c r="AA326" s="17"/>
    </row>
    <row r="327" spans="27:27">
      <c r="AA327" s="17"/>
    </row>
    <row r="328" spans="27:27">
      <c r="AA328" s="17"/>
    </row>
    <row r="329" spans="27:27">
      <c r="AA329" s="17"/>
    </row>
    <row r="330" spans="27:27">
      <c r="AA330" s="17"/>
    </row>
    <row r="331" spans="27:27">
      <c r="AA331" s="17"/>
    </row>
    <row r="332" spans="27:27">
      <c r="AA332" s="17"/>
    </row>
    <row r="333" spans="27:27">
      <c r="AA333" s="17"/>
    </row>
    <row r="334" spans="27:27">
      <c r="AA334" s="17"/>
    </row>
    <row r="335" spans="27:27">
      <c r="AA335" s="17"/>
    </row>
    <row r="336" spans="27:27">
      <c r="AA336" s="17"/>
    </row>
    <row r="337" spans="27:27">
      <c r="AA337" s="17"/>
    </row>
    <row r="338" spans="27:27">
      <c r="AA338" s="17"/>
    </row>
    <row r="339" spans="27:27">
      <c r="AA339" s="17"/>
    </row>
    <row r="340" spans="27:27">
      <c r="AA340" s="17"/>
    </row>
    <row r="341" spans="27:27">
      <c r="AA341" s="17"/>
    </row>
    <row r="342" spans="27:27">
      <c r="AA342" s="17"/>
    </row>
    <row r="343" spans="27:27">
      <c r="AA343" s="17"/>
    </row>
    <row r="344" spans="27:27">
      <c r="AA344" s="17"/>
    </row>
    <row r="345" spans="27:27">
      <c r="AA345" s="17"/>
    </row>
    <row r="346" spans="27:27">
      <c r="AA346" s="17"/>
    </row>
    <row r="347" spans="27:27">
      <c r="AA347" s="17"/>
    </row>
    <row r="348" spans="27:27">
      <c r="AA348" s="17"/>
    </row>
    <row r="349" spans="27:27">
      <c r="AA349" s="17"/>
    </row>
    <row r="350" spans="27:27">
      <c r="AA350" s="17"/>
    </row>
    <row r="351" spans="27:27">
      <c r="AA351" s="17"/>
    </row>
    <row r="352" spans="27:27">
      <c r="AA352" s="17"/>
    </row>
    <row r="353" spans="27:27">
      <c r="AA353" s="17"/>
    </row>
    <row r="354" spans="27:27">
      <c r="AA354" s="17"/>
    </row>
    <row r="355" spans="27:27">
      <c r="AA355" s="17"/>
    </row>
    <row r="356" spans="27:27">
      <c r="AA356" s="17"/>
    </row>
    <row r="357" spans="27:27">
      <c r="AA357" s="17"/>
    </row>
    <row r="358" spans="27:27">
      <c r="AA358" s="17"/>
    </row>
    <row r="359" spans="27:27">
      <c r="AA359" s="17"/>
    </row>
    <row r="360" spans="27:27">
      <c r="AA360" s="17"/>
    </row>
    <row r="361" spans="27:27">
      <c r="AA361" s="17"/>
    </row>
    <row r="362" spans="27:27">
      <c r="AA362" s="17"/>
    </row>
    <row r="363" spans="27:27">
      <c r="AA363" s="17"/>
    </row>
    <row r="364" spans="27:27">
      <c r="AA364" s="17"/>
    </row>
    <row r="365" spans="27:27">
      <c r="AA365" s="17"/>
    </row>
    <row r="366" spans="27:27">
      <c r="AA366" s="17"/>
    </row>
    <row r="367" spans="27:27">
      <c r="AA367" s="17"/>
    </row>
    <row r="368" spans="27:27">
      <c r="AA368" s="17"/>
    </row>
  </sheetData>
  <sortState xmlns:xlrd2="http://schemas.microsoft.com/office/spreadsheetml/2017/richdata2" ref="CX134:CY172">
    <sortCondition ref="CY134:CY172"/>
  </sortState>
  <phoneticPr fontId="0" type="noConversion"/>
  <printOptions gridLines="1"/>
  <pageMargins left="0" right="0" top="0.39370078740157483" bottom="0.19685039370078741" header="0.51181102362204722" footer="0.51181102362204722"/>
  <pageSetup paperSize="9" scale="92" orientation="landscape" r:id="rId1"/>
  <headerFooter alignWithMargins="0"/>
  <rowBreaks count="1" manualBreakCount="1">
    <brk id="99"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C191"/>
  <sheetViews>
    <sheetView zoomScaleNormal="100" workbookViewId="0">
      <pane xSplit="1" topLeftCell="AS1" activePane="topRight" state="frozen"/>
      <selection pane="topRight"/>
    </sheetView>
  </sheetViews>
  <sheetFormatPr defaultColWidth="9.33203125" defaultRowHeight="12.75"/>
  <cols>
    <col min="1" max="1" width="18.5" style="8" customWidth="1"/>
    <col min="2" max="3" width="9.1640625" style="8" hidden="1" customWidth="1"/>
    <col min="4" max="10" width="7.83203125" style="8" hidden="1" customWidth="1"/>
    <col min="11" max="11" width="10.1640625" style="8" hidden="1" customWidth="1"/>
    <col min="12" max="12" width="10.5" style="8" hidden="1" customWidth="1"/>
    <col min="13" max="13" width="7.83203125" style="8" hidden="1" customWidth="1"/>
    <col min="14" max="14" width="8.6640625" style="8" hidden="1" customWidth="1"/>
    <col min="15" max="16" width="7.83203125" style="8" hidden="1" customWidth="1"/>
    <col min="17" max="17" width="9" style="8" hidden="1" customWidth="1"/>
    <col min="18" max="57" width="7.83203125" style="8" hidden="1" customWidth="1"/>
    <col min="58" max="61" width="7.33203125" style="8" hidden="1" customWidth="1"/>
    <col min="62" max="71" width="8.33203125" style="8" hidden="1" customWidth="1"/>
    <col min="72" max="85" width="8.33203125" style="8" customWidth="1"/>
    <col min="86" max="96" width="8.5" style="8" customWidth="1"/>
    <col min="97" max="97" width="12.5" style="8" customWidth="1"/>
    <col min="98" max="100" width="12.5" style="8" bestFit="1" customWidth="1"/>
    <col min="101" max="101" width="12" style="8" customWidth="1"/>
    <col min="102" max="104" width="11.1640625" style="8" bestFit="1" customWidth="1"/>
    <col min="105" max="106" width="9.33203125" style="8"/>
    <col min="107" max="107" width="6.83203125" style="8" customWidth="1"/>
    <col min="108" max="108" width="9.6640625" style="8" bestFit="1" customWidth="1"/>
    <col min="109" max="109" width="9.33203125" style="8"/>
    <col min="110" max="110" width="6" style="8" bestFit="1" customWidth="1"/>
    <col min="111" max="111" width="9.33203125" style="8"/>
    <col min="112" max="112" width="6" style="8" customWidth="1"/>
    <col min="113" max="113" width="6" style="8" bestFit="1" customWidth="1"/>
    <col min="114" max="114" width="9.33203125" style="8"/>
    <col min="115" max="115" width="5.1640625" style="8" customWidth="1"/>
    <col min="116" max="116" width="6" style="8" bestFit="1" customWidth="1"/>
    <col min="117" max="117" width="10" style="8" bestFit="1" customWidth="1"/>
    <col min="118" max="118" width="5.1640625" style="8" customWidth="1"/>
    <col min="119" max="119" width="6" style="8" bestFit="1" customWidth="1"/>
    <col min="120" max="120" width="9.83203125" style="8" customWidth="1"/>
    <col min="121" max="121" width="5.1640625" style="8" customWidth="1"/>
    <col min="122" max="122" width="6" style="8" bestFit="1" customWidth="1"/>
    <col min="123" max="123" width="10.1640625" style="8" bestFit="1" customWidth="1"/>
    <col min="124" max="124" width="5.6640625" style="8" customWidth="1"/>
    <col min="125" max="125" width="6" style="8" bestFit="1" customWidth="1"/>
    <col min="126" max="127" width="10.1640625" style="8" customWidth="1"/>
    <col min="128" max="128" width="5.1640625" style="8" customWidth="1"/>
    <col min="129" max="129" width="6.5" style="8" bestFit="1" customWidth="1"/>
    <col min="130" max="130" width="10" style="8" bestFit="1" customWidth="1"/>
    <col min="131" max="131" width="4.5" style="8" customWidth="1"/>
    <col min="132" max="132" width="6.5" style="8" bestFit="1" customWidth="1"/>
    <col min="133" max="133" width="9.33203125" style="8"/>
    <col min="134" max="134" width="4.6640625" style="8" customWidth="1"/>
    <col min="135" max="135" width="6.5" style="8" bestFit="1" customWidth="1"/>
    <col min="136" max="136" width="9.33203125" style="8"/>
    <col min="137" max="137" width="4.5" style="8" customWidth="1"/>
    <col min="138" max="138" width="6.5" style="8" bestFit="1" customWidth="1"/>
    <col min="139" max="139" width="9.33203125" style="8"/>
    <col min="140" max="140" width="3.83203125" style="8" customWidth="1"/>
    <col min="141" max="141" width="6.5" style="8" bestFit="1" customWidth="1"/>
    <col min="142" max="142" width="9.33203125" style="8"/>
    <col min="143" max="143" width="3.83203125" style="8" customWidth="1"/>
    <col min="144" max="144" width="6.5" style="8" bestFit="1" customWidth="1"/>
    <col min="145" max="145" width="9.33203125" style="8"/>
    <col min="146" max="146" width="4.1640625" style="8" customWidth="1"/>
    <col min="147" max="147" width="6.5" style="8" bestFit="1" customWidth="1"/>
    <col min="148" max="148" width="9.33203125" style="8"/>
    <col min="149" max="149" width="4.1640625" style="8" customWidth="1"/>
    <col min="150" max="150" width="6.5" style="8" bestFit="1" customWidth="1"/>
    <col min="151" max="151" width="9.33203125" style="8"/>
    <col min="152" max="152" width="3.6640625" style="8" customWidth="1"/>
    <col min="153" max="153" width="6.5" style="8" bestFit="1" customWidth="1"/>
    <col min="154" max="154" width="9.33203125" style="8"/>
    <col min="155" max="155" width="4.33203125" style="8" customWidth="1"/>
    <col min="156" max="156" width="6.5" style="8" bestFit="1" customWidth="1"/>
    <col min="157" max="157" width="9.33203125" style="8"/>
    <col min="158" max="158" width="4.6640625" style="8" customWidth="1"/>
    <col min="159" max="159" width="6.5" style="8" bestFit="1" customWidth="1"/>
    <col min="160" max="160" width="9.33203125" style="8"/>
    <col min="161" max="161" width="5" style="8" customWidth="1"/>
    <col min="162" max="162" width="6.5" style="8" bestFit="1" customWidth="1"/>
    <col min="163" max="164" width="9.33203125" style="8"/>
    <col min="165" max="165" width="6.5" style="8" bestFit="1" customWidth="1"/>
    <col min="166" max="166" width="10" style="8" bestFit="1" customWidth="1"/>
    <col min="167" max="16384" width="9.33203125" style="8"/>
  </cols>
  <sheetData>
    <row r="1" spans="1:211" ht="12.95" customHeight="1">
      <c r="A1" s="1" t="s">
        <v>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CH1" s="18"/>
      <c r="CI1" s="18"/>
      <c r="CJ1" s="18"/>
      <c r="CK1" s="18"/>
      <c r="CL1" s="18"/>
      <c r="CM1" s="18"/>
      <c r="CN1" s="18"/>
      <c r="CO1" s="18"/>
      <c r="CP1" s="18"/>
      <c r="CQ1" s="18"/>
      <c r="CR1" s="18"/>
      <c r="CS1" s="18"/>
      <c r="CT1" s="7"/>
    </row>
    <row r="2" spans="1:211" ht="12.95" customHeight="1">
      <c r="A2" s="5" t="s">
        <v>43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CH2" s="18"/>
      <c r="CI2" s="18"/>
      <c r="CJ2" s="18"/>
      <c r="CK2" s="18"/>
      <c r="CL2" s="18"/>
      <c r="CM2" s="18"/>
      <c r="CN2" s="18"/>
      <c r="CO2" s="18"/>
      <c r="CP2" s="18"/>
      <c r="CQ2" s="18"/>
      <c r="CR2" s="18"/>
      <c r="CS2" s="18"/>
      <c r="CT2" s="7"/>
      <c r="CZ2" s="25"/>
      <c r="DA2" s="25"/>
      <c r="DB2" s="25"/>
      <c r="DC2" s="25" t="s">
        <v>167</v>
      </c>
      <c r="DD2" s="25"/>
      <c r="DE2" s="25"/>
      <c r="DF2" s="25"/>
      <c r="DG2" s="25"/>
      <c r="DH2" s="25"/>
      <c r="DI2" s="25"/>
      <c r="DJ2" s="25" t="s">
        <v>314</v>
      </c>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GN2" s="25" t="s">
        <v>355</v>
      </c>
      <c r="GQ2" s="25" t="s">
        <v>372</v>
      </c>
      <c r="GT2" s="25" t="s">
        <v>375</v>
      </c>
      <c r="GW2" s="25" t="s">
        <v>392</v>
      </c>
      <c r="GZ2" s="25" t="s">
        <v>370</v>
      </c>
      <c r="HC2" s="25" t="s">
        <v>371</v>
      </c>
    </row>
    <row r="3" spans="1:211" ht="12.95" customHeight="1">
      <c r="A3" s="5" t="s">
        <v>44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CH3" s="18"/>
      <c r="CI3" s="18"/>
      <c r="CJ3" s="18"/>
      <c r="CK3" s="18"/>
      <c r="CL3" s="18"/>
      <c r="CM3" s="18"/>
      <c r="CN3" s="18"/>
      <c r="CO3" s="18"/>
      <c r="CP3" s="18"/>
      <c r="CQ3" s="18"/>
      <c r="CR3" s="18"/>
      <c r="CS3" s="18"/>
      <c r="CT3" s="7"/>
      <c r="CZ3" s="25"/>
      <c r="DA3" s="25"/>
      <c r="DB3" s="25"/>
      <c r="DC3" s="25"/>
      <c r="DD3" s="25"/>
      <c r="DE3" s="25"/>
      <c r="DF3" s="25"/>
      <c r="DG3" s="25"/>
      <c r="DH3" s="25"/>
      <c r="DJ3" s="25" t="s">
        <v>101</v>
      </c>
      <c r="DK3" s="25"/>
      <c r="DM3" s="25" t="s">
        <v>91</v>
      </c>
      <c r="DN3" s="25"/>
      <c r="DP3" s="25" t="s">
        <v>92</v>
      </c>
      <c r="DQ3" s="25"/>
      <c r="DS3" s="25" t="s">
        <v>93</v>
      </c>
      <c r="DT3" s="25"/>
      <c r="DV3" s="25" t="s">
        <v>90</v>
      </c>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M3" s="25" t="s">
        <v>66</v>
      </c>
      <c r="FP3" s="25" t="s">
        <v>66</v>
      </c>
      <c r="FS3" s="25" t="s">
        <v>66</v>
      </c>
      <c r="FV3" s="25" t="s">
        <v>66</v>
      </c>
      <c r="FY3" s="25" t="s">
        <v>66</v>
      </c>
      <c r="GB3" s="25" t="s">
        <v>66</v>
      </c>
      <c r="GE3" s="25" t="s">
        <v>66</v>
      </c>
      <c r="GH3" s="25" t="s">
        <v>66</v>
      </c>
      <c r="GK3" s="25" t="s">
        <v>66</v>
      </c>
      <c r="GN3" s="25" t="s">
        <v>66</v>
      </c>
      <c r="GQ3" s="25" t="s">
        <v>66</v>
      </c>
      <c r="GT3" s="25" t="s">
        <v>66</v>
      </c>
      <c r="GW3" s="25" t="s">
        <v>66</v>
      </c>
      <c r="GZ3" s="25" t="s">
        <v>66</v>
      </c>
      <c r="HC3" s="25" t="s">
        <v>66</v>
      </c>
    </row>
    <row r="4" spans="1:211" ht="12.9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CD4" s="25"/>
      <c r="CS4" s="7" t="s">
        <v>20</v>
      </c>
      <c r="CT4" s="7" t="s">
        <v>20</v>
      </c>
      <c r="CU4" s="7" t="s">
        <v>20</v>
      </c>
      <c r="CW4" s="7"/>
      <c r="CX4" s="7" t="s">
        <v>20</v>
      </c>
      <c r="CY4" s="7" t="s">
        <v>20</v>
      </c>
      <c r="CZ4" s="7" t="s">
        <v>20</v>
      </c>
      <c r="DA4" s="26"/>
      <c r="DB4" s="25"/>
      <c r="DC4" s="25" t="s">
        <v>121</v>
      </c>
      <c r="DD4" s="26" t="s">
        <v>55</v>
      </c>
      <c r="DE4" s="25"/>
      <c r="DF4" s="25" t="s">
        <v>121</v>
      </c>
      <c r="DG4" s="25" t="s">
        <v>134</v>
      </c>
      <c r="DH4" s="25"/>
      <c r="DI4" s="25" t="s">
        <v>121</v>
      </c>
      <c r="DJ4" s="25" t="s">
        <v>135</v>
      </c>
      <c r="DK4" s="25"/>
      <c r="DL4" s="25" t="s">
        <v>121</v>
      </c>
      <c r="DM4" s="25" t="s">
        <v>96</v>
      </c>
      <c r="DN4" s="25"/>
      <c r="DO4" s="25" t="s">
        <v>121</v>
      </c>
      <c r="DP4" s="25" t="s">
        <v>94</v>
      </c>
      <c r="DQ4" s="25"/>
      <c r="DR4" s="25" t="s">
        <v>121</v>
      </c>
      <c r="DS4" s="25" t="s">
        <v>95</v>
      </c>
      <c r="DT4" s="25"/>
      <c r="DU4" s="25" t="s">
        <v>121</v>
      </c>
      <c r="DV4" s="25" t="s">
        <v>89</v>
      </c>
      <c r="DW4" s="25"/>
      <c r="DX4" s="25"/>
      <c r="DY4" s="25" t="s">
        <v>121</v>
      </c>
      <c r="DZ4" s="25" t="s">
        <v>2</v>
      </c>
      <c r="EA4" s="25"/>
      <c r="EB4" s="25" t="s">
        <v>121</v>
      </c>
      <c r="EC4" s="25" t="s">
        <v>3</v>
      </c>
      <c r="ED4" s="25"/>
      <c r="EE4" s="25" t="s">
        <v>121</v>
      </c>
      <c r="EF4" s="25" t="s">
        <v>4</v>
      </c>
      <c r="EG4" s="25"/>
      <c r="EH4" s="25" t="s">
        <v>121</v>
      </c>
      <c r="EI4" s="25" t="s">
        <v>5</v>
      </c>
      <c r="EJ4" s="25"/>
      <c r="EK4" s="25" t="s">
        <v>121</v>
      </c>
      <c r="EL4" s="25" t="s">
        <v>6</v>
      </c>
      <c r="EM4" s="25"/>
      <c r="EN4" s="25" t="s">
        <v>121</v>
      </c>
      <c r="EO4" s="25" t="s">
        <v>7</v>
      </c>
      <c r="EP4" s="25"/>
      <c r="EQ4" s="25" t="s">
        <v>121</v>
      </c>
      <c r="ER4" s="25" t="s">
        <v>8</v>
      </c>
      <c r="ES4" s="25"/>
      <c r="ET4" s="25" t="s">
        <v>121</v>
      </c>
      <c r="EU4" s="25" t="s">
        <v>9</v>
      </c>
      <c r="EV4" s="25"/>
      <c r="EW4" s="25" t="s">
        <v>121</v>
      </c>
      <c r="EX4" s="25" t="s">
        <v>10</v>
      </c>
      <c r="EY4" s="25"/>
      <c r="EZ4" s="25" t="s">
        <v>121</v>
      </c>
      <c r="FA4" s="25" t="s">
        <v>11</v>
      </c>
      <c r="FB4" s="25"/>
      <c r="FC4" s="25" t="s">
        <v>121</v>
      </c>
      <c r="FD4" s="25" t="s">
        <v>12</v>
      </c>
      <c r="FE4" s="25"/>
      <c r="FF4" s="25" t="s">
        <v>121</v>
      </c>
      <c r="FG4" s="25" t="s">
        <v>13</v>
      </c>
      <c r="FI4" s="25" t="s">
        <v>121</v>
      </c>
      <c r="FJ4" s="25" t="s">
        <v>131</v>
      </c>
      <c r="FK4" s="25"/>
      <c r="FL4" s="25" t="s">
        <v>121</v>
      </c>
      <c r="FM4" s="25" t="s">
        <v>59</v>
      </c>
      <c r="FO4" s="25" t="s">
        <v>121</v>
      </c>
      <c r="FP4" s="25" t="s">
        <v>62</v>
      </c>
      <c r="FR4" s="25" t="s">
        <v>121</v>
      </c>
      <c r="FS4" s="25" t="s">
        <v>61</v>
      </c>
      <c r="FU4" s="25" t="s">
        <v>121</v>
      </c>
      <c r="FV4" s="25" t="s">
        <v>84</v>
      </c>
      <c r="FX4" s="25" t="s">
        <v>121</v>
      </c>
      <c r="FY4" s="25" t="s">
        <v>85</v>
      </c>
      <c r="GA4" s="25" t="s">
        <v>121</v>
      </c>
      <c r="GB4" s="25" t="s">
        <v>220</v>
      </c>
      <c r="GD4" s="25" t="s">
        <v>121</v>
      </c>
      <c r="GE4" s="25" t="s">
        <v>51</v>
      </c>
      <c r="GG4" s="25" t="s">
        <v>121</v>
      </c>
      <c r="GH4" s="25" t="s">
        <v>52</v>
      </c>
      <c r="GJ4" s="25" t="s">
        <v>121</v>
      </c>
      <c r="GK4" s="25" t="s">
        <v>53</v>
      </c>
      <c r="GM4" s="25" t="s">
        <v>121</v>
      </c>
      <c r="GN4" s="25" t="s">
        <v>356</v>
      </c>
      <c r="GP4" s="25" t="s">
        <v>121</v>
      </c>
      <c r="GQ4" s="25" t="s">
        <v>373</v>
      </c>
      <c r="GS4" s="25" t="s">
        <v>121</v>
      </c>
      <c r="GT4" s="25" t="s">
        <v>374</v>
      </c>
      <c r="GV4" s="25" t="s">
        <v>121</v>
      </c>
      <c r="GW4" s="25" t="s">
        <v>393</v>
      </c>
      <c r="GY4" s="25" t="s">
        <v>121</v>
      </c>
      <c r="GZ4" s="25" t="s">
        <v>369</v>
      </c>
      <c r="HB4" s="25" t="s">
        <v>121</v>
      </c>
      <c r="HC4" s="25" t="s">
        <v>223</v>
      </c>
    </row>
    <row r="5" spans="1:211" ht="12.9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G5" s="1"/>
      <c r="BH5" s="1"/>
      <c r="BI5" s="1"/>
      <c r="BJ5" s="1"/>
      <c r="BK5" s="1"/>
      <c r="BL5" s="1"/>
      <c r="BM5" s="1"/>
      <c r="BN5" s="1"/>
      <c r="BO5" s="1"/>
      <c r="BP5" s="1"/>
      <c r="BQ5" s="1"/>
      <c r="BR5" s="1"/>
      <c r="BS5" s="1"/>
      <c r="BT5" s="1"/>
      <c r="BU5" s="1"/>
      <c r="BV5" s="1"/>
      <c r="BW5" s="1"/>
      <c r="BX5" s="1"/>
      <c r="BY5" s="1"/>
      <c r="BZ5" s="1"/>
      <c r="CA5" s="1"/>
      <c r="CB5" s="1"/>
      <c r="CC5" s="1"/>
      <c r="CD5" s="1"/>
      <c r="CE5" s="1"/>
      <c r="CF5" s="1"/>
      <c r="CG5" s="1"/>
      <c r="CS5" s="18" t="s">
        <v>1</v>
      </c>
      <c r="CT5" s="18" t="s">
        <v>1</v>
      </c>
      <c r="CU5" s="18" t="s">
        <v>1</v>
      </c>
      <c r="CV5" s="5" t="s">
        <v>65</v>
      </c>
      <c r="CW5" s="5" t="s">
        <v>66</v>
      </c>
      <c r="CX5" s="18" t="s">
        <v>1</v>
      </c>
      <c r="CY5" s="18" t="s">
        <v>1</v>
      </c>
      <c r="CZ5" s="25" t="s">
        <v>352</v>
      </c>
      <c r="DA5" s="19" t="s">
        <v>350</v>
      </c>
      <c r="DC5" s="8">
        <v>2015</v>
      </c>
      <c r="DD5" s="19">
        <v>381.59999999999997</v>
      </c>
      <c r="DF5" s="8">
        <v>2015</v>
      </c>
      <c r="DG5" s="19">
        <v>347.4</v>
      </c>
      <c r="DI5" s="8">
        <v>2001</v>
      </c>
      <c r="DJ5" s="19">
        <v>176.6</v>
      </c>
      <c r="DL5" s="8">
        <v>1933</v>
      </c>
      <c r="DM5" s="27">
        <v>46.736000000000004</v>
      </c>
      <c r="DO5" s="8">
        <v>2001</v>
      </c>
      <c r="DP5" s="19">
        <v>27.199999999999996</v>
      </c>
      <c r="DR5" s="8">
        <v>2001</v>
      </c>
      <c r="DS5" s="8">
        <v>59.400000000000006</v>
      </c>
      <c r="DU5" s="8">
        <v>1969</v>
      </c>
      <c r="DV5" s="19">
        <v>30.988</v>
      </c>
      <c r="DY5" s="8">
        <v>1978</v>
      </c>
      <c r="DZ5" s="19">
        <v>0</v>
      </c>
      <c r="EB5" s="8">
        <v>1973</v>
      </c>
      <c r="EC5" s="8">
        <v>1</v>
      </c>
      <c r="EE5" s="8">
        <v>1969</v>
      </c>
      <c r="EF5" s="8">
        <v>2.794</v>
      </c>
      <c r="EH5" s="8">
        <v>1992</v>
      </c>
      <c r="EI5" s="8">
        <v>1</v>
      </c>
      <c r="EK5" s="8">
        <v>2008</v>
      </c>
      <c r="EL5" s="8">
        <v>4</v>
      </c>
      <c r="EN5" s="8">
        <v>1974</v>
      </c>
      <c r="EO5" s="8">
        <v>8</v>
      </c>
      <c r="EQ5" s="8">
        <v>1930</v>
      </c>
      <c r="ER5" s="8">
        <v>9.9060000000000006</v>
      </c>
      <c r="ET5" s="8">
        <v>1969</v>
      </c>
      <c r="EU5" s="8">
        <v>4.5720000000000001</v>
      </c>
      <c r="EW5" s="8">
        <v>1951</v>
      </c>
      <c r="EX5" s="8">
        <v>3.048</v>
      </c>
      <c r="EZ5" s="8">
        <v>1961</v>
      </c>
      <c r="FA5" s="8">
        <v>2.286</v>
      </c>
      <c r="FC5" s="8">
        <v>2015</v>
      </c>
      <c r="FD5" s="8">
        <v>2.8</v>
      </c>
      <c r="FF5" s="8">
        <v>1934</v>
      </c>
      <c r="FG5" s="8">
        <v>0.76200000000000001</v>
      </c>
      <c r="FI5" s="8">
        <v>1939</v>
      </c>
      <c r="FJ5" s="19">
        <v>3.302</v>
      </c>
      <c r="FL5" s="8">
        <v>1939</v>
      </c>
      <c r="FM5" s="19">
        <v>9.6519999999999992</v>
      </c>
      <c r="FO5" s="8">
        <v>1939</v>
      </c>
      <c r="FP5" s="19">
        <v>20.827999999999999</v>
      </c>
      <c r="FR5" s="8">
        <v>1939</v>
      </c>
      <c r="FS5" s="8">
        <v>65.278000000000006</v>
      </c>
      <c r="FU5" s="8">
        <v>2001</v>
      </c>
      <c r="FV5" s="8">
        <v>141.80000000000001</v>
      </c>
      <c r="FX5" s="8">
        <v>2001</v>
      </c>
      <c r="FY5" s="8">
        <v>165.20000000000002</v>
      </c>
      <c r="GA5" s="8">
        <v>1969</v>
      </c>
      <c r="GB5" s="19">
        <v>210.05799999999999</v>
      </c>
      <c r="GD5" s="8">
        <v>2001</v>
      </c>
      <c r="GE5" s="19">
        <v>229.8</v>
      </c>
      <c r="GG5" s="8">
        <v>1969</v>
      </c>
      <c r="GH5" s="8">
        <v>305.05399999999997</v>
      </c>
      <c r="GJ5" s="8">
        <v>1969</v>
      </c>
      <c r="GK5" s="19">
        <v>341.37599999999998</v>
      </c>
      <c r="GM5" s="8">
        <v>2023</v>
      </c>
      <c r="GN5" s="19">
        <v>187.6</v>
      </c>
      <c r="GP5" s="44">
        <v>2024</v>
      </c>
      <c r="GQ5" s="43">
        <v>194.2</v>
      </c>
      <c r="GS5" s="44">
        <v>2024</v>
      </c>
      <c r="GT5" s="43">
        <v>206.8</v>
      </c>
      <c r="GV5" s="44">
        <v>2024</v>
      </c>
      <c r="GW5" s="43">
        <v>231.79999999999998</v>
      </c>
      <c r="GY5" s="8">
        <v>2001</v>
      </c>
      <c r="GZ5" s="19">
        <v>39.200000000000003</v>
      </c>
      <c r="HB5" s="8">
        <v>2024</v>
      </c>
      <c r="HC5" s="19">
        <v>20.799999999999997</v>
      </c>
    </row>
    <row r="6" spans="1:211" ht="12.95" customHeight="1">
      <c r="A6" s="1"/>
      <c r="B6" s="5">
        <v>1930</v>
      </c>
      <c r="C6" s="5">
        <v>1931</v>
      </c>
      <c r="D6" s="5">
        <v>1932</v>
      </c>
      <c r="E6" s="5">
        <v>1933</v>
      </c>
      <c r="F6" s="5">
        <v>1934</v>
      </c>
      <c r="G6" s="5">
        <v>1935</v>
      </c>
      <c r="H6" s="5">
        <v>1936</v>
      </c>
      <c r="I6" s="5">
        <v>1937</v>
      </c>
      <c r="J6" s="5">
        <v>1938</v>
      </c>
      <c r="K6" s="5">
        <v>1939</v>
      </c>
      <c r="L6" s="5">
        <v>1940</v>
      </c>
      <c r="M6" s="5">
        <v>1941</v>
      </c>
      <c r="N6" s="5">
        <v>1942</v>
      </c>
      <c r="O6" s="5">
        <v>1943</v>
      </c>
      <c r="P6" s="5">
        <v>1944</v>
      </c>
      <c r="Q6" s="5">
        <v>1945</v>
      </c>
      <c r="R6" s="5">
        <v>1946</v>
      </c>
      <c r="S6" s="5">
        <v>1947</v>
      </c>
      <c r="T6" s="5">
        <v>1948</v>
      </c>
      <c r="U6" s="5">
        <v>1949</v>
      </c>
      <c r="V6" s="5">
        <v>1950</v>
      </c>
      <c r="W6" s="5">
        <v>1951</v>
      </c>
      <c r="X6" s="5">
        <v>1952</v>
      </c>
      <c r="Y6" s="5">
        <v>1953</v>
      </c>
      <c r="Z6" s="5">
        <v>1954</v>
      </c>
      <c r="AA6" s="5">
        <v>1955</v>
      </c>
      <c r="AB6" s="5">
        <v>1956</v>
      </c>
      <c r="AC6" s="5">
        <v>1957</v>
      </c>
      <c r="AD6" s="5">
        <v>1958</v>
      </c>
      <c r="AE6" s="5">
        <v>1959</v>
      </c>
      <c r="AF6" s="5">
        <v>1960</v>
      </c>
      <c r="AG6" s="5">
        <v>1961</v>
      </c>
      <c r="AH6" s="5">
        <v>1962</v>
      </c>
      <c r="AI6" s="5">
        <v>1963</v>
      </c>
      <c r="AJ6" s="5">
        <v>1964</v>
      </c>
      <c r="AK6" s="5">
        <v>1965</v>
      </c>
      <c r="AL6" s="5">
        <v>1966</v>
      </c>
      <c r="AM6" s="5">
        <v>1967</v>
      </c>
      <c r="AN6" s="5">
        <v>1968</v>
      </c>
      <c r="AO6" s="5">
        <v>1969</v>
      </c>
      <c r="AP6" s="5">
        <v>1970</v>
      </c>
      <c r="AQ6" s="5">
        <v>1971</v>
      </c>
      <c r="AR6" s="5">
        <v>1972</v>
      </c>
      <c r="AS6" s="5">
        <v>1973</v>
      </c>
      <c r="AT6" s="5">
        <v>1974</v>
      </c>
      <c r="AU6" s="5">
        <v>1975</v>
      </c>
      <c r="AV6" s="5">
        <v>1976</v>
      </c>
      <c r="AW6" s="5">
        <v>1977</v>
      </c>
      <c r="AX6" s="5">
        <v>1978</v>
      </c>
      <c r="AY6" s="5">
        <v>1979</v>
      </c>
      <c r="AZ6" s="5">
        <v>1980</v>
      </c>
      <c r="BA6" s="5">
        <v>1981</v>
      </c>
      <c r="BB6" s="5">
        <v>1982</v>
      </c>
      <c r="BC6" s="5">
        <v>1983</v>
      </c>
      <c r="BD6" s="5">
        <v>1984</v>
      </c>
      <c r="BE6" s="5">
        <v>1985</v>
      </c>
      <c r="BF6" s="5">
        <v>1986</v>
      </c>
      <c r="BG6" s="5">
        <v>1987</v>
      </c>
      <c r="BH6" s="5">
        <v>1988</v>
      </c>
      <c r="BI6" s="5">
        <v>1989</v>
      </c>
      <c r="BJ6" s="5">
        <v>1990</v>
      </c>
      <c r="BK6" s="5">
        <v>1991</v>
      </c>
      <c r="BL6" s="5">
        <v>1992</v>
      </c>
      <c r="BM6" s="5">
        <v>1993</v>
      </c>
      <c r="BN6" s="5">
        <v>1994</v>
      </c>
      <c r="BO6" s="5">
        <v>1995</v>
      </c>
      <c r="BP6" s="5">
        <v>1996</v>
      </c>
      <c r="BQ6" s="5">
        <v>1997</v>
      </c>
      <c r="BR6" s="5">
        <v>1998</v>
      </c>
      <c r="BS6" s="5">
        <v>1999</v>
      </c>
      <c r="BT6" s="1">
        <v>2000</v>
      </c>
      <c r="BU6" s="1">
        <v>2001</v>
      </c>
      <c r="BV6" s="1">
        <v>2002</v>
      </c>
      <c r="BW6" s="1">
        <v>2003</v>
      </c>
      <c r="BX6" s="1">
        <v>2004</v>
      </c>
      <c r="BY6" s="1">
        <v>2005</v>
      </c>
      <c r="BZ6" s="1">
        <v>2006</v>
      </c>
      <c r="CA6" s="1">
        <v>2007</v>
      </c>
      <c r="CB6" s="1">
        <v>2008</v>
      </c>
      <c r="CC6" s="1">
        <v>2009</v>
      </c>
      <c r="CD6" s="1">
        <v>2010</v>
      </c>
      <c r="CE6" s="1">
        <v>2011</v>
      </c>
      <c r="CF6" s="1">
        <v>2012</v>
      </c>
      <c r="CG6" s="1">
        <v>2013</v>
      </c>
      <c r="CH6" s="25">
        <v>2014</v>
      </c>
      <c r="CI6" s="25">
        <v>2015</v>
      </c>
      <c r="CJ6" s="25">
        <v>2016</v>
      </c>
      <c r="CK6" s="25">
        <v>2017</v>
      </c>
      <c r="CL6" s="25">
        <v>2018</v>
      </c>
      <c r="CM6" s="25">
        <v>2019</v>
      </c>
      <c r="CN6" s="25">
        <v>2020</v>
      </c>
      <c r="CO6" s="25">
        <v>2021</v>
      </c>
      <c r="CP6" s="25">
        <v>2022</v>
      </c>
      <c r="CQ6" s="25">
        <v>2023</v>
      </c>
      <c r="CR6" s="25">
        <v>2024</v>
      </c>
      <c r="CS6" s="18" t="s">
        <v>357</v>
      </c>
      <c r="CT6" s="18" t="s">
        <v>76</v>
      </c>
      <c r="CU6" s="18" t="s">
        <v>358</v>
      </c>
      <c r="CV6" s="18" t="s">
        <v>358</v>
      </c>
      <c r="CW6" s="18" t="s">
        <v>358</v>
      </c>
      <c r="CX6" s="18" t="s">
        <v>361</v>
      </c>
      <c r="CY6" s="18" t="s">
        <v>362</v>
      </c>
      <c r="CZ6" s="18" t="s">
        <v>357</v>
      </c>
      <c r="DA6" s="19" t="s">
        <v>351</v>
      </c>
      <c r="DC6" s="8">
        <v>1969</v>
      </c>
      <c r="DD6" s="19">
        <v>398.27199999999999</v>
      </c>
      <c r="DF6" s="8">
        <v>1973</v>
      </c>
      <c r="DG6" s="19">
        <v>358</v>
      </c>
      <c r="DI6" s="8">
        <v>1973</v>
      </c>
      <c r="DJ6" s="19">
        <v>190</v>
      </c>
      <c r="DL6" s="8">
        <v>1950</v>
      </c>
      <c r="DM6" s="27">
        <v>58.42</v>
      </c>
      <c r="DO6" s="44">
        <v>2024</v>
      </c>
      <c r="DP6" s="44">
        <v>33.4</v>
      </c>
      <c r="DR6" s="8">
        <v>1939</v>
      </c>
      <c r="DS6" s="8">
        <v>61.975999999999999</v>
      </c>
      <c r="DU6" s="44">
        <v>2023</v>
      </c>
      <c r="DV6" s="44">
        <v>70.2</v>
      </c>
      <c r="DY6" s="44">
        <v>2020</v>
      </c>
      <c r="DZ6" s="44">
        <v>0.2</v>
      </c>
      <c r="EB6" s="8">
        <v>1983</v>
      </c>
      <c r="EC6" s="8">
        <v>1</v>
      </c>
      <c r="EE6" s="8">
        <v>1930</v>
      </c>
      <c r="EF6" s="8">
        <v>3.556</v>
      </c>
      <c r="EH6" s="8">
        <v>2005</v>
      </c>
      <c r="EI6" s="8">
        <v>5.4</v>
      </c>
      <c r="EK6" s="8">
        <v>1936</v>
      </c>
      <c r="EL6" s="8">
        <v>13.462</v>
      </c>
      <c r="EN6" s="8">
        <v>1942</v>
      </c>
      <c r="EO6" s="8">
        <v>8.89</v>
      </c>
      <c r="EQ6" s="8">
        <v>2014</v>
      </c>
      <c r="ER6" s="8">
        <v>10</v>
      </c>
      <c r="ET6" s="8">
        <v>2014</v>
      </c>
      <c r="EU6" s="8">
        <v>9.6</v>
      </c>
      <c r="EW6" s="8">
        <v>1965</v>
      </c>
      <c r="EX6" s="8">
        <v>4.5720000000000001</v>
      </c>
      <c r="EZ6" s="8">
        <v>1937</v>
      </c>
      <c r="FA6" s="8">
        <v>4.0640000000000001</v>
      </c>
      <c r="FC6" s="8">
        <v>1950</v>
      </c>
      <c r="FD6" s="8">
        <v>4.5720000000000001</v>
      </c>
      <c r="FF6" s="8">
        <v>1948</v>
      </c>
      <c r="FG6" s="8">
        <v>2.794</v>
      </c>
      <c r="FI6" s="8">
        <v>2001</v>
      </c>
      <c r="FJ6" s="19">
        <v>7.8</v>
      </c>
      <c r="FL6" s="8">
        <v>2001</v>
      </c>
      <c r="FM6" s="19">
        <v>19.600000000000001</v>
      </c>
      <c r="FO6" s="8">
        <v>2001</v>
      </c>
      <c r="FP6" s="19">
        <v>40.400000000000006</v>
      </c>
      <c r="FR6" s="8">
        <v>2001</v>
      </c>
      <c r="FS6" s="8">
        <v>67.2</v>
      </c>
      <c r="FU6" s="8">
        <v>1973</v>
      </c>
      <c r="FV6" s="8">
        <v>149</v>
      </c>
      <c r="FX6" s="8">
        <v>1973</v>
      </c>
      <c r="FY6" s="8">
        <v>178</v>
      </c>
      <c r="GA6" s="8">
        <v>2001</v>
      </c>
      <c r="GB6" s="19">
        <v>217.20000000000002</v>
      </c>
      <c r="GD6" s="8">
        <v>1969</v>
      </c>
      <c r="GE6" s="19">
        <v>280.416</v>
      </c>
      <c r="GG6" s="8">
        <v>1973</v>
      </c>
      <c r="GH6" s="8">
        <v>323</v>
      </c>
      <c r="GJ6" s="8">
        <v>2015</v>
      </c>
      <c r="GK6" s="19">
        <v>364.2</v>
      </c>
      <c r="GM6" s="8">
        <v>1930</v>
      </c>
      <c r="GN6" s="19">
        <v>195.32599999999999</v>
      </c>
      <c r="GP6" s="8">
        <v>1934</v>
      </c>
      <c r="GQ6" s="19">
        <v>226.56800000000001</v>
      </c>
      <c r="GS6" s="8">
        <v>1934</v>
      </c>
      <c r="GT6" s="19">
        <v>242.82400000000001</v>
      </c>
      <c r="GV6" s="8">
        <v>1934</v>
      </c>
      <c r="GW6" s="19">
        <v>284.226</v>
      </c>
      <c r="GY6" s="8">
        <v>2024</v>
      </c>
      <c r="GZ6" s="19">
        <v>43.199999999999996</v>
      </c>
      <c r="HB6" s="8">
        <v>2001</v>
      </c>
      <c r="HC6" s="19">
        <v>21.599999999999998</v>
      </c>
    </row>
    <row r="7" spans="1:211" ht="12.95" customHeight="1">
      <c r="A7" s="1" t="s">
        <v>2</v>
      </c>
      <c r="B7" s="6">
        <v>112.268</v>
      </c>
      <c r="C7" s="6">
        <v>40.893999999999998</v>
      </c>
      <c r="D7" s="6">
        <v>55.88</v>
      </c>
      <c r="E7" s="6">
        <v>43.18</v>
      </c>
      <c r="F7" s="6">
        <v>29.718</v>
      </c>
      <c r="G7" s="6">
        <v>39.624000000000002</v>
      </c>
      <c r="H7" s="6">
        <v>51.816000000000003</v>
      </c>
      <c r="I7" s="6">
        <v>77.724000000000004</v>
      </c>
      <c r="J7" s="6">
        <v>34.543999999999997</v>
      </c>
      <c r="K7" s="6">
        <v>1.524</v>
      </c>
      <c r="L7" s="6">
        <v>93.98</v>
      </c>
      <c r="M7" s="6">
        <v>38.862000000000002</v>
      </c>
      <c r="N7" s="6">
        <v>55.88</v>
      </c>
      <c r="O7" s="6">
        <v>10.667999999999999</v>
      </c>
      <c r="P7" s="6">
        <v>6.35</v>
      </c>
      <c r="Q7" s="6">
        <v>81.025999999999996</v>
      </c>
      <c r="R7" s="6">
        <v>26.67</v>
      </c>
      <c r="S7" s="6">
        <v>42.417999999999999</v>
      </c>
      <c r="T7" s="6">
        <v>99.313999999999993</v>
      </c>
      <c r="U7" s="6">
        <v>57.404000000000003</v>
      </c>
      <c r="V7" s="6">
        <v>30.734000000000002</v>
      </c>
      <c r="W7" s="6">
        <v>56.642000000000003</v>
      </c>
      <c r="X7" s="6">
        <v>51.561999999999998</v>
      </c>
      <c r="Y7" s="6">
        <v>134.62</v>
      </c>
      <c r="Z7" s="6">
        <v>10.667999999999999</v>
      </c>
      <c r="AA7" s="6">
        <v>3.81</v>
      </c>
      <c r="AB7" s="6">
        <v>79.501999999999995</v>
      </c>
      <c r="AC7" s="6">
        <v>10.667999999999999</v>
      </c>
      <c r="AD7" s="6">
        <v>45.973999999999997</v>
      </c>
      <c r="AE7" s="6">
        <v>13.462</v>
      </c>
      <c r="AF7" s="6">
        <v>13.97</v>
      </c>
      <c r="AG7" s="6">
        <v>127</v>
      </c>
      <c r="AH7" s="6">
        <v>141.22399999999999</v>
      </c>
      <c r="AI7" s="6">
        <v>22.097999999999999</v>
      </c>
      <c r="AJ7" s="6">
        <v>67.563999999999993</v>
      </c>
      <c r="AK7" s="6">
        <v>42.671999999999997</v>
      </c>
      <c r="AL7" s="6">
        <v>100.33</v>
      </c>
      <c r="AM7" s="6">
        <v>42.417999999999999</v>
      </c>
      <c r="AN7" s="6">
        <v>37.591999999999999</v>
      </c>
      <c r="AO7" s="6">
        <v>48.768000000000001</v>
      </c>
      <c r="AP7" s="6">
        <v>18.033999999999999</v>
      </c>
      <c r="AQ7" s="6">
        <v>88</v>
      </c>
      <c r="AR7" s="6">
        <v>40</v>
      </c>
      <c r="AS7" s="6">
        <v>23</v>
      </c>
      <c r="AT7" s="6">
        <v>6</v>
      </c>
      <c r="AU7" s="6">
        <v>67</v>
      </c>
      <c r="AV7" s="6">
        <v>103</v>
      </c>
      <c r="AW7" s="6">
        <v>62</v>
      </c>
      <c r="AX7" s="6">
        <v>0</v>
      </c>
      <c r="AY7" s="6">
        <v>15</v>
      </c>
      <c r="AZ7" s="6">
        <v>51</v>
      </c>
      <c r="BA7" s="6">
        <v>9</v>
      </c>
      <c r="BB7" s="6">
        <v>32</v>
      </c>
      <c r="BC7" s="6">
        <v>36</v>
      </c>
      <c r="BD7" s="6">
        <v>10</v>
      </c>
      <c r="BE7" s="6">
        <v>167</v>
      </c>
      <c r="BF7" s="1">
        <v>79.099999999999994</v>
      </c>
      <c r="BG7" s="1">
        <v>8</v>
      </c>
      <c r="BH7" s="1">
        <v>10.6</v>
      </c>
      <c r="BI7" s="4">
        <v>62.2</v>
      </c>
      <c r="BJ7" s="4">
        <v>24</v>
      </c>
      <c r="BK7" s="4">
        <v>53.9</v>
      </c>
      <c r="BL7" s="4">
        <v>77</v>
      </c>
      <c r="BM7" s="4">
        <v>35.299999999999997</v>
      </c>
      <c r="BN7" s="4">
        <v>45.9</v>
      </c>
      <c r="BO7" s="4">
        <v>121.9</v>
      </c>
      <c r="BP7" s="4">
        <v>17.3</v>
      </c>
      <c r="BQ7" s="4">
        <v>74.099999999999994</v>
      </c>
      <c r="BR7" s="1">
        <v>19.3</v>
      </c>
      <c r="BS7" s="1">
        <v>46.6</v>
      </c>
      <c r="BT7" s="1">
        <v>79.2</v>
      </c>
      <c r="BU7" s="82">
        <v>2.2000000000000002</v>
      </c>
      <c r="BV7" s="1">
        <v>70.8</v>
      </c>
      <c r="BW7" s="6">
        <v>25.2</v>
      </c>
      <c r="BX7" s="1">
        <v>25</v>
      </c>
      <c r="BY7" s="1">
        <v>65.2</v>
      </c>
      <c r="BZ7" s="1">
        <v>52.2</v>
      </c>
      <c r="CA7" s="1">
        <v>58</v>
      </c>
      <c r="CB7" s="1">
        <v>19.399999999999999</v>
      </c>
      <c r="CC7" s="1">
        <v>10</v>
      </c>
      <c r="CD7" s="1">
        <v>40.6</v>
      </c>
      <c r="CE7" s="1">
        <v>40.200000000000003</v>
      </c>
      <c r="CF7" s="1">
        <v>25.6</v>
      </c>
      <c r="CG7" s="1">
        <v>59</v>
      </c>
      <c r="CH7" s="25">
        <v>79.2</v>
      </c>
      <c r="CI7" s="25">
        <v>4.4000000000000004</v>
      </c>
      <c r="CJ7" s="25">
        <v>69.2</v>
      </c>
      <c r="CK7" s="25">
        <v>27.2</v>
      </c>
      <c r="CL7" s="25">
        <v>80.400000000000006</v>
      </c>
      <c r="CM7" s="25">
        <v>3.8</v>
      </c>
      <c r="CN7" s="25">
        <v>0.2</v>
      </c>
      <c r="CO7" s="25">
        <v>7.8</v>
      </c>
      <c r="CP7" s="25">
        <v>12.6</v>
      </c>
      <c r="CQ7" s="25">
        <v>60.4</v>
      </c>
      <c r="CR7" s="25">
        <v>6.6</v>
      </c>
      <c r="CS7" s="4">
        <f>AVERAGE(BF7:CQ7)</f>
        <v>41.921052631578952</v>
      </c>
      <c r="CT7" s="4">
        <f t="shared" ref="CT7" si="0">AVERAGE(B7:BE7)</f>
        <v>50.143857142857129</v>
      </c>
      <c r="CU7" s="4">
        <f>AVERAGE(B7:CQ7)</f>
        <v>46.819744680851038</v>
      </c>
      <c r="CV7" s="6">
        <f>MAX(B7:CQ7)</f>
        <v>167</v>
      </c>
      <c r="CW7" s="6">
        <f>MIN(B7:CQ7)</f>
        <v>0</v>
      </c>
      <c r="CX7" s="6">
        <f>AVERAGE(BJ7:CQ7)</f>
        <v>42.150000000000013</v>
      </c>
      <c r="CY7" s="6">
        <f>AVERAGE(BV7:CQ7)</f>
        <v>38.018181818181816</v>
      </c>
      <c r="CZ7" s="19">
        <f>MEDIAN(BF7:CQ7)</f>
        <v>40.400000000000006</v>
      </c>
      <c r="DA7" s="56">
        <f>CQ7/CS7</f>
        <v>1.4408035153797865</v>
      </c>
      <c r="DC7" s="8">
        <v>1973</v>
      </c>
      <c r="DD7" s="19">
        <v>425</v>
      </c>
      <c r="DF7" s="8">
        <v>2001</v>
      </c>
      <c r="DG7" s="19">
        <v>392.6</v>
      </c>
      <c r="DI7" s="8">
        <v>1934</v>
      </c>
      <c r="DJ7" s="8">
        <v>191.77</v>
      </c>
      <c r="DL7" s="8">
        <v>2015</v>
      </c>
      <c r="DM7" s="27">
        <v>63.199999999999996</v>
      </c>
      <c r="DO7" s="8">
        <v>1981</v>
      </c>
      <c r="DP7" s="19">
        <v>35</v>
      </c>
      <c r="DR7" s="8">
        <v>1943</v>
      </c>
      <c r="DS7" s="8">
        <v>68.072000000000003</v>
      </c>
      <c r="DU7" s="8">
        <v>1937</v>
      </c>
      <c r="DV7" s="19">
        <v>84.581999999999994</v>
      </c>
      <c r="DY7" s="8">
        <v>1939</v>
      </c>
      <c r="DZ7" s="19">
        <v>1.524</v>
      </c>
      <c r="EB7" s="8">
        <v>1939</v>
      </c>
      <c r="EC7" s="8">
        <v>1.778</v>
      </c>
      <c r="EE7" s="8">
        <v>1931</v>
      </c>
      <c r="EF7" s="8">
        <v>4.0640000000000001</v>
      </c>
      <c r="EH7" s="8">
        <v>1960</v>
      </c>
      <c r="EI7" s="8">
        <v>5.8419999999999996</v>
      </c>
      <c r="EK7" s="8">
        <v>1944</v>
      </c>
      <c r="EL7" s="8">
        <v>15.24</v>
      </c>
      <c r="EN7" s="8">
        <v>1957</v>
      </c>
      <c r="EO7" s="8">
        <v>9.6519999999999992</v>
      </c>
      <c r="EQ7" s="8">
        <v>1969</v>
      </c>
      <c r="ER7" s="8">
        <v>12.446</v>
      </c>
      <c r="ET7" s="8">
        <v>1982</v>
      </c>
      <c r="EU7" s="8">
        <v>14</v>
      </c>
      <c r="EW7" s="8">
        <v>2006</v>
      </c>
      <c r="EX7" s="8">
        <v>7</v>
      </c>
      <c r="EZ7" s="8">
        <v>2015</v>
      </c>
      <c r="FA7" s="8">
        <v>6</v>
      </c>
      <c r="FC7" s="8">
        <v>2012</v>
      </c>
      <c r="FD7" s="8">
        <v>7</v>
      </c>
      <c r="FF7" s="8">
        <v>1994</v>
      </c>
      <c r="FG7" s="8">
        <v>3</v>
      </c>
      <c r="FI7" s="44">
        <v>2020</v>
      </c>
      <c r="FJ7" s="44">
        <v>8.8000000000000007</v>
      </c>
      <c r="FL7" s="44">
        <v>2020</v>
      </c>
      <c r="FM7" s="43">
        <v>20</v>
      </c>
      <c r="FO7" s="44">
        <v>2020</v>
      </c>
      <c r="FP7" s="43">
        <v>44.2</v>
      </c>
      <c r="FR7" s="8">
        <v>2003</v>
      </c>
      <c r="FS7" s="8">
        <v>116.80000000000001</v>
      </c>
      <c r="FU7" s="8">
        <v>1939</v>
      </c>
      <c r="FV7" s="8">
        <v>169.67200000000003</v>
      </c>
      <c r="FX7" s="8">
        <v>1969</v>
      </c>
      <c r="FY7" s="8">
        <v>205.48599999999999</v>
      </c>
      <c r="GA7" s="8">
        <v>2003</v>
      </c>
      <c r="GB7" s="19">
        <v>232</v>
      </c>
      <c r="GD7" s="8">
        <v>1973</v>
      </c>
      <c r="GE7" s="19">
        <v>306</v>
      </c>
      <c r="GG7" s="8">
        <v>1930</v>
      </c>
      <c r="GH7" s="8">
        <v>352.29800000000006</v>
      </c>
      <c r="GJ7" s="8">
        <v>1973</v>
      </c>
      <c r="GK7" s="19">
        <v>380</v>
      </c>
      <c r="GM7" s="8">
        <v>1933</v>
      </c>
      <c r="GN7" s="19">
        <v>196.85000000000002</v>
      </c>
      <c r="GP7" s="8">
        <v>2015</v>
      </c>
      <c r="GQ7" s="19">
        <v>234.1</v>
      </c>
      <c r="GS7" s="8">
        <v>1970</v>
      </c>
      <c r="GT7" s="19">
        <v>246.88799999999998</v>
      </c>
      <c r="GV7" s="8">
        <v>2015</v>
      </c>
      <c r="GW7" s="19">
        <v>286.7</v>
      </c>
      <c r="GY7" s="8">
        <v>1944</v>
      </c>
      <c r="GZ7" s="19">
        <v>45.466000000000001</v>
      </c>
      <c r="HB7" s="8">
        <v>1944</v>
      </c>
      <c r="HC7" s="19">
        <v>22.86</v>
      </c>
    </row>
    <row r="8" spans="1:211" ht="12.95" customHeight="1">
      <c r="A8" s="1" t="s">
        <v>3</v>
      </c>
      <c r="B8" s="6">
        <v>17.018000000000001</v>
      </c>
      <c r="C8" s="6">
        <v>61.975999999999999</v>
      </c>
      <c r="D8" s="6">
        <v>72.644000000000005</v>
      </c>
      <c r="E8" s="6">
        <v>78.486000000000004</v>
      </c>
      <c r="F8" s="6">
        <v>16.256</v>
      </c>
      <c r="G8" s="6">
        <v>12.192</v>
      </c>
      <c r="H8" s="6">
        <v>129.03200000000001</v>
      </c>
      <c r="I8" s="6">
        <v>73.406000000000006</v>
      </c>
      <c r="J8" s="6">
        <v>115.824</v>
      </c>
      <c r="K8" s="6">
        <v>1.778</v>
      </c>
      <c r="L8" s="6">
        <v>55.88</v>
      </c>
      <c r="M8" s="6">
        <v>88.138000000000005</v>
      </c>
      <c r="N8" s="6">
        <v>35.814</v>
      </c>
      <c r="O8" s="6">
        <v>63.246000000000002</v>
      </c>
      <c r="P8" s="6">
        <v>100.584</v>
      </c>
      <c r="Q8" s="6">
        <v>75.691999999999993</v>
      </c>
      <c r="R8" s="6">
        <v>14.986000000000001</v>
      </c>
      <c r="S8" s="6">
        <v>17.526</v>
      </c>
      <c r="T8" s="6">
        <v>9.6519999999999992</v>
      </c>
      <c r="U8" s="6">
        <v>28.193999999999999</v>
      </c>
      <c r="V8" s="6">
        <v>23.367999999999999</v>
      </c>
      <c r="W8" s="6">
        <v>59.69</v>
      </c>
      <c r="X8" s="6">
        <v>29.972000000000001</v>
      </c>
      <c r="Y8" s="6">
        <v>48.006</v>
      </c>
      <c r="Z8" s="6">
        <v>26.67</v>
      </c>
      <c r="AA8" s="6">
        <v>112.268</v>
      </c>
      <c r="AB8" s="6">
        <v>25.908000000000001</v>
      </c>
      <c r="AC8" s="6">
        <v>48.768000000000001</v>
      </c>
      <c r="AD8" s="6">
        <v>117.85599999999999</v>
      </c>
      <c r="AE8" s="6">
        <v>9.6519999999999992</v>
      </c>
      <c r="AF8" s="6">
        <v>71.373999999999995</v>
      </c>
      <c r="AG8" s="6">
        <v>31.75</v>
      </c>
      <c r="AH8" s="6">
        <v>7.3659999999999997</v>
      </c>
      <c r="AI8" s="6">
        <v>75.945999999999998</v>
      </c>
      <c r="AJ8" s="6">
        <v>44.195999999999998</v>
      </c>
      <c r="AK8" s="6">
        <v>12.446</v>
      </c>
      <c r="AL8" s="6">
        <v>54.863999999999997</v>
      </c>
      <c r="AM8" s="6">
        <v>19.303999999999998</v>
      </c>
      <c r="AN8" s="6">
        <v>35.814</v>
      </c>
      <c r="AO8" s="6">
        <v>9.3979999999999997</v>
      </c>
      <c r="AP8" s="6">
        <v>9.6519999999999992</v>
      </c>
      <c r="AQ8" s="6">
        <v>32</v>
      </c>
      <c r="AR8" s="6">
        <v>11</v>
      </c>
      <c r="AS8" s="6">
        <v>1</v>
      </c>
      <c r="AT8" s="6">
        <v>33</v>
      </c>
      <c r="AU8" s="6">
        <v>50</v>
      </c>
      <c r="AV8" s="6">
        <v>13</v>
      </c>
      <c r="AW8" s="6">
        <v>63</v>
      </c>
      <c r="AX8" s="6">
        <v>10</v>
      </c>
      <c r="AY8" s="6">
        <v>51</v>
      </c>
      <c r="AZ8" s="6">
        <v>24</v>
      </c>
      <c r="BA8" s="6">
        <v>3</v>
      </c>
      <c r="BB8" s="6">
        <v>43</v>
      </c>
      <c r="BC8" s="6">
        <v>1</v>
      </c>
      <c r="BD8" s="6">
        <v>55</v>
      </c>
      <c r="BE8" s="6">
        <v>18</v>
      </c>
      <c r="BF8" s="4">
        <v>128.69999999999999</v>
      </c>
      <c r="BG8" s="4">
        <v>29.1</v>
      </c>
      <c r="BH8" s="4">
        <v>58.6</v>
      </c>
      <c r="BI8" s="4">
        <v>69.8</v>
      </c>
      <c r="BJ8" s="4">
        <v>3.6</v>
      </c>
      <c r="BK8" s="4">
        <v>55.3</v>
      </c>
      <c r="BL8" s="4">
        <v>82.3</v>
      </c>
      <c r="BM8" s="4">
        <v>93.5</v>
      </c>
      <c r="BN8" s="4">
        <v>31.3</v>
      </c>
      <c r="BO8" s="4">
        <v>122.2</v>
      </c>
      <c r="BP8" s="4">
        <v>56.4</v>
      </c>
      <c r="BQ8" s="4">
        <v>40</v>
      </c>
      <c r="BR8" s="1">
        <v>46.5</v>
      </c>
      <c r="BS8" s="1">
        <v>13.3</v>
      </c>
      <c r="BT8" s="1">
        <v>24</v>
      </c>
      <c r="BU8" s="82">
        <v>5.6</v>
      </c>
      <c r="BV8" s="1">
        <v>43.6</v>
      </c>
      <c r="BW8" s="6">
        <v>21.8</v>
      </c>
      <c r="BX8" s="1">
        <v>123.8</v>
      </c>
      <c r="BY8" s="1">
        <v>27.6</v>
      </c>
      <c r="BZ8" s="1">
        <v>34</v>
      </c>
      <c r="CA8" s="1">
        <v>9.8000000000000007</v>
      </c>
      <c r="CB8" s="1">
        <v>26</v>
      </c>
      <c r="CC8" s="1">
        <v>98.2</v>
      </c>
      <c r="CD8" s="1">
        <v>6.4</v>
      </c>
      <c r="CE8" s="1">
        <v>11.8</v>
      </c>
      <c r="CF8" s="1">
        <v>38</v>
      </c>
      <c r="CG8" s="1">
        <v>18.600000000000001</v>
      </c>
      <c r="CH8" s="25">
        <v>18</v>
      </c>
      <c r="CI8" s="25">
        <v>15.2</v>
      </c>
      <c r="CJ8" s="25">
        <v>18</v>
      </c>
      <c r="CK8" s="25">
        <v>61.8</v>
      </c>
      <c r="CL8" s="25">
        <v>181.4</v>
      </c>
      <c r="CM8" s="25">
        <v>8</v>
      </c>
      <c r="CN8" s="25">
        <v>8.6</v>
      </c>
      <c r="CO8" s="25">
        <v>22.8</v>
      </c>
      <c r="CP8" s="25">
        <v>153.4</v>
      </c>
      <c r="CQ8" s="25">
        <v>40.200000000000003</v>
      </c>
      <c r="CR8" s="25">
        <v>12.6</v>
      </c>
      <c r="CS8" s="4">
        <f t="shared" ref="CS8:CS18" si="1">AVERAGE(BF8:CQ8)</f>
        <v>48.610526315789478</v>
      </c>
      <c r="CT8" s="4">
        <f t="shared" ref="CT8:CT18" si="2">AVERAGE(B8:BE8)</f>
        <v>41.974857142857147</v>
      </c>
      <c r="CU8" s="4">
        <f t="shared" ref="CU8:CU18" si="3">AVERAGE(B8:CQ8)</f>
        <v>44.657361702127666</v>
      </c>
      <c r="CV8" s="6">
        <f t="shared" ref="CV8:CV18" si="4">MAX(B8:CQ8)</f>
        <v>181.4</v>
      </c>
      <c r="CW8" s="6">
        <f t="shared" ref="CW8:CW18" si="5">MIN(B8:CQ8)</f>
        <v>1</v>
      </c>
      <c r="CX8" s="6">
        <f t="shared" ref="CX8:CX18" si="6">AVERAGE(BJ8:CQ8)</f>
        <v>45.911764705882348</v>
      </c>
      <c r="CY8" s="6">
        <f t="shared" ref="CY8:CY18" si="7">AVERAGE(BV8:CQ8)</f>
        <v>44.86363636363636</v>
      </c>
      <c r="CZ8" s="19">
        <f t="shared" ref="CZ8:CZ18" si="8">MEDIAN(BF8:CQ8)</f>
        <v>32.65</v>
      </c>
      <c r="DA8" s="56">
        <f t="shared" ref="DA8:DA18" si="9">CQ8/CS8</f>
        <v>0.82698137721957554</v>
      </c>
      <c r="DC8" s="8">
        <v>1930</v>
      </c>
      <c r="DD8" s="19">
        <v>429.00600000000003</v>
      </c>
      <c r="DF8" s="8">
        <v>1931</v>
      </c>
      <c r="DG8" s="19">
        <v>406.65400000000005</v>
      </c>
      <c r="DI8" s="8">
        <v>2015</v>
      </c>
      <c r="DJ8" s="19">
        <v>220.8</v>
      </c>
      <c r="DL8" s="8">
        <v>1958</v>
      </c>
      <c r="DM8" s="27">
        <v>70.358000000000004</v>
      </c>
      <c r="DO8" s="8">
        <v>1973</v>
      </c>
      <c r="DP8" s="19">
        <v>37</v>
      </c>
      <c r="DR8" s="8">
        <v>2003</v>
      </c>
      <c r="DS8" s="8">
        <v>69.800000000000011</v>
      </c>
      <c r="DU8" s="8">
        <v>1930</v>
      </c>
      <c r="DV8" s="19">
        <v>90.424000000000007</v>
      </c>
      <c r="DY8" s="8">
        <v>2001</v>
      </c>
      <c r="DZ8" s="19">
        <v>2.2000000000000002</v>
      </c>
      <c r="EB8" s="8">
        <v>1981</v>
      </c>
      <c r="EC8" s="8">
        <v>3</v>
      </c>
      <c r="EE8" s="8">
        <v>1932</v>
      </c>
      <c r="EF8" s="8">
        <v>5.5880000000000001</v>
      </c>
      <c r="EH8" s="8">
        <v>2010</v>
      </c>
      <c r="EI8" s="8">
        <v>7.2</v>
      </c>
      <c r="EK8" s="8">
        <v>2014</v>
      </c>
      <c r="EL8" s="8">
        <v>16</v>
      </c>
      <c r="EN8" s="8">
        <v>1959</v>
      </c>
      <c r="EO8" s="8">
        <v>13.462</v>
      </c>
      <c r="EQ8" s="8">
        <v>1932</v>
      </c>
      <c r="ER8" s="8">
        <v>13.208</v>
      </c>
      <c r="ET8" s="8">
        <v>2005</v>
      </c>
      <c r="EU8" s="8">
        <v>14.8</v>
      </c>
      <c r="EW8" s="8">
        <v>1930</v>
      </c>
      <c r="EX8" s="8">
        <v>11.683999999999999</v>
      </c>
      <c r="EZ8" s="8">
        <v>1933</v>
      </c>
      <c r="FA8" s="8">
        <v>7.3659999999999997</v>
      </c>
      <c r="FC8" s="8">
        <v>2007</v>
      </c>
      <c r="FD8" s="8">
        <v>8.8000000000000007</v>
      </c>
      <c r="FF8" s="8">
        <v>1975</v>
      </c>
      <c r="FG8" s="8">
        <v>9</v>
      </c>
      <c r="FI8" s="8">
        <v>1978</v>
      </c>
      <c r="FJ8" s="19">
        <v>10</v>
      </c>
      <c r="FL8" s="8">
        <v>1978</v>
      </c>
      <c r="FM8" s="19">
        <v>35</v>
      </c>
      <c r="FO8" s="8">
        <v>2003</v>
      </c>
      <c r="FP8" s="19">
        <v>79.600000000000009</v>
      </c>
      <c r="FR8" s="8">
        <v>1973</v>
      </c>
      <c r="FS8" s="8">
        <v>122</v>
      </c>
      <c r="FU8" s="8">
        <v>1990</v>
      </c>
      <c r="FV8" s="8">
        <v>182.10000000000002</v>
      </c>
      <c r="FX8" s="8">
        <v>2003</v>
      </c>
      <c r="FY8" s="8">
        <v>205.8</v>
      </c>
      <c r="GA8" s="44">
        <v>2020</v>
      </c>
      <c r="GB8" s="43">
        <v>269.8</v>
      </c>
      <c r="GD8" s="8">
        <v>2003</v>
      </c>
      <c r="GE8" s="19">
        <v>327.39999999999998</v>
      </c>
      <c r="GG8" s="44">
        <v>2020</v>
      </c>
      <c r="GH8" s="44">
        <v>356.79999999999995</v>
      </c>
      <c r="GJ8" s="8">
        <v>1930</v>
      </c>
      <c r="GK8" s="19">
        <v>408.68600000000004</v>
      </c>
      <c r="GM8" s="8">
        <v>1937</v>
      </c>
      <c r="GN8" s="19">
        <v>205.73999999999998</v>
      </c>
      <c r="GP8" s="8">
        <v>1931</v>
      </c>
      <c r="GQ8" s="19">
        <v>236.22</v>
      </c>
      <c r="GS8" s="8">
        <v>2015</v>
      </c>
      <c r="GT8" s="19">
        <v>249.29999999999998</v>
      </c>
      <c r="GV8" s="8">
        <v>1973</v>
      </c>
      <c r="GW8" s="19">
        <v>296</v>
      </c>
      <c r="GY8" s="8">
        <v>1973</v>
      </c>
      <c r="GZ8" s="19">
        <v>47</v>
      </c>
      <c r="HB8" s="8">
        <v>2021</v>
      </c>
      <c r="HC8" s="19">
        <v>30.6</v>
      </c>
    </row>
    <row r="9" spans="1:211" ht="12.95" customHeight="1">
      <c r="A9" s="1" t="s">
        <v>4</v>
      </c>
      <c r="B9" s="6">
        <v>3.556</v>
      </c>
      <c r="C9" s="6">
        <v>4.0640000000000001</v>
      </c>
      <c r="D9" s="6">
        <v>5.5880000000000001</v>
      </c>
      <c r="E9" s="6">
        <v>7.8739999999999997</v>
      </c>
      <c r="F9" s="6">
        <v>41.402000000000001</v>
      </c>
      <c r="G9" s="6">
        <v>76.962000000000003</v>
      </c>
      <c r="H9" s="6">
        <v>31.495999999999999</v>
      </c>
      <c r="I9" s="6">
        <v>20.827999999999999</v>
      </c>
      <c r="J9" s="6">
        <v>25.654</v>
      </c>
      <c r="K9" s="6">
        <v>6.35</v>
      </c>
      <c r="L9" s="6">
        <v>14.986000000000001</v>
      </c>
      <c r="M9" s="6">
        <v>106.68</v>
      </c>
      <c r="N9" s="6">
        <v>77.977999999999994</v>
      </c>
      <c r="O9" s="6">
        <v>6.35</v>
      </c>
      <c r="P9" s="6">
        <v>35.052</v>
      </c>
      <c r="Q9" s="6">
        <v>92.456000000000003</v>
      </c>
      <c r="R9" s="6">
        <v>59.436</v>
      </c>
      <c r="S9" s="6">
        <v>34.798000000000002</v>
      </c>
      <c r="T9" s="6">
        <v>32.512</v>
      </c>
      <c r="U9" s="6">
        <v>26.161999999999999</v>
      </c>
      <c r="V9" s="6">
        <v>9.9060000000000006</v>
      </c>
      <c r="W9" s="6">
        <v>86.105999999999995</v>
      </c>
      <c r="X9" s="6">
        <v>16.256</v>
      </c>
      <c r="Y9" s="6">
        <v>59.436</v>
      </c>
      <c r="Z9" s="6">
        <v>60.451999999999998</v>
      </c>
      <c r="AA9" s="6">
        <v>77.724000000000004</v>
      </c>
      <c r="AB9" s="6">
        <v>62.991999999999997</v>
      </c>
      <c r="AC9" s="6">
        <v>88.391999999999996</v>
      </c>
      <c r="AD9" s="6">
        <v>12.446</v>
      </c>
      <c r="AE9" s="6">
        <v>48.514000000000003</v>
      </c>
      <c r="AF9" s="6">
        <v>55.118000000000002</v>
      </c>
      <c r="AG9" s="6">
        <v>69.596000000000004</v>
      </c>
      <c r="AH9" s="6">
        <v>51.308</v>
      </c>
      <c r="AI9" s="6">
        <v>41.148000000000003</v>
      </c>
      <c r="AJ9" s="6">
        <v>36.067999999999998</v>
      </c>
      <c r="AK9" s="6">
        <v>61.213999999999999</v>
      </c>
      <c r="AL9" s="6">
        <v>35.814</v>
      </c>
      <c r="AM9" s="6">
        <v>14.986000000000001</v>
      </c>
      <c r="AN9" s="6">
        <v>40.386000000000003</v>
      </c>
      <c r="AO9" s="6">
        <v>2.794</v>
      </c>
      <c r="AP9" s="6">
        <v>107.696</v>
      </c>
      <c r="AQ9" s="6">
        <v>20</v>
      </c>
      <c r="AR9" s="6">
        <v>66</v>
      </c>
      <c r="AS9" s="6">
        <v>36</v>
      </c>
      <c r="AT9" s="6">
        <v>19</v>
      </c>
      <c r="AU9" s="6">
        <v>81</v>
      </c>
      <c r="AV9" s="6">
        <v>30</v>
      </c>
      <c r="AW9" s="6">
        <v>52</v>
      </c>
      <c r="AX9" s="6">
        <v>25</v>
      </c>
      <c r="AY9" s="6">
        <v>118</v>
      </c>
      <c r="AZ9" s="6">
        <v>115</v>
      </c>
      <c r="BA9" s="6">
        <v>59</v>
      </c>
      <c r="BB9" s="6">
        <v>18</v>
      </c>
      <c r="BC9" s="6">
        <v>27</v>
      </c>
      <c r="BD9" s="6">
        <v>105</v>
      </c>
      <c r="BE9" s="6">
        <v>44</v>
      </c>
      <c r="BF9" s="4">
        <v>65.7</v>
      </c>
      <c r="BG9" s="4">
        <v>83.6</v>
      </c>
      <c r="BH9" s="4">
        <v>45.6</v>
      </c>
      <c r="BI9" s="4">
        <v>16.600000000000001</v>
      </c>
      <c r="BJ9" s="4">
        <v>32.4</v>
      </c>
      <c r="BK9" s="4">
        <v>29.5</v>
      </c>
      <c r="BL9" s="4">
        <v>27.6</v>
      </c>
      <c r="BM9" s="4">
        <v>64.400000000000006</v>
      </c>
      <c r="BN9" s="4">
        <v>32.799999999999997</v>
      </c>
      <c r="BO9" s="4">
        <v>59.6</v>
      </c>
      <c r="BP9" s="4">
        <v>72.5</v>
      </c>
      <c r="BQ9" s="4">
        <v>47.1</v>
      </c>
      <c r="BR9" s="1">
        <v>46</v>
      </c>
      <c r="BS9" s="1">
        <v>44.2</v>
      </c>
      <c r="BT9" s="1">
        <v>26</v>
      </c>
      <c r="BU9" s="82">
        <v>11.8</v>
      </c>
      <c r="BV9" s="1">
        <v>30.8</v>
      </c>
      <c r="BW9" s="4">
        <v>22.2</v>
      </c>
      <c r="BX9" s="1">
        <v>12.6</v>
      </c>
      <c r="BY9" s="1">
        <v>76.8</v>
      </c>
      <c r="BZ9" s="1">
        <v>39.4</v>
      </c>
      <c r="CA9" s="1">
        <v>11.8</v>
      </c>
      <c r="CB9" s="1">
        <v>51.2</v>
      </c>
      <c r="CC9" s="1">
        <v>10</v>
      </c>
      <c r="CD9" s="1">
        <v>32.799999999999997</v>
      </c>
      <c r="CE9" s="1">
        <v>30.6</v>
      </c>
      <c r="CF9" s="1">
        <v>58.6</v>
      </c>
      <c r="CG9" s="1">
        <v>22</v>
      </c>
      <c r="CH9" s="25">
        <v>26.6</v>
      </c>
      <c r="CI9" s="25">
        <v>37.4</v>
      </c>
      <c r="CJ9" s="25">
        <v>46.8</v>
      </c>
      <c r="CK9" s="25">
        <v>47</v>
      </c>
      <c r="CL9" s="25">
        <v>53.6</v>
      </c>
      <c r="CM9" s="25">
        <v>94.6</v>
      </c>
      <c r="CN9" s="25">
        <v>11.2</v>
      </c>
      <c r="CO9" s="25">
        <v>79.2</v>
      </c>
      <c r="CP9" s="25">
        <v>17</v>
      </c>
      <c r="CQ9" s="25">
        <v>55.6</v>
      </c>
      <c r="CR9" s="25">
        <v>25</v>
      </c>
      <c r="CS9" s="4">
        <f t="shared" si="1"/>
        <v>41.399999999999991</v>
      </c>
      <c r="CT9" s="4">
        <f t="shared" si="2"/>
        <v>45.777428571428572</v>
      </c>
      <c r="CU9" s="4">
        <f t="shared" si="3"/>
        <v>44.007829787234044</v>
      </c>
      <c r="CV9" s="6">
        <f t="shared" si="4"/>
        <v>118</v>
      </c>
      <c r="CW9" s="6">
        <f t="shared" si="5"/>
        <v>2.794</v>
      </c>
      <c r="CX9" s="6">
        <f t="shared" si="6"/>
        <v>40.049999999999997</v>
      </c>
      <c r="CY9" s="6">
        <f t="shared" si="7"/>
        <v>39.44545454545456</v>
      </c>
      <c r="CZ9" s="19">
        <f t="shared" si="8"/>
        <v>38.4</v>
      </c>
      <c r="DA9" s="56">
        <f t="shared" si="9"/>
        <v>1.342995169082126</v>
      </c>
      <c r="DC9" s="8">
        <v>2003</v>
      </c>
      <c r="DD9" s="19">
        <v>446.39999999999992</v>
      </c>
      <c r="DF9" s="8">
        <v>1959</v>
      </c>
      <c r="DG9" s="19">
        <v>410.21</v>
      </c>
      <c r="DI9" s="8">
        <v>2016</v>
      </c>
      <c r="DJ9" s="19">
        <v>240.20000000000002</v>
      </c>
      <c r="DL9" s="8">
        <v>1937</v>
      </c>
      <c r="DM9" s="27">
        <v>72.135999999999996</v>
      </c>
      <c r="DO9" s="8">
        <v>2015</v>
      </c>
      <c r="DP9" s="19">
        <v>51.400000000000006</v>
      </c>
      <c r="DR9" s="8">
        <v>1992</v>
      </c>
      <c r="DS9" s="8">
        <v>70.099999999999994</v>
      </c>
      <c r="DU9" s="8">
        <v>1932</v>
      </c>
      <c r="DV9" s="19">
        <v>95.25</v>
      </c>
      <c r="DY9" s="8">
        <v>2019</v>
      </c>
      <c r="DZ9" s="19">
        <v>3.8</v>
      </c>
      <c r="EB9" s="8">
        <v>1990</v>
      </c>
      <c r="EC9" s="8">
        <v>3.6</v>
      </c>
      <c r="EE9" s="8">
        <v>1939</v>
      </c>
      <c r="EF9" s="8">
        <v>6.35</v>
      </c>
      <c r="EH9" s="8">
        <v>1988</v>
      </c>
      <c r="EI9" s="8">
        <v>7.7</v>
      </c>
      <c r="EK9" s="8">
        <v>1999</v>
      </c>
      <c r="EL9" s="8">
        <v>18.7</v>
      </c>
      <c r="EN9" s="8">
        <v>1969</v>
      </c>
      <c r="EO9" s="8">
        <v>13.97</v>
      </c>
      <c r="EQ9" s="8">
        <v>2003</v>
      </c>
      <c r="ER9" s="8">
        <v>13.8</v>
      </c>
      <c r="ET9" s="8">
        <v>1993</v>
      </c>
      <c r="EU9" s="8">
        <v>16</v>
      </c>
      <c r="EW9" s="8">
        <v>2001</v>
      </c>
      <c r="EX9" s="8">
        <v>12.6</v>
      </c>
      <c r="EZ9" s="8">
        <v>1938</v>
      </c>
      <c r="FA9" s="8">
        <v>9.9060000000000006</v>
      </c>
      <c r="FC9" s="8">
        <v>1970</v>
      </c>
      <c r="FD9" s="8">
        <v>9.1440000000000001</v>
      </c>
      <c r="FF9" s="8">
        <v>1931</v>
      </c>
      <c r="FG9" s="8">
        <v>9.6519999999999992</v>
      </c>
      <c r="FI9" s="8">
        <v>2019</v>
      </c>
      <c r="FJ9" s="19">
        <v>11.8</v>
      </c>
      <c r="FL9" s="44">
        <v>2024</v>
      </c>
      <c r="FM9" s="44">
        <v>44.2</v>
      </c>
      <c r="FO9" s="8">
        <v>1973</v>
      </c>
      <c r="FP9" s="19">
        <v>84</v>
      </c>
      <c r="FR9" s="44">
        <v>2020</v>
      </c>
      <c r="FS9" s="44">
        <v>125.8</v>
      </c>
      <c r="FU9" s="8">
        <v>2003</v>
      </c>
      <c r="FV9" s="8">
        <v>192</v>
      </c>
      <c r="FX9" s="44">
        <v>2020</v>
      </c>
      <c r="FY9" s="44">
        <v>220.2</v>
      </c>
      <c r="GA9" s="8">
        <v>1973</v>
      </c>
      <c r="GB9" s="19">
        <v>278</v>
      </c>
      <c r="GD9" s="44">
        <v>2020</v>
      </c>
      <c r="GE9" s="43">
        <v>314.8</v>
      </c>
      <c r="GG9" s="8">
        <v>2015</v>
      </c>
      <c r="GH9" s="8">
        <v>361.4</v>
      </c>
      <c r="GJ9" s="8">
        <v>1982</v>
      </c>
      <c r="GK9" s="19">
        <v>416</v>
      </c>
      <c r="GM9" s="8">
        <v>1969</v>
      </c>
      <c r="GN9" s="19">
        <v>219.202</v>
      </c>
      <c r="GP9" s="8">
        <v>1970</v>
      </c>
      <c r="GQ9" s="19">
        <v>237.23599999999999</v>
      </c>
      <c r="GS9" s="8">
        <v>1973</v>
      </c>
      <c r="GT9" s="19">
        <v>260</v>
      </c>
      <c r="GV9" s="8">
        <v>1931</v>
      </c>
      <c r="GW9" s="19">
        <v>302.26000000000005</v>
      </c>
      <c r="GY9" s="8">
        <v>1998</v>
      </c>
      <c r="GZ9" s="19">
        <v>51.400000000000006</v>
      </c>
      <c r="HB9" s="8">
        <v>1981</v>
      </c>
      <c r="HC9" s="19">
        <v>32</v>
      </c>
    </row>
    <row r="10" spans="1:211" ht="12.95" customHeight="1">
      <c r="A10" s="1" t="s">
        <v>5</v>
      </c>
      <c r="B10" s="6">
        <v>53.594000000000001</v>
      </c>
      <c r="C10" s="6">
        <v>61.468000000000004</v>
      </c>
      <c r="D10" s="6">
        <v>43.433999999999997</v>
      </c>
      <c r="E10" s="6">
        <v>62.484000000000002</v>
      </c>
      <c r="F10" s="6">
        <v>34.29</v>
      </c>
      <c r="G10" s="6">
        <v>29.718</v>
      </c>
      <c r="H10" s="6">
        <v>69.849999999999994</v>
      </c>
      <c r="I10" s="6">
        <v>16.763999999999999</v>
      </c>
      <c r="J10" s="6">
        <v>117.348</v>
      </c>
      <c r="K10" s="6">
        <v>11.176</v>
      </c>
      <c r="L10" s="6">
        <v>53.085999999999999</v>
      </c>
      <c r="M10" s="6">
        <v>20.32</v>
      </c>
      <c r="N10" s="6">
        <v>19.812000000000001</v>
      </c>
      <c r="O10" s="6">
        <v>40.64</v>
      </c>
      <c r="P10" s="6">
        <v>28.193999999999999</v>
      </c>
      <c r="Q10" s="6">
        <v>12.954000000000001</v>
      </c>
      <c r="R10" s="6">
        <v>62.991999999999997</v>
      </c>
      <c r="S10" s="6">
        <v>70.866</v>
      </c>
      <c r="T10" s="6">
        <v>49.783999999999999</v>
      </c>
      <c r="U10" s="6">
        <v>73.152000000000001</v>
      </c>
      <c r="V10" s="6">
        <v>36.83</v>
      </c>
      <c r="W10" s="6">
        <v>56.896000000000001</v>
      </c>
      <c r="X10" s="6">
        <v>32.258000000000003</v>
      </c>
      <c r="Y10" s="6">
        <v>66.548000000000002</v>
      </c>
      <c r="Z10" s="6">
        <v>51.561999999999998</v>
      </c>
      <c r="AA10" s="6">
        <v>36.067999999999998</v>
      </c>
      <c r="AB10" s="6">
        <v>122.682</v>
      </c>
      <c r="AC10" s="6">
        <v>151.13</v>
      </c>
      <c r="AD10" s="6">
        <v>26.161999999999999</v>
      </c>
      <c r="AE10" s="6">
        <v>45.466000000000001</v>
      </c>
      <c r="AF10" s="6">
        <v>5.8419999999999996</v>
      </c>
      <c r="AG10" s="6">
        <v>9.9060000000000006</v>
      </c>
      <c r="AH10" s="6">
        <v>172.97399999999999</v>
      </c>
      <c r="AI10" s="6">
        <v>25.908000000000001</v>
      </c>
      <c r="AJ10" s="6">
        <v>17.018000000000001</v>
      </c>
      <c r="AK10" s="6">
        <v>44.957999999999998</v>
      </c>
      <c r="AL10" s="6">
        <v>87.376000000000005</v>
      </c>
      <c r="AM10" s="6">
        <v>57.658000000000001</v>
      </c>
      <c r="AN10" s="6">
        <v>93.471999999999994</v>
      </c>
      <c r="AO10" s="6">
        <v>57.15</v>
      </c>
      <c r="AP10" s="6">
        <v>13.715999999999999</v>
      </c>
      <c r="AQ10" s="6">
        <v>33</v>
      </c>
      <c r="AR10" s="6">
        <v>48</v>
      </c>
      <c r="AS10" s="6">
        <v>24</v>
      </c>
      <c r="AT10" s="6">
        <v>129</v>
      </c>
      <c r="AU10" s="6">
        <v>90</v>
      </c>
      <c r="AV10" s="6">
        <v>73</v>
      </c>
      <c r="AW10" s="6">
        <v>26</v>
      </c>
      <c r="AX10" s="6">
        <v>124</v>
      </c>
      <c r="AY10" s="6">
        <v>18</v>
      </c>
      <c r="AZ10" s="6">
        <v>153</v>
      </c>
      <c r="BA10" s="6">
        <v>44</v>
      </c>
      <c r="BB10" s="6">
        <v>10</v>
      </c>
      <c r="BC10" s="6">
        <v>115</v>
      </c>
      <c r="BD10" s="6">
        <v>18</v>
      </c>
      <c r="BE10" s="6">
        <v>57</v>
      </c>
      <c r="BF10" s="4">
        <v>27.8</v>
      </c>
      <c r="BG10" s="4">
        <v>64.400000000000006</v>
      </c>
      <c r="BH10" s="4">
        <v>7.7</v>
      </c>
      <c r="BI10" s="4">
        <v>9</v>
      </c>
      <c r="BJ10" s="4">
        <v>64.400000000000006</v>
      </c>
      <c r="BK10" s="4">
        <v>57.7</v>
      </c>
      <c r="BL10" s="4">
        <v>1</v>
      </c>
      <c r="BM10" s="4">
        <v>53.8</v>
      </c>
      <c r="BN10" s="4">
        <v>24.8</v>
      </c>
      <c r="BO10" s="4">
        <v>112.5</v>
      </c>
      <c r="BP10" s="4">
        <v>47.8</v>
      </c>
      <c r="BQ10" s="4">
        <v>43.4</v>
      </c>
      <c r="BR10" s="1">
        <v>22</v>
      </c>
      <c r="BS10" s="1">
        <v>24.6</v>
      </c>
      <c r="BT10" s="1">
        <v>94.2</v>
      </c>
      <c r="BU10" s="82">
        <v>20.8</v>
      </c>
      <c r="BV10" s="1">
        <v>17.399999999999999</v>
      </c>
      <c r="BW10" s="6">
        <v>10.4</v>
      </c>
      <c r="BX10" s="1">
        <v>55.2</v>
      </c>
      <c r="BY10" s="1">
        <v>5.4</v>
      </c>
      <c r="BZ10" s="1">
        <v>72.400000000000006</v>
      </c>
      <c r="CA10" s="1">
        <v>48.8</v>
      </c>
      <c r="CB10" s="1">
        <v>113</v>
      </c>
      <c r="CC10" s="1">
        <v>56.2</v>
      </c>
      <c r="CD10" s="1">
        <v>7.2</v>
      </c>
      <c r="CE10" s="1">
        <v>67.599999999999994</v>
      </c>
      <c r="CF10" s="1">
        <v>35</v>
      </c>
      <c r="CG10" s="1">
        <v>102.5</v>
      </c>
      <c r="CH10" s="25">
        <v>149.80000000000001</v>
      </c>
      <c r="CI10" s="25">
        <v>52</v>
      </c>
      <c r="CJ10" s="25">
        <v>25.6</v>
      </c>
      <c r="CK10" s="25">
        <v>131.4</v>
      </c>
      <c r="CL10" s="25">
        <v>52.2</v>
      </c>
      <c r="CM10" s="25">
        <v>80.2</v>
      </c>
      <c r="CN10" s="25">
        <v>24.2</v>
      </c>
      <c r="CO10" s="25">
        <v>7.8</v>
      </c>
      <c r="CP10" s="25">
        <v>9.6</v>
      </c>
      <c r="CQ10" s="25">
        <v>35.799999999999997</v>
      </c>
      <c r="CR10" s="25"/>
      <c r="CS10" s="4">
        <f t="shared" si="1"/>
        <v>48.305263157894736</v>
      </c>
      <c r="CT10" s="4">
        <f t="shared" si="2"/>
        <v>55.455464285714285</v>
      </c>
      <c r="CU10" s="4">
        <f t="shared" si="3"/>
        <v>52.564957446808528</v>
      </c>
      <c r="CV10" s="6">
        <f t="shared" si="4"/>
        <v>172.97399999999999</v>
      </c>
      <c r="CW10" s="6">
        <f t="shared" si="5"/>
        <v>1</v>
      </c>
      <c r="CX10" s="6">
        <f t="shared" si="6"/>
        <v>50.785294117647055</v>
      </c>
      <c r="CY10" s="6">
        <f t="shared" si="7"/>
        <v>52.713636363636368</v>
      </c>
      <c r="CZ10" s="19">
        <f t="shared" si="8"/>
        <v>45.599999999999994</v>
      </c>
      <c r="DA10" s="56">
        <f t="shared" si="9"/>
        <v>0.74112006973196776</v>
      </c>
      <c r="DC10" s="8">
        <v>1931</v>
      </c>
      <c r="DD10" s="19">
        <v>448.31</v>
      </c>
      <c r="DF10" s="8">
        <v>2003</v>
      </c>
      <c r="DG10" s="19">
        <v>416.59999999999997</v>
      </c>
      <c r="DI10" s="8">
        <v>1998</v>
      </c>
      <c r="DJ10" s="19">
        <v>242.5</v>
      </c>
      <c r="DL10" s="8">
        <v>1954</v>
      </c>
      <c r="DM10" s="27">
        <v>78.994</v>
      </c>
      <c r="DO10" s="8">
        <v>1935</v>
      </c>
      <c r="DP10" s="19">
        <v>52.578000000000003</v>
      </c>
      <c r="DR10" s="44">
        <v>2022</v>
      </c>
      <c r="DS10" s="44">
        <v>74.400000000000006</v>
      </c>
      <c r="DU10" s="8">
        <v>1957</v>
      </c>
      <c r="DV10" s="19">
        <v>97.79</v>
      </c>
      <c r="DY10" s="8">
        <v>1955</v>
      </c>
      <c r="DZ10" s="19">
        <v>3.81</v>
      </c>
      <c r="EB10" s="8">
        <v>2001</v>
      </c>
      <c r="EC10" s="8">
        <v>5.6</v>
      </c>
      <c r="EE10" s="8">
        <v>1943</v>
      </c>
      <c r="EF10" s="8">
        <v>6.35</v>
      </c>
      <c r="EH10" s="44">
        <v>2021</v>
      </c>
      <c r="EI10" s="44">
        <v>7.8</v>
      </c>
      <c r="EK10" s="8">
        <v>1931</v>
      </c>
      <c r="EL10" s="8">
        <v>19.812000000000001</v>
      </c>
      <c r="EN10" s="8">
        <v>2005</v>
      </c>
      <c r="EO10" s="8">
        <v>14.6</v>
      </c>
      <c r="EQ10" s="8">
        <v>1993</v>
      </c>
      <c r="ER10" s="8">
        <v>16.7</v>
      </c>
      <c r="ET10" s="8">
        <v>1948</v>
      </c>
      <c r="EU10" s="8">
        <v>19.303999999999998</v>
      </c>
      <c r="EW10" s="8">
        <v>1975</v>
      </c>
      <c r="EX10" s="8">
        <v>14</v>
      </c>
      <c r="EZ10" s="8">
        <v>1954</v>
      </c>
      <c r="FA10" s="8">
        <v>10.667999999999999</v>
      </c>
      <c r="FC10" s="8">
        <v>1997</v>
      </c>
      <c r="FD10" s="8">
        <v>9.8000000000000007</v>
      </c>
      <c r="FF10" s="8">
        <v>1963</v>
      </c>
      <c r="FG10" s="8">
        <v>10.414</v>
      </c>
      <c r="FI10" s="8">
        <v>1981</v>
      </c>
      <c r="FJ10" s="19">
        <v>12</v>
      </c>
      <c r="FL10" s="8">
        <v>2015</v>
      </c>
      <c r="FM10" s="19">
        <v>57</v>
      </c>
      <c r="FO10" s="8">
        <v>2010</v>
      </c>
      <c r="FP10" s="19">
        <v>87</v>
      </c>
      <c r="FR10" s="8">
        <v>2015</v>
      </c>
      <c r="FS10" s="8">
        <v>129</v>
      </c>
      <c r="FU10" s="8">
        <v>1959</v>
      </c>
      <c r="FV10" s="8">
        <v>192.53199999999998</v>
      </c>
      <c r="FX10" s="8">
        <v>1967</v>
      </c>
      <c r="FY10" s="8">
        <v>225.55199999999996</v>
      </c>
      <c r="GA10" s="8">
        <v>2015</v>
      </c>
      <c r="GB10" s="19">
        <v>301</v>
      </c>
      <c r="GD10" s="8">
        <v>1930</v>
      </c>
      <c r="GE10" s="19">
        <v>335.78800000000007</v>
      </c>
      <c r="GG10" s="8">
        <v>2003</v>
      </c>
      <c r="GH10" s="8">
        <v>384.79999999999995</v>
      </c>
      <c r="GJ10" s="8">
        <v>1939</v>
      </c>
      <c r="GK10" s="19">
        <v>421.38600000000002</v>
      </c>
      <c r="GM10" s="8">
        <v>1961</v>
      </c>
      <c r="GN10" s="19">
        <v>224.79000000000002</v>
      </c>
      <c r="GP10" s="8">
        <v>1938</v>
      </c>
      <c r="GQ10" s="19">
        <v>240.28399999999999</v>
      </c>
      <c r="GS10" s="8">
        <v>1959</v>
      </c>
      <c r="GT10" s="19">
        <v>287.02</v>
      </c>
      <c r="GV10" s="8">
        <v>2001</v>
      </c>
      <c r="GW10" s="19">
        <v>328.8</v>
      </c>
      <c r="GY10" s="8">
        <v>2015</v>
      </c>
      <c r="GZ10" s="19">
        <v>52.800000000000004</v>
      </c>
      <c r="HB10" s="8">
        <v>1960</v>
      </c>
      <c r="HC10" s="19">
        <v>32.512</v>
      </c>
    </row>
    <row r="11" spans="1:211" ht="12.95" customHeight="1">
      <c r="A11" s="1" t="s">
        <v>6</v>
      </c>
      <c r="B11" s="6">
        <v>47.244</v>
      </c>
      <c r="C11" s="6">
        <v>19.812000000000001</v>
      </c>
      <c r="D11" s="6">
        <v>105.91800000000001</v>
      </c>
      <c r="E11" s="6">
        <v>63.246000000000002</v>
      </c>
      <c r="F11" s="6">
        <v>57.15</v>
      </c>
      <c r="G11" s="6">
        <v>63.753999999999998</v>
      </c>
      <c r="H11" s="6">
        <v>13.462</v>
      </c>
      <c r="I11" s="6">
        <v>134.36600000000001</v>
      </c>
      <c r="J11" s="6">
        <v>25.4</v>
      </c>
      <c r="K11" s="6">
        <v>44.45</v>
      </c>
      <c r="L11" s="6">
        <v>40.64</v>
      </c>
      <c r="M11" s="6">
        <v>25.146000000000001</v>
      </c>
      <c r="N11" s="6">
        <v>131.31800000000001</v>
      </c>
      <c r="O11" s="6">
        <v>21.082000000000001</v>
      </c>
      <c r="P11" s="6">
        <v>15.24</v>
      </c>
      <c r="Q11" s="6">
        <v>53.085999999999999</v>
      </c>
      <c r="R11" s="6">
        <v>104.39400000000001</v>
      </c>
      <c r="S11" s="6">
        <v>41.402000000000001</v>
      </c>
      <c r="T11" s="6">
        <v>182.626</v>
      </c>
      <c r="U11" s="6">
        <v>64.007999999999996</v>
      </c>
      <c r="V11" s="6">
        <v>41.655999999999999</v>
      </c>
      <c r="W11" s="6">
        <v>40.386000000000003</v>
      </c>
      <c r="X11" s="6">
        <v>94.742000000000004</v>
      </c>
      <c r="Y11" s="6">
        <v>87.884</v>
      </c>
      <c r="Z11" s="6">
        <v>130.048</v>
      </c>
      <c r="AA11" s="6">
        <v>101.346</v>
      </c>
      <c r="AB11" s="6">
        <v>118.364</v>
      </c>
      <c r="AC11" s="6">
        <v>100.33</v>
      </c>
      <c r="AD11" s="6">
        <v>74.421999999999997</v>
      </c>
      <c r="AE11" s="6">
        <v>61.975999999999999</v>
      </c>
      <c r="AF11" s="6">
        <v>57.658000000000001</v>
      </c>
      <c r="AG11" s="6">
        <v>45.973999999999997</v>
      </c>
      <c r="AH11" s="6">
        <v>142.74799999999999</v>
      </c>
      <c r="AI11" s="6">
        <v>74.421999999999997</v>
      </c>
      <c r="AJ11" s="6">
        <v>33.527999999999999</v>
      </c>
      <c r="AK11" s="6">
        <v>30.734000000000002</v>
      </c>
      <c r="AL11" s="6">
        <v>101.6</v>
      </c>
      <c r="AM11" s="6">
        <v>52.832000000000001</v>
      </c>
      <c r="AN11" s="6">
        <v>68.325999999999993</v>
      </c>
      <c r="AO11" s="6">
        <v>60.96</v>
      </c>
      <c r="AP11" s="6">
        <v>112.52200000000001</v>
      </c>
      <c r="AQ11" s="6">
        <v>75</v>
      </c>
      <c r="AR11" s="6">
        <v>129</v>
      </c>
      <c r="AS11" s="6">
        <v>38</v>
      </c>
      <c r="AT11" s="6">
        <v>72</v>
      </c>
      <c r="AU11" s="6">
        <v>27</v>
      </c>
      <c r="AV11" s="6">
        <v>42</v>
      </c>
      <c r="AW11" s="6">
        <v>53</v>
      </c>
      <c r="AX11" s="6">
        <v>26</v>
      </c>
      <c r="AY11" s="6">
        <v>78</v>
      </c>
      <c r="AZ11" s="6">
        <v>27</v>
      </c>
      <c r="BA11" s="6">
        <v>121</v>
      </c>
      <c r="BB11" s="6">
        <v>63</v>
      </c>
      <c r="BC11" s="6">
        <v>41</v>
      </c>
      <c r="BD11" s="6">
        <v>56</v>
      </c>
      <c r="BE11" s="6">
        <v>22</v>
      </c>
      <c r="BF11" s="4">
        <v>61.1</v>
      </c>
      <c r="BG11" s="4">
        <v>111</v>
      </c>
      <c r="BH11" s="4">
        <v>60.8</v>
      </c>
      <c r="BI11" s="4">
        <v>86.3</v>
      </c>
      <c r="BJ11" s="4">
        <v>23</v>
      </c>
      <c r="BK11" s="4">
        <v>22.4</v>
      </c>
      <c r="BL11" s="4">
        <v>41.5</v>
      </c>
      <c r="BM11" s="4">
        <v>115.3</v>
      </c>
      <c r="BN11" s="4">
        <v>47.9</v>
      </c>
      <c r="BO11" s="4">
        <v>80.599999999999994</v>
      </c>
      <c r="BP11" s="4">
        <v>40.1</v>
      </c>
      <c r="BQ11" s="4">
        <v>27.8</v>
      </c>
      <c r="BR11" s="1">
        <v>49.6</v>
      </c>
      <c r="BS11" s="1">
        <v>18.7</v>
      </c>
      <c r="BT11" s="1">
        <v>57.2</v>
      </c>
      <c r="BU11" s="82">
        <v>26.8</v>
      </c>
      <c r="BV11" s="1">
        <v>30.8</v>
      </c>
      <c r="BW11" s="6">
        <v>37.200000000000003</v>
      </c>
      <c r="BX11" s="1">
        <v>51.8</v>
      </c>
      <c r="BY11" s="1">
        <v>97</v>
      </c>
      <c r="BZ11" s="1">
        <v>42.6</v>
      </c>
      <c r="CA11" s="1">
        <v>71</v>
      </c>
      <c r="CB11" s="1">
        <v>4</v>
      </c>
      <c r="CC11" s="1">
        <v>32.799999999999997</v>
      </c>
      <c r="CD11" s="1">
        <v>167.2</v>
      </c>
      <c r="CE11" s="1">
        <v>120</v>
      </c>
      <c r="CF11" s="1">
        <v>28.6</v>
      </c>
      <c r="CG11" s="1">
        <v>94.4</v>
      </c>
      <c r="CH11" s="25">
        <v>16</v>
      </c>
      <c r="CI11" s="25">
        <v>20</v>
      </c>
      <c r="CJ11" s="25">
        <v>89.2</v>
      </c>
      <c r="CK11" s="25">
        <v>57.2</v>
      </c>
      <c r="CL11" s="25">
        <v>85.2</v>
      </c>
      <c r="CM11" s="25">
        <v>55</v>
      </c>
      <c r="CN11" s="25">
        <v>81.599999999999994</v>
      </c>
      <c r="CO11" s="25">
        <v>88.2</v>
      </c>
      <c r="CP11" s="25">
        <v>47.8</v>
      </c>
      <c r="CQ11" s="25">
        <v>82.4</v>
      </c>
      <c r="CR11" s="25"/>
      <c r="CS11" s="4">
        <f t="shared" si="1"/>
        <v>59.739473684210537</v>
      </c>
      <c r="CT11" s="4">
        <f t="shared" si="2"/>
        <v>67.075035714285704</v>
      </c>
      <c r="CU11" s="4">
        <f t="shared" si="3"/>
        <v>64.10959574468086</v>
      </c>
      <c r="CV11" s="6">
        <f t="shared" si="4"/>
        <v>182.626</v>
      </c>
      <c r="CW11" s="6">
        <f t="shared" si="5"/>
        <v>4</v>
      </c>
      <c r="CX11" s="6">
        <f t="shared" si="6"/>
        <v>57.379411764705885</v>
      </c>
      <c r="CY11" s="6">
        <f t="shared" si="7"/>
        <v>63.636363636363647</v>
      </c>
      <c r="CZ11" s="19">
        <f t="shared" si="8"/>
        <v>53.4</v>
      </c>
      <c r="DA11" s="56">
        <f t="shared" si="9"/>
        <v>1.379322496806308</v>
      </c>
      <c r="DC11" s="8">
        <v>1982</v>
      </c>
      <c r="DD11" s="19">
        <v>452</v>
      </c>
      <c r="DF11" s="8">
        <v>1983</v>
      </c>
      <c r="DG11" s="19">
        <v>434</v>
      </c>
      <c r="DI11" s="8">
        <v>1939</v>
      </c>
      <c r="DJ11" s="19">
        <v>242.57</v>
      </c>
      <c r="DL11" s="8">
        <v>2014</v>
      </c>
      <c r="DM11" s="27">
        <v>80</v>
      </c>
      <c r="DO11" s="44">
        <v>2021</v>
      </c>
      <c r="DP11" s="44">
        <v>53.4</v>
      </c>
      <c r="DR11" s="8">
        <v>1944</v>
      </c>
      <c r="DS11" s="8">
        <v>78.48599999999999</v>
      </c>
      <c r="DU11" s="8">
        <v>1940</v>
      </c>
      <c r="DV11" s="19">
        <v>100.584</v>
      </c>
      <c r="DY11" s="8">
        <v>2015</v>
      </c>
      <c r="DZ11" s="19">
        <v>4.4000000000000004</v>
      </c>
      <c r="EB11" s="8">
        <v>2010</v>
      </c>
      <c r="EC11" s="8">
        <v>6.4</v>
      </c>
      <c r="EE11" s="8">
        <v>1933</v>
      </c>
      <c r="EF11" s="8">
        <v>7.8739999999999997</v>
      </c>
      <c r="EH11" s="8">
        <v>1989</v>
      </c>
      <c r="EI11" s="8">
        <v>9</v>
      </c>
      <c r="EK11" s="8">
        <v>2015</v>
      </c>
      <c r="EL11" s="8">
        <v>20</v>
      </c>
      <c r="EN11" s="8">
        <v>1983</v>
      </c>
      <c r="EO11" s="8">
        <v>16</v>
      </c>
      <c r="EQ11" s="44">
        <v>2020</v>
      </c>
      <c r="ER11" s="44">
        <v>16.8</v>
      </c>
      <c r="ET11" s="8">
        <v>1956</v>
      </c>
      <c r="EU11" s="8">
        <v>19.812000000000001</v>
      </c>
      <c r="EW11" s="8">
        <v>1950</v>
      </c>
      <c r="EX11" s="8">
        <v>14.731999999999999</v>
      </c>
      <c r="EZ11" s="8">
        <v>1963</v>
      </c>
      <c r="FA11" s="8">
        <v>12.446</v>
      </c>
      <c r="FC11" s="8">
        <v>1972</v>
      </c>
      <c r="FD11" s="8">
        <v>11</v>
      </c>
      <c r="FF11" s="8">
        <v>1961</v>
      </c>
      <c r="FG11" s="8">
        <v>12.954000000000001</v>
      </c>
      <c r="FI11" s="44">
        <v>2024</v>
      </c>
      <c r="FJ11" s="44">
        <v>19.2</v>
      </c>
      <c r="FL11" s="8">
        <v>1974</v>
      </c>
      <c r="FM11" s="19">
        <v>58</v>
      </c>
      <c r="FO11" s="8">
        <v>1950</v>
      </c>
      <c r="FP11" s="19">
        <v>100.83800000000001</v>
      </c>
      <c r="FR11" s="8">
        <v>1943</v>
      </c>
      <c r="FS11" s="8">
        <v>141.98599999999999</v>
      </c>
      <c r="FU11" s="8">
        <v>1969</v>
      </c>
      <c r="FV11" s="8">
        <v>193.04</v>
      </c>
      <c r="FX11" s="8">
        <v>1990</v>
      </c>
      <c r="FY11" s="8">
        <v>233.70000000000002</v>
      </c>
      <c r="GA11" s="8">
        <v>1982</v>
      </c>
      <c r="GB11" s="19">
        <v>310</v>
      </c>
      <c r="GD11" s="8">
        <v>2015</v>
      </c>
      <c r="GE11" s="19">
        <v>355.4</v>
      </c>
      <c r="GG11" s="8">
        <v>1939</v>
      </c>
      <c r="GH11" s="8">
        <v>389.12800000000004</v>
      </c>
      <c r="GJ11" s="8">
        <v>2003</v>
      </c>
      <c r="GK11" s="19">
        <v>423.99999999999994</v>
      </c>
      <c r="GM11" s="8">
        <v>1932</v>
      </c>
      <c r="GN11" s="19">
        <v>225.80599999999998</v>
      </c>
      <c r="GP11" s="8">
        <v>1998</v>
      </c>
      <c r="GQ11" s="19">
        <v>256.90000000000003</v>
      </c>
      <c r="GS11" s="8">
        <v>1931</v>
      </c>
      <c r="GT11" s="19">
        <v>298.19600000000003</v>
      </c>
      <c r="GV11" s="8">
        <v>1959</v>
      </c>
      <c r="GW11" s="19">
        <v>335.53399999999999</v>
      </c>
      <c r="GY11" s="8">
        <v>1960</v>
      </c>
      <c r="GZ11" s="19">
        <v>53.085999999999999</v>
      </c>
      <c r="HB11" s="8">
        <v>1973</v>
      </c>
      <c r="HC11" s="19">
        <v>36</v>
      </c>
    </row>
    <row r="12" spans="1:211" ht="12.95" customHeight="1">
      <c r="A12" s="1" t="s">
        <v>7</v>
      </c>
      <c r="B12" s="6">
        <v>16.001999999999999</v>
      </c>
      <c r="C12" s="6">
        <v>39.116</v>
      </c>
      <c r="D12" s="6">
        <v>42.164000000000001</v>
      </c>
      <c r="E12" s="6">
        <v>18.033999999999999</v>
      </c>
      <c r="F12" s="6">
        <v>94.233999999999995</v>
      </c>
      <c r="G12" s="6">
        <v>51.816000000000003</v>
      </c>
      <c r="H12" s="6">
        <v>58.927999999999997</v>
      </c>
      <c r="I12" s="6">
        <v>23.876000000000001</v>
      </c>
      <c r="J12" s="6">
        <v>45.212000000000003</v>
      </c>
      <c r="K12" s="6">
        <v>104.39400000000001</v>
      </c>
      <c r="L12" s="6">
        <v>32.258000000000003</v>
      </c>
      <c r="M12" s="6">
        <v>59.69</v>
      </c>
      <c r="N12" s="6">
        <v>8.89</v>
      </c>
      <c r="O12" s="6">
        <v>154.94</v>
      </c>
      <c r="P12" s="6">
        <v>31.242000000000001</v>
      </c>
      <c r="Q12" s="6">
        <v>21.59</v>
      </c>
      <c r="R12" s="6">
        <v>30.988</v>
      </c>
      <c r="S12" s="6">
        <v>78.739999999999995</v>
      </c>
      <c r="T12" s="6">
        <v>22.352</v>
      </c>
      <c r="U12" s="6">
        <v>89.662000000000006</v>
      </c>
      <c r="V12" s="6">
        <v>143.256</v>
      </c>
      <c r="W12" s="6">
        <v>33.781999999999996</v>
      </c>
      <c r="X12" s="6">
        <v>101.346</v>
      </c>
      <c r="Y12" s="6">
        <v>110.236</v>
      </c>
      <c r="Z12" s="6">
        <v>81.534000000000006</v>
      </c>
      <c r="AA12" s="6">
        <v>64.007999999999996</v>
      </c>
      <c r="AB12" s="6">
        <v>81.787999999999997</v>
      </c>
      <c r="AC12" s="6">
        <v>9.6519999999999992</v>
      </c>
      <c r="AD12" s="6">
        <v>46.228000000000002</v>
      </c>
      <c r="AE12" s="6">
        <v>13.462</v>
      </c>
      <c r="AF12" s="6">
        <v>64.77</v>
      </c>
      <c r="AG12" s="6">
        <v>23.876000000000001</v>
      </c>
      <c r="AH12" s="6">
        <v>61.468000000000004</v>
      </c>
      <c r="AI12" s="6">
        <v>58.927999999999997</v>
      </c>
      <c r="AJ12" s="6">
        <v>58.673999999999999</v>
      </c>
      <c r="AK12" s="6">
        <v>47.752000000000002</v>
      </c>
      <c r="AL12" s="6">
        <v>58.673999999999999</v>
      </c>
      <c r="AM12" s="6">
        <v>16.256</v>
      </c>
      <c r="AN12" s="6">
        <v>103.124</v>
      </c>
      <c r="AO12" s="6">
        <v>13.97</v>
      </c>
      <c r="AP12" s="6">
        <v>85.597999999999999</v>
      </c>
      <c r="AQ12" s="6">
        <v>68</v>
      </c>
      <c r="AR12" s="6">
        <v>27</v>
      </c>
      <c r="AS12" s="6">
        <v>27</v>
      </c>
      <c r="AT12" s="6">
        <v>8</v>
      </c>
      <c r="AU12" s="6">
        <v>106</v>
      </c>
      <c r="AV12" s="6">
        <v>42</v>
      </c>
      <c r="AW12" s="6">
        <v>80</v>
      </c>
      <c r="AX12" s="6">
        <v>46</v>
      </c>
      <c r="AY12" s="6">
        <v>72</v>
      </c>
      <c r="AZ12" s="6">
        <v>94</v>
      </c>
      <c r="BA12" s="6">
        <v>54</v>
      </c>
      <c r="BB12" s="6">
        <v>88</v>
      </c>
      <c r="BC12" s="6">
        <v>16</v>
      </c>
      <c r="BD12" s="6">
        <v>36</v>
      </c>
      <c r="BE12" s="6">
        <v>70</v>
      </c>
      <c r="BF12" s="4">
        <v>63.6</v>
      </c>
      <c r="BG12" s="4">
        <v>24.6</v>
      </c>
      <c r="BH12" s="4">
        <v>23.4</v>
      </c>
      <c r="BI12" s="4">
        <v>89.7</v>
      </c>
      <c r="BJ12" s="4">
        <v>34.700000000000003</v>
      </c>
      <c r="BK12" s="4">
        <v>57.4</v>
      </c>
      <c r="BL12" s="4">
        <v>17.2</v>
      </c>
      <c r="BM12" s="4">
        <v>125</v>
      </c>
      <c r="BN12" s="4">
        <v>98.3</v>
      </c>
      <c r="BO12" s="4">
        <v>98.5</v>
      </c>
      <c r="BP12" s="4">
        <v>34</v>
      </c>
      <c r="BQ12" s="4">
        <v>62.9</v>
      </c>
      <c r="BR12" s="1">
        <v>75.900000000000006</v>
      </c>
      <c r="BS12" s="1">
        <v>81.8</v>
      </c>
      <c r="BT12" s="1">
        <v>58.4</v>
      </c>
      <c r="BU12" s="1">
        <v>74.599999999999994</v>
      </c>
      <c r="BV12" s="1">
        <v>116</v>
      </c>
      <c r="BW12" s="6">
        <v>75.2</v>
      </c>
      <c r="BX12" s="1">
        <v>59.6</v>
      </c>
      <c r="BY12" s="1">
        <v>14.6</v>
      </c>
      <c r="BZ12" s="1">
        <v>52.2</v>
      </c>
      <c r="CA12" s="1">
        <v>45.4</v>
      </c>
      <c r="CB12" s="1">
        <v>25.2</v>
      </c>
      <c r="CC12" s="1">
        <v>52.2</v>
      </c>
      <c r="CD12" s="1">
        <v>154.80000000000001</v>
      </c>
      <c r="CE12" s="1">
        <v>61.6</v>
      </c>
      <c r="CF12" s="1">
        <v>80.2</v>
      </c>
      <c r="CG12" s="1">
        <v>114.6</v>
      </c>
      <c r="CH12" s="25">
        <v>98.3</v>
      </c>
      <c r="CI12" s="25">
        <v>87</v>
      </c>
      <c r="CJ12" s="25">
        <v>76.8</v>
      </c>
      <c r="CK12" s="25">
        <v>18.399999999999999</v>
      </c>
      <c r="CL12" s="25">
        <v>39.4</v>
      </c>
      <c r="CM12" s="25">
        <v>18</v>
      </c>
      <c r="CN12" s="25">
        <v>77.599999999999994</v>
      </c>
      <c r="CO12" s="25">
        <v>75.599999999999994</v>
      </c>
      <c r="CP12" s="25">
        <v>80.400000000000006</v>
      </c>
      <c r="CQ12" s="25">
        <v>22</v>
      </c>
      <c r="CR12" s="25"/>
      <c r="CS12" s="4">
        <f t="shared" si="1"/>
        <v>64.871052631578948</v>
      </c>
      <c r="CT12" s="4">
        <f t="shared" si="2"/>
        <v>56.009107142857133</v>
      </c>
      <c r="CU12" s="4">
        <f t="shared" si="3"/>
        <v>59.591595744680845</v>
      </c>
      <c r="CV12" s="6">
        <f t="shared" si="4"/>
        <v>154.94</v>
      </c>
      <c r="CW12" s="6">
        <f t="shared" si="5"/>
        <v>8</v>
      </c>
      <c r="CX12" s="6">
        <f t="shared" si="6"/>
        <v>66.582352941176481</v>
      </c>
      <c r="CY12" s="6">
        <f t="shared" si="7"/>
        <v>65.686363636363637</v>
      </c>
      <c r="CZ12" s="19">
        <f t="shared" si="8"/>
        <v>63.25</v>
      </c>
      <c r="DA12" s="56">
        <f t="shared" si="9"/>
        <v>0.33913431503792951</v>
      </c>
      <c r="DC12" s="8">
        <v>1933</v>
      </c>
      <c r="DD12" s="19">
        <v>452.12000000000006</v>
      </c>
      <c r="DF12" s="8">
        <v>1998</v>
      </c>
      <c r="DG12" s="19">
        <v>434</v>
      </c>
      <c r="DI12" s="8">
        <v>1959</v>
      </c>
      <c r="DJ12" s="19">
        <v>250.69800000000001</v>
      </c>
      <c r="DL12" s="8">
        <v>1984</v>
      </c>
      <c r="DM12" s="27">
        <v>81</v>
      </c>
      <c r="DO12" s="8">
        <v>2019</v>
      </c>
      <c r="DP12" s="8">
        <v>65.400000000000006</v>
      </c>
      <c r="DR12" s="8">
        <v>2002</v>
      </c>
      <c r="DS12" s="8">
        <v>79</v>
      </c>
      <c r="DU12" s="8">
        <v>1987</v>
      </c>
      <c r="DV12" s="19">
        <v>107.7</v>
      </c>
      <c r="DY12" s="8">
        <v>1974</v>
      </c>
      <c r="DZ12" s="19">
        <v>6</v>
      </c>
      <c r="EB12" s="8">
        <v>1962</v>
      </c>
      <c r="EC12" s="8">
        <v>7.3659999999999997</v>
      </c>
      <c r="EE12" s="8">
        <v>1950</v>
      </c>
      <c r="EF12" s="8">
        <v>9.9060000000000006</v>
      </c>
      <c r="EH12" s="44">
        <v>2022</v>
      </c>
      <c r="EI12" s="44">
        <v>9.6</v>
      </c>
      <c r="EK12" s="8">
        <v>1943</v>
      </c>
      <c r="EL12" s="8">
        <v>21.082000000000001</v>
      </c>
      <c r="EN12" s="8">
        <v>1930</v>
      </c>
      <c r="EO12" s="8">
        <v>16.001999999999999</v>
      </c>
      <c r="EQ12" s="8">
        <v>2002</v>
      </c>
      <c r="ER12" s="8">
        <v>18.399999999999999</v>
      </c>
      <c r="ET12" s="8">
        <v>1961</v>
      </c>
      <c r="EU12" s="8">
        <v>19.812000000000001</v>
      </c>
      <c r="EW12" s="8">
        <v>1972</v>
      </c>
      <c r="EX12" s="8">
        <v>15</v>
      </c>
      <c r="EZ12" s="8">
        <v>2002</v>
      </c>
      <c r="FA12" s="8">
        <v>15.2</v>
      </c>
      <c r="FC12" s="8">
        <v>1961</v>
      </c>
      <c r="FD12" s="8">
        <v>12.192</v>
      </c>
      <c r="FF12" s="8">
        <v>1972</v>
      </c>
      <c r="FG12" s="8">
        <v>13</v>
      </c>
      <c r="FI12" s="8">
        <v>2015</v>
      </c>
      <c r="FJ12" s="19">
        <v>19.600000000000001</v>
      </c>
      <c r="FL12" s="8">
        <v>1973</v>
      </c>
      <c r="FM12" s="19">
        <v>60</v>
      </c>
      <c r="FO12" s="8">
        <v>1982</v>
      </c>
      <c r="FP12" s="19">
        <v>103</v>
      </c>
      <c r="FR12" s="8">
        <v>1950</v>
      </c>
      <c r="FS12" s="8">
        <v>142.494</v>
      </c>
      <c r="FU12" s="44">
        <v>2020</v>
      </c>
      <c r="FV12" s="44">
        <v>203.39999999999998</v>
      </c>
      <c r="FX12" s="8">
        <v>1939</v>
      </c>
      <c r="FY12" s="8">
        <v>245.36400000000003</v>
      </c>
      <c r="GA12" s="8">
        <v>1939</v>
      </c>
      <c r="GB12" s="19">
        <v>322.32600000000002</v>
      </c>
      <c r="GD12" s="8">
        <v>1939</v>
      </c>
      <c r="GE12" s="19">
        <v>359.41</v>
      </c>
      <c r="GG12" s="8">
        <v>2001</v>
      </c>
      <c r="GH12" s="8">
        <v>390.8</v>
      </c>
      <c r="GJ12" s="8">
        <v>1933</v>
      </c>
      <c r="GK12" s="19">
        <v>428.75200000000007</v>
      </c>
      <c r="GM12" s="8">
        <v>2014</v>
      </c>
      <c r="GN12" s="19">
        <v>229.7</v>
      </c>
      <c r="GP12" s="8">
        <v>1973</v>
      </c>
      <c r="GQ12" s="19">
        <v>259</v>
      </c>
      <c r="GS12" s="8">
        <v>1998</v>
      </c>
      <c r="GT12" s="19">
        <v>303.40000000000003</v>
      </c>
      <c r="GV12" s="8">
        <v>1998</v>
      </c>
      <c r="GW12" s="19">
        <v>349.40000000000003</v>
      </c>
      <c r="GY12" s="8">
        <v>1934</v>
      </c>
      <c r="GZ12" s="19">
        <v>70.611999999999995</v>
      </c>
      <c r="HB12" s="8">
        <v>2015</v>
      </c>
      <c r="HC12" s="19">
        <v>36.200000000000003</v>
      </c>
    </row>
    <row r="13" spans="1:211" ht="12.95" customHeight="1">
      <c r="A13" s="1" t="s">
        <v>8</v>
      </c>
      <c r="B13" s="6">
        <v>9.9060000000000006</v>
      </c>
      <c r="C13" s="6">
        <v>97.79</v>
      </c>
      <c r="D13" s="6">
        <v>13.208</v>
      </c>
      <c r="E13" s="6">
        <v>40.386000000000003</v>
      </c>
      <c r="F13" s="6">
        <v>77.47</v>
      </c>
      <c r="G13" s="6">
        <v>32.765999999999998</v>
      </c>
      <c r="H13" s="6">
        <v>64.77</v>
      </c>
      <c r="I13" s="6">
        <v>28.448</v>
      </c>
      <c r="J13" s="6">
        <v>50.8</v>
      </c>
      <c r="K13" s="6">
        <v>75.691999999999993</v>
      </c>
      <c r="L13" s="6">
        <v>42.417999999999999</v>
      </c>
      <c r="M13" s="6">
        <v>58.165999999999997</v>
      </c>
      <c r="N13" s="6">
        <v>116.586</v>
      </c>
      <c r="O13" s="6">
        <v>42.926000000000002</v>
      </c>
      <c r="P13" s="6">
        <v>70.358000000000004</v>
      </c>
      <c r="Q13" s="6">
        <v>32.003999999999998</v>
      </c>
      <c r="R13" s="6">
        <v>38.1</v>
      </c>
      <c r="S13" s="6">
        <v>36.067999999999998</v>
      </c>
      <c r="T13" s="6">
        <v>165.86199999999999</v>
      </c>
      <c r="U13" s="6">
        <v>55.118000000000002</v>
      </c>
      <c r="V13" s="6">
        <v>43.18</v>
      </c>
      <c r="W13" s="6">
        <v>67.563999999999993</v>
      </c>
      <c r="X13" s="6">
        <v>40.64</v>
      </c>
      <c r="Y13" s="6">
        <v>56.134</v>
      </c>
      <c r="Z13" s="6">
        <v>100.33</v>
      </c>
      <c r="AA13" s="6">
        <v>56.896000000000001</v>
      </c>
      <c r="AB13" s="6">
        <v>50.8</v>
      </c>
      <c r="AC13" s="6">
        <v>51.816000000000003</v>
      </c>
      <c r="AD13" s="6">
        <v>51.308</v>
      </c>
      <c r="AE13" s="6">
        <v>105.664</v>
      </c>
      <c r="AF13" s="6">
        <v>83.566000000000003</v>
      </c>
      <c r="AG13" s="6">
        <v>85.852000000000004</v>
      </c>
      <c r="AH13" s="6">
        <v>47.752000000000002</v>
      </c>
      <c r="AI13" s="6">
        <v>90.677999999999997</v>
      </c>
      <c r="AJ13" s="6">
        <v>91.947999999999993</v>
      </c>
      <c r="AK13" s="6">
        <v>76.707999999999998</v>
      </c>
      <c r="AL13" s="6">
        <v>63.246000000000002</v>
      </c>
      <c r="AM13" s="6">
        <v>22.097999999999999</v>
      </c>
      <c r="AN13" s="6">
        <v>72.135999999999996</v>
      </c>
      <c r="AO13" s="6">
        <v>12.446</v>
      </c>
      <c r="AP13" s="6">
        <v>87.122</v>
      </c>
      <c r="AQ13" s="6">
        <v>28</v>
      </c>
      <c r="AR13" s="6">
        <v>53</v>
      </c>
      <c r="AS13" s="6">
        <v>29</v>
      </c>
      <c r="AT13" s="6">
        <v>110</v>
      </c>
      <c r="AU13" s="6">
        <v>36</v>
      </c>
      <c r="AV13" s="6">
        <v>78</v>
      </c>
      <c r="AW13" s="6">
        <v>86</v>
      </c>
      <c r="AX13" s="6">
        <v>132</v>
      </c>
      <c r="AY13" s="6">
        <v>69</v>
      </c>
      <c r="AZ13" s="6">
        <v>44</v>
      </c>
      <c r="BA13" s="6">
        <v>81</v>
      </c>
      <c r="BB13" s="6">
        <v>42</v>
      </c>
      <c r="BC13" s="6">
        <v>82</v>
      </c>
      <c r="BD13" s="6">
        <v>107</v>
      </c>
      <c r="BE13" s="6">
        <v>85</v>
      </c>
      <c r="BF13" s="4">
        <v>38</v>
      </c>
      <c r="BG13" s="4">
        <v>35.4</v>
      </c>
      <c r="BH13" s="4">
        <v>106</v>
      </c>
      <c r="BI13" s="4">
        <v>30.6</v>
      </c>
      <c r="BJ13" s="4">
        <v>51.6</v>
      </c>
      <c r="BK13" s="4">
        <v>49</v>
      </c>
      <c r="BL13" s="4">
        <v>93.4</v>
      </c>
      <c r="BM13" s="4">
        <v>16.7</v>
      </c>
      <c r="BN13" s="4">
        <v>126.5</v>
      </c>
      <c r="BO13" s="4">
        <v>75</v>
      </c>
      <c r="BP13" s="4">
        <v>116.2</v>
      </c>
      <c r="BQ13" s="4">
        <v>30.4</v>
      </c>
      <c r="BR13" s="1">
        <v>174.1</v>
      </c>
      <c r="BS13" s="1">
        <v>105</v>
      </c>
      <c r="BT13" s="1">
        <v>42.4</v>
      </c>
      <c r="BU13" s="1">
        <v>23.4</v>
      </c>
      <c r="BV13" s="1">
        <v>18.399999999999999</v>
      </c>
      <c r="BW13" s="5">
        <v>13.8</v>
      </c>
      <c r="BX13" s="1">
        <v>92.2</v>
      </c>
      <c r="BY13" s="1">
        <v>87.8</v>
      </c>
      <c r="BZ13" s="1">
        <v>40.799999999999997</v>
      </c>
      <c r="CA13" s="1">
        <v>53.6</v>
      </c>
      <c r="CB13" s="1">
        <v>152.6</v>
      </c>
      <c r="CC13" s="1">
        <v>50.8</v>
      </c>
      <c r="CD13" s="1">
        <v>57.6</v>
      </c>
      <c r="CE13" s="1">
        <v>40.6</v>
      </c>
      <c r="CF13" s="1">
        <v>73</v>
      </c>
      <c r="CG13" s="1">
        <v>34.799999999999997</v>
      </c>
      <c r="CH13" s="25">
        <v>10</v>
      </c>
      <c r="CI13" s="25">
        <v>35.200000000000003</v>
      </c>
      <c r="CJ13" s="25">
        <v>34.4</v>
      </c>
      <c r="CK13" s="25">
        <v>62.4</v>
      </c>
      <c r="CL13" s="25">
        <v>71.599999999999994</v>
      </c>
      <c r="CM13" s="25">
        <v>119.6</v>
      </c>
      <c r="CN13" s="25">
        <v>16.8</v>
      </c>
      <c r="CO13" s="25">
        <v>143.6</v>
      </c>
      <c r="CP13" s="25">
        <v>220.6</v>
      </c>
      <c r="CQ13" s="25">
        <v>24</v>
      </c>
      <c r="CR13" s="25"/>
      <c r="CS13" s="4">
        <f t="shared" si="1"/>
        <v>67.576315789473682</v>
      </c>
      <c r="CT13" s="4">
        <f t="shared" si="2"/>
        <v>63.727250000000005</v>
      </c>
      <c r="CU13" s="4">
        <f t="shared" si="3"/>
        <v>65.28325531914895</v>
      </c>
      <c r="CV13" s="6">
        <f t="shared" si="4"/>
        <v>220.6</v>
      </c>
      <c r="CW13" s="6">
        <f t="shared" si="5"/>
        <v>9.9060000000000006</v>
      </c>
      <c r="CX13" s="6">
        <f t="shared" si="6"/>
        <v>69.34999999999998</v>
      </c>
      <c r="CY13" s="6">
        <f t="shared" si="7"/>
        <v>66.099999999999994</v>
      </c>
      <c r="CZ13" s="19">
        <f t="shared" si="8"/>
        <v>51.2</v>
      </c>
      <c r="DA13" s="56">
        <f t="shared" si="9"/>
        <v>0.35515401690096965</v>
      </c>
      <c r="DC13" s="44">
        <v>2020</v>
      </c>
      <c r="DD13" s="44">
        <v>461.4</v>
      </c>
      <c r="DF13" s="8">
        <v>1934</v>
      </c>
      <c r="DG13" s="19">
        <v>451.86599999999993</v>
      </c>
      <c r="DI13" s="8">
        <v>2003</v>
      </c>
      <c r="DJ13" s="19">
        <v>260.99999999999994</v>
      </c>
      <c r="DL13" s="8">
        <v>1961</v>
      </c>
      <c r="DM13" s="27">
        <v>82.295999999999992</v>
      </c>
      <c r="DO13" s="8">
        <v>1972</v>
      </c>
      <c r="DP13" s="19">
        <v>66</v>
      </c>
      <c r="DR13" s="8">
        <v>1931</v>
      </c>
      <c r="DS13" s="8">
        <v>85.344000000000008</v>
      </c>
      <c r="DU13" s="8">
        <v>1946</v>
      </c>
      <c r="DV13" s="19">
        <v>109.47399999999999</v>
      </c>
      <c r="DY13" s="8">
        <v>1944</v>
      </c>
      <c r="DZ13" s="19">
        <v>6.35</v>
      </c>
      <c r="EB13" s="8">
        <v>2019</v>
      </c>
      <c r="EC13" s="8">
        <v>8</v>
      </c>
      <c r="EE13" s="8">
        <v>2009</v>
      </c>
      <c r="EF13" s="8">
        <v>10</v>
      </c>
      <c r="EH13" s="8">
        <v>1961</v>
      </c>
      <c r="EI13" s="8">
        <v>9.9060000000000006</v>
      </c>
      <c r="EK13" s="8">
        <v>1985</v>
      </c>
      <c r="EL13" s="8">
        <v>22</v>
      </c>
      <c r="EN13" s="8">
        <v>1967</v>
      </c>
      <c r="EO13" s="8">
        <v>16.256</v>
      </c>
      <c r="EQ13" s="8">
        <v>1967</v>
      </c>
      <c r="ER13" s="8">
        <v>22.097999999999999</v>
      </c>
      <c r="ET13" s="8">
        <v>1966</v>
      </c>
      <c r="EU13" s="8">
        <v>20.32</v>
      </c>
      <c r="EW13" s="8">
        <v>1932</v>
      </c>
      <c r="EX13" s="8">
        <v>15.24</v>
      </c>
      <c r="EZ13" s="8">
        <v>1930</v>
      </c>
      <c r="FA13" s="8">
        <v>16.510000000000002</v>
      </c>
      <c r="FC13" s="8">
        <v>2005</v>
      </c>
      <c r="FD13" s="8">
        <v>13.4</v>
      </c>
      <c r="FF13" s="8">
        <v>1990</v>
      </c>
      <c r="FG13" s="8">
        <v>14.2</v>
      </c>
      <c r="FI13" s="8">
        <v>1959</v>
      </c>
      <c r="FJ13" s="19">
        <v>23.113999999999997</v>
      </c>
      <c r="FL13" s="8">
        <v>1990</v>
      </c>
      <c r="FM13" s="19">
        <v>60</v>
      </c>
      <c r="FO13" s="8">
        <v>2015</v>
      </c>
      <c r="FP13" s="19">
        <v>109</v>
      </c>
      <c r="FR13" s="8">
        <v>1990</v>
      </c>
      <c r="FS13" s="8">
        <v>147.4</v>
      </c>
      <c r="FU13" s="8">
        <v>1967</v>
      </c>
      <c r="FV13" s="8">
        <v>203.45399999999998</v>
      </c>
      <c r="FX13" s="8">
        <v>2015</v>
      </c>
      <c r="FY13" s="8">
        <v>251.2</v>
      </c>
      <c r="GA13" s="8">
        <v>1930</v>
      </c>
      <c r="GB13" s="19">
        <v>324.10400000000004</v>
      </c>
      <c r="GD13" s="8">
        <v>1988</v>
      </c>
      <c r="GE13" s="19">
        <v>365.10000000000008</v>
      </c>
      <c r="GG13" s="8">
        <v>1982</v>
      </c>
      <c r="GH13" s="8">
        <v>394</v>
      </c>
      <c r="GJ13" s="44">
        <v>2020</v>
      </c>
      <c r="GK13" s="43">
        <v>438.59999999999997</v>
      </c>
      <c r="GM13" s="8">
        <v>1972</v>
      </c>
      <c r="GN13" s="19">
        <v>236</v>
      </c>
      <c r="GP13" s="8">
        <v>1933</v>
      </c>
      <c r="GQ13" s="19">
        <v>268.98599999999999</v>
      </c>
      <c r="GS13" s="8">
        <v>2001</v>
      </c>
      <c r="GT13" s="19">
        <v>317</v>
      </c>
      <c r="GV13" s="8">
        <v>1983</v>
      </c>
      <c r="GW13" s="19">
        <v>350</v>
      </c>
      <c r="GY13" s="8">
        <v>1932</v>
      </c>
      <c r="GZ13" s="19">
        <v>81.533999999999992</v>
      </c>
      <c r="HB13" s="8">
        <v>1935</v>
      </c>
      <c r="HC13" s="19">
        <v>40.386000000000003</v>
      </c>
    </row>
    <row r="14" spans="1:211" ht="12.95" customHeight="1">
      <c r="A14" s="1" t="s">
        <v>9</v>
      </c>
      <c r="B14" s="6">
        <v>64.516000000000005</v>
      </c>
      <c r="C14" s="6">
        <v>25.908000000000001</v>
      </c>
      <c r="D14" s="6">
        <v>39.878</v>
      </c>
      <c r="E14" s="6">
        <v>68.325999999999993</v>
      </c>
      <c r="F14" s="6">
        <v>77.215999999999994</v>
      </c>
      <c r="G14" s="6">
        <v>67.563999999999993</v>
      </c>
      <c r="H14" s="6">
        <v>78.739999999999995</v>
      </c>
      <c r="I14" s="6">
        <v>32.258000000000003</v>
      </c>
      <c r="J14" s="6">
        <v>51.816000000000003</v>
      </c>
      <c r="K14" s="6">
        <v>76.962000000000003</v>
      </c>
      <c r="L14" s="6">
        <v>25.908000000000001</v>
      </c>
      <c r="M14" s="6">
        <v>74.676000000000002</v>
      </c>
      <c r="N14" s="6">
        <v>34.798000000000002</v>
      </c>
      <c r="O14" s="6">
        <v>44.195999999999998</v>
      </c>
      <c r="P14" s="6">
        <v>84.328000000000003</v>
      </c>
      <c r="Q14" s="6">
        <v>137.922</v>
      </c>
      <c r="R14" s="6">
        <v>40.386000000000003</v>
      </c>
      <c r="S14" s="6">
        <v>64.516000000000005</v>
      </c>
      <c r="T14" s="6">
        <v>19.303999999999998</v>
      </c>
      <c r="U14" s="6">
        <v>26.161999999999999</v>
      </c>
      <c r="V14" s="6">
        <v>100.33</v>
      </c>
      <c r="W14" s="6">
        <v>59.69</v>
      </c>
      <c r="X14" s="6">
        <v>72.39</v>
      </c>
      <c r="Y14" s="6">
        <v>88.391999999999996</v>
      </c>
      <c r="Z14" s="6">
        <v>113.792</v>
      </c>
      <c r="AA14" s="6">
        <v>66.293999999999997</v>
      </c>
      <c r="AB14" s="6">
        <v>19.812000000000001</v>
      </c>
      <c r="AC14" s="6">
        <v>36.322000000000003</v>
      </c>
      <c r="AD14" s="6">
        <v>32.765999999999998</v>
      </c>
      <c r="AE14" s="6">
        <v>36.322000000000003</v>
      </c>
      <c r="AF14" s="6">
        <v>37.338000000000001</v>
      </c>
      <c r="AG14" s="6">
        <v>19.812000000000001</v>
      </c>
      <c r="AH14" s="6">
        <v>53.594000000000001</v>
      </c>
      <c r="AI14" s="6">
        <v>150.114</v>
      </c>
      <c r="AJ14" s="6">
        <v>29.718</v>
      </c>
      <c r="AK14" s="6">
        <v>107.95</v>
      </c>
      <c r="AL14" s="6">
        <v>20.32</v>
      </c>
      <c r="AM14" s="6">
        <v>156.71799999999999</v>
      </c>
      <c r="AN14" s="6">
        <v>43.688000000000002</v>
      </c>
      <c r="AO14" s="6">
        <v>4.5720000000000001</v>
      </c>
      <c r="AP14" s="6">
        <v>65.786000000000001</v>
      </c>
      <c r="AQ14" s="6">
        <v>131</v>
      </c>
      <c r="AR14" s="6">
        <v>50</v>
      </c>
      <c r="AS14" s="6">
        <v>100</v>
      </c>
      <c r="AT14" s="6">
        <v>48</v>
      </c>
      <c r="AU14" s="6">
        <v>126</v>
      </c>
      <c r="AV14" s="6">
        <v>89</v>
      </c>
      <c r="AW14" s="6">
        <v>56</v>
      </c>
      <c r="AX14" s="6">
        <v>80</v>
      </c>
      <c r="AY14" s="6">
        <v>94</v>
      </c>
      <c r="AZ14" s="6">
        <v>64</v>
      </c>
      <c r="BA14" s="6">
        <v>71</v>
      </c>
      <c r="BB14" s="6">
        <v>14</v>
      </c>
      <c r="BC14" s="6">
        <v>58</v>
      </c>
      <c r="BD14" s="6">
        <v>42</v>
      </c>
      <c r="BE14" s="6">
        <v>40</v>
      </c>
      <c r="BF14" s="4">
        <v>114.1</v>
      </c>
      <c r="BG14" s="4">
        <v>47.7</v>
      </c>
      <c r="BH14" s="4">
        <v>30.6</v>
      </c>
      <c r="BI14" s="4">
        <v>61.2</v>
      </c>
      <c r="BJ14" s="4">
        <v>171.6</v>
      </c>
      <c r="BK14" s="4">
        <v>73.3</v>
      </c>
      <c r="BL14" s="4">
        <v>109.6</v>
      </c>
      <c r="BM14" s="4">
        <v>16</v>
      </c>
      <c r="BN14" s="4">
        <v>70</v>
      </c>
      <c r="BO14" s="4">
        <v>64.5</v>
      </c>
      <c r="BP14" s="4">
        <v>63.4</v>
      </c>
      <c r="BQ14" s="4">
        <v>35.6</v>
      </c>
      <c r="BR14" s="1">
        <v>49.1</v>
      </c>
      <c r="BS14" s="1">
        <v>40</v>
      </c>
      <c r="BT14" s="1">
        <v>72.2</v>
      </c>
      <c r="BU14" s="1">
        <v>52</v>
      </c>
      <c r="BV14" s="1">
        <v>24.8</v>
      </c>
      <c r="BW14" s="5">
        <v>26.2</v>
      </c>
      <c r="BX14" s="1">
        <v>44.4</v>
      </c>
      <c r="BY14" s="1">
        <v>14.8</v>
      </c>
      <c r="BZ14" s="1">
        <v>62.4</v>
      </c>
      <c r="CA14" s="1">
        <v>42.6</v>
      </c>
      <c r="CB14" s="1">
        <v>131.4</v>
      </c>
      <c r="CC14" s="1">
        <v>82.2</v>
      </c>
      <c r="CD14" s="1">
        <v>83.2</v>
      </c>
      <c r="CE14" s="1">
        <v>52.6</v>
      </c>
      <c r="CF14" s="1">
        <v>123.2</v>
      </c>
      <c r="CG14" s="1">
        <v>65.400000000000006</v>
      </c>
      <c r="CH14" s="25">
        <v>9.6</v>
      </c>
      <c r="CI14" s="25">
        <v>49.8</v>
      </c>
      <c r="CJ14" s="25">
        <v>39.200000000000003</v>
      </c>
      <c r="CK14" s="25">
        <v>65.8</v>
      </c>
      <c r="CL14" s="25">
        <v>59.6</v>
      </c>
      <c r="CM14" s="25">
        <v>56.6</v>
      </c>
      <c r="CN14" s="25">
        <v>49.6</v>
      </c>
      <c r="CO14" s="25">
        <v>71.2</v>
      </c>
      <c r="CP14" s="25">
        <v>112.4</v>
      </c>
      <c r="CQ14" s="25">
        <v>24.2</v>
      </c>
      <c r="CR14" s="25"/>
      <c r="CS14" s="4">
        <f t="shared" si="1"/>
        <v>62.160526315789468</v>
      </c>
      <c r="CT14" s="4">
        <f t="shared" si="2"/>
        <v>62.751785714285731</v>
      </c>
      <c r="CU14" s="4">
        <f t="shared" si="3"/>
        <v>62.512765957446817</v>
      </c>
      <c r="CV14" s="6">
        <f t="shared" si="4"/>
        <v>171.6</v>
      </c>
      <c r="CW14" s="6">
        <f t="shared" si="5"/>
        <v>4.5720000000000001</v>
      </c>
      <c r="CX14" s="6">
        <f t="shared" si="6"/>
        <v>62.014705882352928</v>
      </c>
      <c r="CY14" s="6">
        <f t="shared" si="7"/>
        <v>58.690909090909095</v>
      </c>
      <c r="CZ14" s="19">
        <f t="shared" si="8"/>
        <v>58.1</v>
      </c>
      <c r="DA14" s="56">
        <f t="shared" si="9"/>
        <v>0.38931459294695403</v>
      </c>
      <c r="DC14" s="44">
        <v>2023</v>
      </c>
      <c r="DD14" s="44">
        <v>462</v>
      </c>
      <c r="DF14" s="8">
        <v>1933</v>
      </c>
      <c r="DG14" s="19">
        <v>456.94599999999997</v>
      </c>
      <c r="DI14" s="8">
        <v>1964</v>
      </c>
      <c r="DJ14" s="19">
        <v>264.66800000000001</v>
      </c>
      <c r="DL14" s="8">
        <v>1930</v>
      </c>
      <c r="DM14" s="27">
        <v>84.581999999999994</v>
      </c>
      <c r="DO14" s="8">
        <v>2010</v>
      </c>
      <c r="DP14" s="19">
        <v>66.800000000000011</v>
      </c>
      <c r="DR14" s="8">
        <v>1964</v>
      </c>
      <c r="DS14" s="8">
        <v>86.614000000000004</v>
      </c>
      <c r="DU14" s="8">
        <v>2003</v>
      </c>
      <c r="DV14" s="19">
        <v>115.2</v>
      </c>
      <c r="DY14" s="44">
        <v>2024</v>
      </c>
      <c r="DZ14" s="44">
        <v>6.6</v>
      </c>
      <c r="EB14" s="44">
        <v>2020</v>
      </c>
      <c r="EC14" s="44">
        <v>8.6</v>
      </c>
      <c r="EE14" s="44">
        <v>2020</v>
      </c>
      <c r="EF14" s="44">
        <v>11.2</v>
      </c>
      <c r="EH14" s="8">
        <v>1982</v>
      </c>
      <c r="EI14" s="8">
        <v>10</v>
      </c>
      <c r="EK14" s="8">
        <v>1991</v>
      </c>
      <c r="EL14" s="8">
        <v>22.4</v>
      </c>
      <c r="EN14" s="8">
        <v>1992</v>
      </c>
      <c r="EO14" s="8">
        <v>17.2</v>
      </c>
      <c r="EQ14" s="8">
        <v>2001</v>
      </c>
      <c r="ER14" s="8">
        <v>23.4</v>
      </c>
      <c r="ET14" s="44">
        <v>2023</v>
      </c>
      <c r="EU14" s="44">
        <v>24.2</v>
      </c>
      <c r="EW14" s="8">
        <v>2005</v>
      </c>
      <c r="EX14" s="8">
        <v>19.2</v>
      </c>
      <c r="EZ14" s="44">
        <v>2022</v>
      </c>
      <c r="FA14" s="44">
        <v>16.8</v>
      </c>
      <c r="FC14" s="44">
        <v>2021</v>
      </c>
      <c r="FD14" s="44">
        <v>14.2</v>
      </c>
      <c r="FF14" s="44">
        <v>2023</v>
      </c>
      <c r="FG14" s="44">
        <v>14.2</v>
      </c>
      <c r="FI14" s="8">
        <v>1973</v>
      </c>
      <c r="FJ14" s="19">
        <v>24</v>
      </c>
      <c r="FL14" s="8">
        <v>1969</v>
      </c>
      <c r="FM14" s="19">
        <v>60.959999999999994</v>
      </c>
      <c r="FO14" s="8">
        <v>1981</v>
      </c>
      <c r="FP14" s="19">
        <v>115</v>
      </c>
      <c r="FR14" s="8">
        <v>1999</v>
      </c>
      <c r="FS14" s="8">
        <v>147.4</v>
      </c>
      <c r="FU14" s="8">
        <v>1988</v>
      </c>
      <c r="FV14" s="8">
        <v>206.70000000000002</v>
      </c>
      <c r="FX14" s="8">
        <v>1930</v>
      </c>
      <c r="FY14" s="8">
        <v>259.58800000000002</v>
      </c>
      <c r="GA14" s="8">
        <v>1959</v>
      </c>
      <c r="GB14" s="19">
        <v>334.51799999999997</v>
      </c>
      <c r="GD14" s="8">
        <v>1982</v>
      </c>
      <c r="GE14" s="19">
        <v>370</v>
      </c>
      <c r="GG14" s="8">
        <v>1933</v>
      </c>
      <c r="GH14" s="8">
        <v>411.22600000000006</v>
      </c>
      <c r="GJ14" s="8">
        <v>1931</v>
      </c>
      <c r="GK14" s="19">
        <v>438.65800000000002</v>
      </c>
      <c r="GM14" s="8">
        <v>1997</v>
      </c>
      <c r="GN14" s="19">
        <v>237.60000000000002</v>
      </c>
      <c r="GP14" s="8">
        <v>1959</v>
      </c>
      <c r="GQ14" s="19">
        <v>277.36799999999999</v>
      </c>
      <c r="GS14" s="8">
        <v>1983</v>
      </c>
      <c r="GT14" s="19">
        <v>323</v>
      </c>
      <c r="GV14" s="8">
        <v>1970</v>
      </c>
      <c r="GW14" s="19">
        <v>354.58399999999995</v>
      </c>
      <c r="GY14" s="8">
        <v>1935</v>
      </c>
      <c r="GZ14" s="19">
        <v>82.295999999999992</v>
      </c>
      <c r="HB14" s="8">
        <v>1998</v>
      </c>
      <c r="HC14" s="19">
        <v>41.6</v>
      </c>
    </row>
    <row r="15" spans="1:211" ht="12.95" customHeight="1">
      <c r="A15" s="1" t="s">
        <v>10</v>
      </c>
      <c r="B15" s="6">
        <v>11.683999999999999</v>
      </c>
      <c r="C15" s="6">
        <v>53.594000000000001</v>
      </c>
      <c r="D15" s="6">
        <v>15.24</v>
      </c>
      <c r="E15" s="6">
        <v>21.844000000000001</v>
      </c>
      <c r="F15" s="6">
        <v>49.021999999999998</v>
      </c>
      <c r="G15" s="6">
        <v>96.012</v>
      </c>
      <c r="H15" s="6">
        <v>49.276000000000003</v>
      </c>
      <c r="I15" s="6">
        <v>26.161999999999999</v>
      </c>
      <c r="J15" s="6">
        <v>51.816000000000003</v>
      </c>
      <c r="K15" s="6">
        <v>37.084000000000003</v>
      </c>
      <c r="L15" s="6">
        <v>85.343999999999994</v>
      </c>
      <c r="M15" s="6">
        <v>81.787999999999997</v>
      </c>
      <c r="N15" s="6">
        <v>48.26</v>
      </c>
      <c r="O15" s="6">
        <v>191.51599999999999</v>
      </c>
      <c r="P15" s="6">
        <v>32.512</v>
      </c>
      <c r="Q15" s="6">
        <v>33.781999999999996</v>
      </c>
      <c r="R15" s="6">
        <v>46.99</v>
      </c>
      <c r="S15" s="6">
        <v>82.55</v>
      </c>
      <c r="T15" s="6">
        <v>51.816000000000003</v>
      </c>
      <c r="U15" s="6">
        <v>19.558</v>
      </c>
      <c r="V15" s="6">
        <v>14.731999999999999</v>
      </c>
      <c r="W15" s="6">
        <v>3.048</v>
      </c>
      <c r="X15" s="6">
        <v>20.827999999999999</v>
      </c>
      <c r="Y15" s="6">
        <v>54.863999999999997</v>
      </c>
      <c r="Z15" s="6">
        <v>34.798000000000002</v>
      </c>
      <c r="AA15" s="6">
        <v>32.512</v>
      </c>
      <c r="AB15" s="6">
        <v>51.308</v>
      </c>
      <c r="AC15" s="6">
        <v>55.625999999999998</v>
      </c>
      <c r="AD15" s="6">
        <v>21.082000000000001</v>
      </c>
      <c r="AE15" s="6">
        <v>68.834000000000003</v>
      </c>
      <c r="AF15" s="6">
        <v>84.073999999999998</v>
      </c>
      <c r="AG15" s="6">
        <v>67.817999999999998</v>
      </c>
      <c r="AH15" s="6">
        <v>29.21</v>
      </c>
      <c r="AI15" s="6">
        <v>51.308</v>
      </c>
      <c r="AJ15" s="6">
        <v>48.26</v>
      </c>
      <c r="AK15" s="6">
        <v>4.5720000000000001</v>
      </c>
      <c r="AL15" s="6">
        <v>65.024000000000001</v>
      </c>
      <c r="AM15" s="6">
        <v>64.262</v>
      </c>
      <c r="AN15" s="6">
        <v>46.228000000000002</v>
      </c>
      <c r="AO15" s="6">
        <v>70.358000000000004</v>
      </c>
      <c r="AP15" s="6">
        <v>134.874</v>
      </c>
      <c r="AQ15" s="6">
        <v>24</v>
      </c>
      <c r="AR15" s="6">
        <v>15</v>
      </c>
      <c r="AS15" s="6">
        <v>28</v>
      </c>
      <c r="AT15" s="6">
        <v>109</v>
      </c>
      <c r="AU15" s="6">
        <v>14</v>
      </c>
      <c r="AV15" s="6">
        <v>39</v>
      </c>
      <c r="AW15" s="6">
        <v>42</v>
      </c>
      <c r="AX15" s="6">
        <v>65</v>
      </c>
      <c r="AY15" s="6">
        <v>20</v>
      </c>
      <c r="AZ15" s="6">
        <v>54</v>
      </c>
      <c r="BA15" s="6">
        <v>24</v>
      </c>
      <c r="BB15" s="6">
        <v>60</v>
      </c>
      <c r="BC15" s="6">
        <v>99</v>
      </c>
      <c r="BD15" s="6">
        <v>24</v>
      </c>
      <c r="BE15" s="6">
        <v>68</v>
      </c>
      <c r="BF15" s="4">
        <v>54.3</v>
      </c>
      <c r="BG15" s="4">
        <v>32.799999999999997</v>
      </c>
      <c r="BH15" s="4">
        <v>21.8</v>
      </c>
      <c r="BI15" s="4">
        <v>66.2</v>
      </c>
      <c r="BJ15" s="4">
        <v>30.5</v>
      </c>
      <c r="BK15" s="4">
        <v>84.8</v>
      </c>
      <c r="BL15" s="4">
        <v>60.5</v>
      </c>
      <c r="BM15" s="4">
        <v>56.8</v>
      </c>
      <c r="BN15" s="4">
        <v>125.7</v>
      </c>
      <c r="BO15" s="4">
        <v>103.1</v>
      </c>
      <c r="BP15" s="4">
        <v>53.6</v>
      </c>
      <c r="BQ15" s="4">
        <v>50.1</v>
      </c>
      <c r="BR15" s="1">
        <v>48.1</v>
      </c>
      <c r="BS15" s="1">
        <v>25.9</v>
      </c>
      <c r="BT15" s="1">
        <v>41.4</v>
      </c>
      <c r="BU15" s="1">
        <v>12.6</v>
      </c>
      <c r="BV15" s="1">
        <v>53</v>
      </c>
      <c r="BW15" s="5">
        <v>95.4</v>
      </c>
      <c r="BX15" s="1">
        <v>83.4</v>
      </c>
      <c r="BY15" s="1">
        <v>19.2</v>
      </c>
      <c r="BZ15" s="1">
        <v>7</v>
      </c>
      <c r="CA15" s="1">
        <v>35.4</v>
      </c>
      <c r="CB15" s="1">
        <v>75.8</v>
      </c>
      <c r="CC15" s="1">
        <v>50.2</v>
      </c>
      <c r="CD15" s="1">
        <v>93</v>
      </c>
      <c r="CE15" s="1">
        <v>33.799999999999997</v>
      </c>
      <c r="CF15" s="1">
        <v>32.4</v>
      </c>
      <c r="CG15" s="1">
        <v>67.2</v>
      </c>
      <c r="CH15" s="25">
        <v>41</v>
      </c>
      <c r="CI15" s="25">
        <v>54.4</v>
      </c>
      <c r="CJ15" s="25">
        <v>26.4</v>
      </c>
      <c r="CK15" s="25">
        <v>49.8</v>
      </c>
      <c r="CL15" s="25">
        <v>36.200000000000003</v>
      </c>
      <c r="CM15" s="25">
        <v>63.4</v>
      </c>
      <c r="CN15" s="25">
        <v>64.599999999999994</v>
      </c>
      <c r="CO15" s="25">
        <v>52.6</v>
      </c>
      <c r="CP15" s="25">
        <v>38.6</v>
      </c>
      <c r="CQ15" s="25">
        <v>48.2</v>
      </c>
      <c r="CR15" s="25"/>
      <c r="CS15" s="4">
        <f t="shared" si="1"/>
        <v>52.347368421052636</v>
      </c>
      <c r="CT15" s="4">
        <f t="shared" si="2"/>
        <v>49.901249999999997</v>
      </c>
      <c r="CU15" s="4">
        <f t="shared" si="3"/>
        <v>50.890106382978715</v>
      </c>
      <c r="CV15" s="6">
        <f t="shared" si="4"/>
        <v>191.51599999999999</v>
      </c>
      <c r="CW15" s="6">
        <f t="shared" si="5"/>
        <v>3.048</v>
      </c>
      <c r="CX15" s="6">
        <f t="shared" si="6"/>
        <v>53.35588235294118</v>
      </c>
      <c r="CY15" s="6">
        <f t="shared" si="7"/>
        <v>50.954545454545446</v>
      </c>
      <c r="CZ15" s="19">
        <f t="shared" si="8"/>
        <v>50.150000000000006</v>
      </c>
      <c r="DA15" s="56">
        <f t="shared" si="9"/>
        <v>0.92077216971646891</v>
      </c>
      <c r="DC15" s="8">
        <v>1997</v>
      </c>
      <c r="DD15" s="19">
        <v>470.00000000000006</v>
      </c>
      <c r="DF15" s="8">
        <v>1967</v>
      </c>
      <c r="DG15" s="19">
        <v>462.53399999999999</v>
      </c>
      <c r="DI15" s="44">
        <v>2020</v>
      </c>
      <c r="DJ15" s="44">
        <v>269.39999999999998</v>
      </c>
      <c r="DL15" s="8">
        <v>2005</v>
      </c>
      <c r="DM15" s="27">
        <v>86.2</v>
      </c>
      <c r="DO15" s="8">
        <v>1934</v>
      </c>
      <c r="DP15" s="19">
        <v>69.341999999999999</v>
      </c>
      <c r="DR15" s="8">
        <v>1999</v>
      </c>
      <c r="DS15" s="8">
        <v>87.500000000000014</v>
      </c>
      <c r="DU15" s="8">
        <v>2005</v>
      </c>
      <c r="DV15" s="19">
        <v>117.19999999999999</v>
      </c>
      <c r="DY15" s="44">
        <v>2021</v>
      </c>
      <c r="DZ15" s="44">
        <v>7.8</v>
      </c>
      <c r="EB15" s="8">
        <v>1969</v>
      </c>
      <c r="EC15" s="8">
        <v>9.3979999999999997</v>
      </c>
      <c r="EE15" s="8">
        <v>2001</v>
      </c>
      <c r="EF15" s="8">
        <v>11.8</v>
      </c>
      <c r="EH15" s="8">
        <v>2003</v>
      </c>
      <c r="EI15" s="8">
        <v>10.4</v>
      </c>
      <c r="EK15" s="8">
        <v>1990</v>
      </c>
      <c r="EL15" s="8">
        <v>23</v>
      </c>
      <c r="EN15" s="8">
        <v>2019</v>
      </c>
      <c r="EO15" s="8">
        <v>18</v>
      </c>
      <c r="EQ15" s="44">
        <v>2023</v>
      </c>
      <c r="ER15" s="44">
        <v>24</v>
      </c>
      <c r="ET15" s="8">
        <v>2002</v>
      </c>
      <c r="EU15" s="8">
        <v>24.8</v>
      </c>
      <c r="EW15" s="8">
        <v>1949</v>
      </c>
      <c r="EX15" s="8">
        <v>19.558</v>
      </c>
      <c r="EZ15" s="8">
        <v>1973</v>
      </c>
      <c r="FA15" s="8">
        <v>17</v>
      </c>
      <c r="FC15" s="8">
        <v>1931</v>
      </c>
      <c r="FD15" s="8">
        <v>16.001999999999999</v>
      </c>
      <c r="FF15" s="8">
        <v>1971</v>
      </c>
      <c r="FG15" s="8">
        <v>15</v>
      </c>
      <c r="FI15" s="8">
        <v>1990</v>
      </c>
      <c r="FJ15" s="19">
        <v>27.6</v>
      </c>
      <c r="FL15" s="8">
        <v>1983</v>
      </c>
      <c r="FM15" s="19">
        <v>64</v>
      </c>
      <c r="FO15" s="8">
        <v>1959</v>
      </c>
      <c r="FP15" s="19">
        <v>117.09399999999999</v>
      </c>
      <c r="FR15" s="8">
        <v>1982</v>
      </c>
      <c r="FS15" s="8">
        <v>166</v>
      </c>
      <c r="FU15" s="8">
        <v>2015</v>
      </c>
      <c r="FV15" s="8">
        <v>216</v>
      </c>
      <c r="FX15" s="8">
        <v>1944</v>
      </c>
      <c r="FY15" s="8">
        <v>287.02</v>
      </c>
      <c r="GA15" s="8">
        <v>2007</v>
      </c>
      <c r="GB15" s="19">
        <v>341</v>
      </c>
      <c r="GD15" s="8">
        <v>2007</v>
      </c>
      <c r="GE15" s="19">
        <v>376.4</v>
      </c>
      <c r="GG15" s="8">
        <v>1988</v>
      </c>
      <c r="GH15" s="8">
        <v>415.60000000000008</v>
      </c>
      <c r="GJ15" s="8">
        <v>1997</v>
      </c>
      <c r="GK15" s="19">
        <v>447.70000000000005</v>
      </c>
      <c r="GM15" s="8">
        <v>2005</v>
      </c>
      <c r="GN15" s="19">
        <v>237.99999999999997</v>
      </c>
      <c r="GP15" s="8">
        <v>2006</v>
      </c>
      <c r="GQ15" s="19">
        <v>290.2</v>
      </c>
      <c r="GS15" s="8">
        <v>2006</v>
      </c>
      <c r="GT15" s="19">
        <v>324.2</v>
      </c>
      <c r="GV15" s="8">
        <v>1933</v>
      </c>
      <c r="GW15" s="19">
        <v>355.346</v>
      </c>
      <c r="GY15" s="8">
        <v>1933</v>
      </c>
      <c r="GZ15" s="19">
        <v>85.598000000000013</v>
      </c>
      <c r="HB15" s="8">
        <v>2004</v>
      </c>
      <c r="HC15" s="19">
        <v>47.4</v>
      </c>
    </row>
    <row r="16" spans="1:211" ht="12.95" customHeight="1">
      <c r="A16" s="1" t="s">
        <v>11</v>
      </c>
      <c r="B16" s="6">
        <v>16.510000000000002</v>
      </c>
      <c r="C16" s="6">
        <v>18.033999999999999</v>
      </c>
      <c r="D16" s="6">
        <v>72.897999999999996</v>
      </c>
      <c r="E16" s="6">
        <v>7.3659999999999997</v>
      </c>
      <c r="F16" s="6">
        <v>98.043999999999997</v>
      </c>
      <c r="G16" s="6">
        <v>81.025999999999996</v>
      </c>
      <c r="H16" s="6">
        <v>48.768000000000001</v>
      </c>
      <c r="I16" s="6">
        <v>4.0640000000000001</v>
      </c>
      <c r="J16" s="6">
        <v>9.9060000000000006</v>
      </c>
      <c r="K16" s="6">
        <v>29.718</v>
      </c>
      <c r="L16" s="6">
        <v>59.182000000000002</v>
      </c>
      <c r="M16" s="6">
        <v>110.236</v>
      </c>
      <c r="N16" s="6">
        <v>49.021999999999998</v>
      </c>
      <c r="O16" s="6">
        <v>43.942</v>
      </c>
      <c r="P16" s="6">
        <v>102.616</v>
      </c>
      <c r="Q16" s="6">
        <v>64.77</v>
      </c>
      <c r="R16" s="6">
        <v>90.424000000000007</v>
      </c>
      <c r="S16" s="6">
        <v>63.5</v>
      </c>
      <c r="T16" s="6">
        <v>48.768000000000001</v>
      </c>
      <c r="U16" s="6">
        <v>34.798000000000002</v>
      </c>
      <c r="V16" s="6">
        <v>39.116</v>
      </c>
      <c r="W16" s="6">
        <v>114.80800000000001</v>
      </c>
      <c r="X16" s="6">
        <v>52.578000000000003</v>
      </c>
      <c r="Y16" s="6">
        <v>93.98</v>
      </c>
      <c r="Z16" s="6">
        <v>10.667999999999999</v>
      </c>
      <c r="AA16" s="6">
        <v>24.384</v>
      </c>
      <c r="AB16" s="6">
        <v>75.945999999999998</v>
      </c>
      <c r="AC16" s="6">
        <v>69.596000000000004</v>
      </c>
      <c r="AD16" s="6">
        <v>30.734000000000002</v>
      </c>
      <c r="AE16" s="6">
        <v>55.88</v>
      </c>
      <c r="AF16" s="6">
        <v>39.369999999999997</v>
      </c>
      <c r="AG16" s="6">
        <v>2.286</v>
      </c>
      <c r="AH16" s="6">
        <v>114.554</v>
      </c>
      <c r="AI16" s="6">
        <v>12.446</v>
      </c>
      <c r="AJ16" s="6">
        <v>27.431999999999999</v>
      </c>
      <c r="AK16" s="6">
        <v>20.574000000000002</v>
      </c>
      <c r="AL16" s="6">
        <v>24.13</v>
      </c>
      <c r="AM16" s="6">
        <v>44.45</v>
      </c>
      <c r="AN16" s="6">
        <v>75.945999999999998</v>
      </c>
      <c r="AO16" s="6">
        <v>24.638000000000002</v>
      </c>
      <c r="AP16" s="6">
        <v>36.83</v>
      </c>
      <c r="AQ16" s="6">
        <v>155</v>
      </c>
      <c r="AR16" s="6">
        <v>67</v>
      </c>
      <c r="AS16" s="6">
        <v>17</v>
      </c>
      <c r="AT16" s="6">
        <v>114</v>
      </c>
      <c r="AU16" s="6">
        <v>63</v>
      </c>
      <c r="AV16" s="6">
        <v>56</v>
      </c>
      <c r="AW16" s="6">
        <v>67</v>
      </c>
      <c r="AX16" s="6">
        <v>42</v>
      </c>
      <c r="AY16" s="6">
        <v>121</v>
      </c>
      <c r="AZ16" s="6">
        <v>51</v>
      </c>
      <c r="BA16" s="6">
        <v>96</v>
      </c>
      <c r="BB16" s="6">
        <v>24</v>
      </c>
      <c r="BC16" s="6">
        <v>82</v>
      </c>
      <c r="BD16" s="6">
        <v>21</v>
      </c>
      <c r="BE16" s="6">
        <v>37</v>
      </c>
      <c r="BF16" s="4">
        <v>41.3</v>
      </c>
      <c r="BG16" s="4">
        <v>81.5</v>
      </c>
      <c r="BH16" s="4">
        <v>50.5</v>
      </c>
      <c r="BI16" s="4">
        <v>85.7</v>
      </c>
      <c r="BJ16" s="4">
        <v>18.2</v>
      </c>
      <c r="BK16" s="4">
        <v>25.6</v>
      </c>
      <c r="BL16" s="4">
        <v>77.5</v>
      </c>
      <c r="BM16" s="4">
        <v>27.4</v>
      </c>
      <c r="BN16" s="4">
        <v>24.9</v>
      </c>
      <c r="BO16" s="4">
        <v>73.8</v>
      </c>
      <c r="BP16" s="4">
        <v>55</v>
      </c>
      <c r="BQ16" s="4">
        <v>26.5</v>
      </c>
      <c r="BR16" s="1">
        <v>144.5</v>
      </c>
      <c r="BS16" s="1">
        <v>42.4</v>
      </c>
      <c r="BT16" s="1">
        <v>57.8</v>
      </c>
      <c r="BU16" s="1">
        <v>161</v>
      </c>
      <c r="BV16" s="1">
        <v>15.2</v>
      </c>
      <c r="BW16" s="5">
        <v>57.4</v>
      </c>
      <c r="BX16" s="1">
        <v>83</v>
      </c>
      <c r="BY16" s="1">
        <v>53.6</v>
      </c>
      <c r="BZ16" s="1">
        <v>83.4</v>
      </c>
      <c r="CA16" s="1">
        <v>90.8</v>
      </c>
      <c r="CB16" s="1">
        <v>73.400000000000006</v>
      </c>
      <c r="CC16" s="1">
        <v>115.4</v>
      </c>
      <c r="CD16" s="1">
        <v>24</v>
      </c>
      <c r="CE16" s="1">
        <v>85.4</v>
      </c>
      <c r="CF16" s="1">
        <v>53</v>
      </c>
      <c r="CG16" s="1">
        <v>56</v>
      </c>
      <c r="CH16" s="25">
        <v>22.4</v>
      </c>
      <c r="CI16" s="25">
        <v>6</v>
      </c>
      <c r="CJ16" s="25">
        <v>58.6</v>
      </c>
      <c r="CK16" s="25">
        <v>32.4</v>
      </c>
      <c r="CL16" s="25">
        <v>33.799999999999997</v>
      </c>
      <c r="CM16" s="25">
        <v>28</v>
      </c>
      <c r="CN16" s="25">
        <v>22.4</v>
      </c>
      <c r="CO16" s="25">
        <v>70.2</v>
      </c>
      <c r="CP16" s="25">
        <v>16.8</v>
      </c>
      <c r="CQ16" s="25">
        <v>32.6</v>
      </c>
      <c r="CR16" s="25"/>
      <c r="CS16" s="4">
        <f t="shared" si="1"/>
        <v>55.457894736842121</v>
      </c>
      <c r="CT16" s="4">
        <f t="shared" si="2"/>
        <v>54.588178571428571</v>
      </c>
      <c r="CU16" s="4">
        <f t="shared" si="3"/>
        <v>54.939765957446795</v>
      </c>
      <c r="CV16" s="6">
        <f t="shared" si="4"/>
        <v>161</v>
      </c>
      <c r="CW16" s="6">
        <f t="shared" si="5"/>
        <v>2.286</v>
      </c>
      <c r="CX16" s="6">
        <f t="shared" si="6"/>
        <v>54.364705882352951</v>
      </c>
      <c r="CY16" s="6">
        <f t="shared" si="7"/>
        <v>50.627272727272718</v>
      </c>
      <c r="CZ16" s="19">
        <f t="shared" si="8"/>
        <v>53.3</v>
      </c>
      <c r="DA16" s="56">
        <f t="shared" si="9"/>
        <v>0.58783334915061203</v>
      </c>
      <c r="DC16" s="8">
        <v>1959</v>
      </c>
      <c r="DD16" s="19">
        <v>498.34799999999996</v>
      </c>
      <c r="DF16" s="8">
        <v>2016</v>
      </c>
      <c r="DG16" s="19">
        <v>491.20000000000005</v>
      </c>
      <c r="DI16" s="8">
        <v>1931</v>
      </c>
      <c r="DJ16" s="19">
        <v>273.30399999999997</v>
      </c>
      <c r="DL16" s="8">
        <v>1997</v>
      </c>
      <c r="DM16" s="27">
        <v>86.399999999999991</v>
      </c>
      <c r="DO16" s="8">
        <v>1983</v>
      </c>
      <c r="DP16" s="19">
        <v>73</v>
      </c>
      <c r="DR16" s="8">
        <v>1950</v>
      </c>
      <c r="DS16" s="8">
        <v>88.391999999999996</v>
      </c>
      <c r="DU16" s="8">
        <v>2014</v>
      </c>
      <c r="DV16" s="19">
        <v>117.89999999999999</v>
      </c>
      <c r="DY16" s="8">
        <v>1987</v>
      </c>
      <c r="DZ16" s="19">
        <v>8</v>
      </c>
      <c r="EB16" s="8">
        <v>1948</v>
      </c>
      <c r="EC16" s="8">
        <v>9.6519999999999992</v>
      </c>
      <c r="EE16" s="8">
        <v>2007</v>
      </c>
      <c r="EF16" s="8">
        <v>11.8</v>
      </c>
      <c r="EH16" s="8">
        <v>1939</v>
      </c>
      <c r="EI16" s="8">
        <v>11.176</v>
      </c>
      <c r="EK16" s="8">
        <v>1941</v>
      </c>
      <c r="EL16" s="8">
        <v>25.146000000000001</v>
      </c>
      <c r="EN16" s="8">
        <v>1933</v>
      </c>
      <c r="EO16" s="8">
        <v>18.033999999999999</v>
      </c>
      <c r="EQ16" s="8">
        <v>1971</v>
      </c>
      <c r="ER16" s="8">
        <v>28</v>
      </c>
      <c r="ET16" s="8">
        <v>1931</v>
      </c>
      <c r="EU16" s="8">
        <v>25.908000000000001</v>
      </c>
      <c r="EW16" s="8">
        <v>1979</v>
      </c>
      <c r="EX16" s="8">
        <v>20</v>
      </c>
      <c r="EZ16" s="8">
        <v>1931</v>
      </c>
      <c r="FA16" s="8">
        <v>18.033999999999999</v>
      </c>
      <c r="FC16" s="8">
        <v>2017</v>
      </c>
      <c r="FD16" s="8">
        <v>16.399999999999999</v>
      </c>
      <c r="FF16" s="8">
        <v>1943</v>
      </c>
      <c r="FG16" s="8">
        <v>16.510000000000002</v>
      </c>
      <c r="FI16" s="8">
        <v>1970</v>
      </c>
      <c r="FJ16" s="19">
        <v>27.686</v>
      </c>
      <c r="FL16" s="8">
        <v>1950</v>
      </c>
      <c r="FM16" s="19">
        <v>64.00800000000001</v>
      </c>
      <c r="FO16" s="44">
        <v>2021</v>
      </c>
      <c r="FP16" s="44">
        <v>117.6</v>
      </c>
      <c r="FR16" s="8">
        <v>1934</v>
      </c>
      <c r="FS16" s="8">
        <v>178.816</v>
      </c>
      <c r="FU16" s="8">
        <v>1944</v>
      </c>
      <c r="FV16" s="8">
        <v>216.66199999999998</v>
      </c>
      <c r="FX16" s="8">
        <v>1982</v>
      </c>
      <c r="FY16" s="8">
        <v>296</v>
      </c>
      <c r="GA16" s="8">
        <v>1988</v>
      </c>
      <c r="GB16" s="19">
        <v>343.30000000000007</v>
      </c>
      <c r="GD16" s="8">
        <v>1932</v>
      </c>
      <c r="GE16" s="19">
        <v>393.95400000000001</v>
      </c>
      <c r="GG16" s="8">
        <v>2002</v>
      </c>
      <c r="GH16" s="8">
        <v>420.8</v>
      </c>
      <c r="GJ16" s="44">
        <v>2023</v>
      </c>
      <c r="GK16" s="44">
        <v>447.8</v>
      </c>
      <c r="GM16" s="8">
        <v>2015</v>
      </c>
      <c r="GN16" s="19">
        <v>252.60000000000002</v>
      </c>
      <c r="GP16" s="8">
        <v>1974</v>
      </c>
      <c r="GQ16" s="19">
        <v>309</v>
      </c>
      <c r="GS16" s="8">
        <v>2016</v>
      </c>
      <c r="GT16" s="19">
        <v>339.8</v>
      </c>
      <c r="GV16" s="8">
        <v>1974</v>
      </c>
      <c r="GW16" s="19">
        <v>361</v>
      </c>
      <c r="GY16" s="8">
        <v>2004</v>
      </c>
      <c r="GZ16" s="19">
        <v>86.6</v>
      </c>
      <c r="HB16" s="8">
        <v>2017</v>
      </c>
      <c r="HC16" s="19">
        <v>47.4</v>
      </c>
    </row>
    <row r="17" spans="1:211" ht="12.95" customHeight="1">
      <c r="A17" s="1" t="s">
        <v>12</v>
      </c>
      <c r="B17" s="6">
        <v>56.387999999999998</v>
      </c>
      <c r="C17" s="6">
        <v>16.001999999999999</v>
      </c>
      <c r="D17" s="6">
        <v>22.606000000000002</v>
      </c>
      <c r="E17" s="6">
        <v>17.526</v>
      </c>
      <c r="F17" s="6">
        <v>41.91</v>
      </c>
      <c r="G17" s="6">
        <v>42.417999999999999</v>
      </c>
      <c r="H17" s="6">
        <v>56.387999999999998</v>
      </c>
      <c r="I17" s="6">
        <v>41.91</v>
      </c>
      <c r="J17" s="6">
        <v>42.417999999999999</v>
      </c>
      <c r="K17" s="6">
        <v>32.258000000000003</v>
      </c>
      <c r="L17" s="6">
        <v>52.323999999999998</v>
      </c>
      <c r="M17" s="6">
        <v>30.988</v>
      </c>
      <c r="N17" s="6">
        <v>37.591999999999999</v>
      </c>
      <c r="O17" s="6">
        <v>22.606000000000002</v>
      </c>
      <c r="P17" s="6">
        <v>50.037999999999997</v>
      </c>
      <c r="Q17" s="6">
        <v>49.276000000000003</v>
      </c>
      <c r="R17" s="6">
        <v>37.084000000000003</v>
      </c>
      <c r="S17" s="6">
        <v>18.542000000000002</v>
      </c>
      <c r="T17" s="6">
        <v>68.325999999999993</v>
      </c>
      <c r="U17" s="6">
        <v>67.563999999999993</v>
      </c>
      <c r="V17" s="6">
        <v>4.5720000000000001</v>
      </c>
      <c r="W17" s="6">
        <v>133.096</v>
      </c>
      <c r="X17" s="6">
        <v>147.32</v>
      </c>
      <c r="Y17" s="6">
        <v>53.085999999999999</v>
      </c>
      <c r="Z17" s="6">
        <v>33.527999999999999</v>
      </c>
      <c r="AA17" s="6">
        <v>46.735999999999997</v>
      </c>
      <c r="AB17" s="6">
        <v>59.436</v>
      </c>
      <c r="AC17" s="6">
        <v>70.358000000000004</v>
      </c>
      <c r="AD17" s="6">
        <v>18.542000000000002</v>
      </c>
      <c r="AE17" s="6">
        <v>20.574000000000002</v>
      </c>
      <c r="AF17" s="6">
        <v>18.288</v>
      </c>
      <c r="AG17" s="6">
        <v>12.192</v>
      </c>
      <c r="AH17" s="6">
        <v>67.31</v>
      </c>
      <c r="AI17" s="6">
        <v>25.654</v>
      </c>
      <c r="AJ17" s="6">
        <v>63.246000000000002</v>
      </c>
      <c r="AK17" s="6">
        <v>82.55</v>
      </c>
      <c r="AL17" s="6">
        <v>53.34</v>
      </c>
      <c r="AM17" s="6">
        <v>108.20399999999999</v>
      </c>
      <c r="AN17" s="6">
        <v>27.431999999999999</v>
      </c>
      <c r="AO17" s="6">
        <v>36.322000000000003</v>
      </c>
      <c r="AP17" s="6">
        <v>9.1440000000000001</v>
      </c>
      <c r="AQ17" s="6">
        <v>60</v>
      </c>
      <c r="AR17" s="6">
        <v>11</v>
      </c>
      <c r="AS17" s="6">
        <v>57</v>
      </c>
      <c r="AT17" s="6">
        <v>20</v>
      </c>
      <c r="AU17" s="6">
        <v>89</v>
      </c>
      <c r="AV17" s="6">
        <v>19</v>
      </c>
      <c r="AW17" s="6">
        <v>57</v>
      </c>
      <c r="AX17" s="6">
        <v>23</v>
      </c>
      <c r="AY17" s="6">
        <v>58</v>
      </c>
      <c r="AZ17" s="6">
        <v>56</v>
      </c>
      <c r="BA17" s="6">
        <v>68</v>
      </c>
      <c r="BB17" s="6">
        <v>22</v>
      </c>
      <c r="BC17" s="6">
        <v>32</v>
      </c>
      <c r="BD17" s="6">
        <v>36</v>
      </c>
      <c r="BE17" s="6">
        <v>45</v>
      </c>
      <c r="BF17" s="4">
        <v>33.700000000000003</v>
      </c>
      <c r="BG17" s="4">
        <v>61.5</v>
      </c>
      <c r="BH17" s="4">
        <v>66.7</v>
      </c>
      <c r="BI17" s="4">
        <v>18.600000000000001</v>
      </c>
      <c r="BJ17" s="4">
        <v>120</v>
      </c>
      <c r="BK17" s="4">
        <v>22.9</v>
      </c>
      <c r="BL17" s="4">
        <v>33.700000000000003</v>
      </c>
      <c r="BM17" s="4">
        <v>69.5</v>
      </c>
      <c r="BN17" s="4">
        <v>138.4</v>
      </c>
      <c r="BO17" s="4">
        <v>39.4</v>
      </c>
      <c r="BP17" s="4">
        <v>63.3</v>
      </c>
      <c r="BQ17" s="4">
        <v>9.8000000000000007</v>
      </c>
      <c r="BR17" s="1">
        <v>36.200000000000003</v>
      </c>
      <c r="BS17" s="1">
        <v>154.6</v>
      </c>
      <c r="BT17" s="82">
        <v>17.600000000000001</v>
      </c>
      <c r="BU17" s="1">
        <v>123.4</v>
      </c>
      <c r="BV17" s="1">
        <v>37.4</v>
      </c>
      <c r="BW17" s="5">
        <v>39.200000000000003</v>
      </c>
      <c r="BX17" s="1">
        <v>56.6</v>
      </c>
      <c r="BY17" s="1">
        <v>13.4</v>
      </c>
      <c r="BZ17" s="1">
        <v>76</v>
      </c>
      <c r="CA17" s="1">
        <v>8.8000000000000007</v>
      </c>
      <c r="CB17" s="1">
        <v>54.4</v>
      </c>
      <c r="CC17" s="1">
        <v>32.200000000000003</v>
      </c>
      <c r="CD17" s="1">
        <v>27</v>
      </c>
      <c r="CE17" s="1">
        <v>50.4</v>
      </c>
      <c r="CF17" s="1">
        <v>7</v>
      </c>
      <c r="CG17" s="1">
        <v>48.8</v>
      </c>
      <c r="CH17" s="25">
        <v>16.600000000000001</v>
      </c>
      <c r="CI17" s="25">
        <v>2.8</v>
      </c>
      <c r="CJ17" s="25">
        <v>86.4</v>
      </c>
      <c r="CK17" s="25">
        <v>16.399999999999999</v>
      </c>
      <c r="CL17" s="25">
        <v>62.6</v>
      </c>
      <c r="CM17" s="25">
        <v>42.6</v>
      </c>
      <c r="CN17" s="25">
        <v>81.8</v>
      </c>
      <c r="CO17" s="25">
        <v>14.2</v>
      </c>
      <c r="CP17" s="25">
        <v>72.599999999999994</v>
      </c>
      <c r="CQ17" s="25">
        <v>22.4</v>
      </c>
      <c r="CR17" s="25"/>
      <c r="CS17" s="4">
        <f t="shared" si="1"/>
        <v>49.444736842105264</v>
      </c>
      <c r="CT17" s="4">
        <f t="shared" si="2"/>
        <v>45.50167857142857</v>
      </c>
      <c r="CU17" s="4">
        <f t="shared" si="3"/>
        <v>47.09568085106384</v>
      </c>
      <c r="CV17" s="6">
        <f t="shared" si="4"/>
        <v>154.6</v>
      </c>
      <c r="CW17" s="6">
        <f t="shared" si="5"/>
        <v>2.8</v>
      </c>
      <c r="CX17" s="6">
        <f t="shared" si="6"/>
        <v>49.952941176470588</v>
      </c>
      <c r="CY17" s="6">
        <f t="shared" si="7"/>
        <v>39.527272727272731</v>
      </c>
      <c r="CZ17" s="19">
        <f t="shared" si="8"/>
        <v>39.299999999999997</v>
      </c>
      <c r="DA17" s="56">
        <f t="shared" si="9"/>
        <v>0.45303102879344292</v>
      </c>
      <c r="DC17" s="8">
        <v>1939</v>
      </c>
      <c r="DD17" s="19">
        <v>503.93600000000004</v>
      </c>
      <c r="DF17" s="8">
        <v>1990</v>
      </c>
      <c r="DG17" s="19">
        <v>492.3</v>
      </c>
      <c r="DI17" s="8">
        <v>1932</v>
      </c>
      <c r="DJ17" s="19">
        <v>274.82799999999997</v>
      </c>
      <c r="DL17" s="8">
        <v>1931</v>
      </c>
      <c r="DM17" s="27">
        <v>87.63</v>
      </c>
      <c r="DO17" s="8">
        <v>1990</v>
      </c>
      <c r="DP17" s="19">
        <v>75.5</v>
      </c>
      <c r="DR17" s="8">
        <v>1982</v>
      </c>
      <c r="DS17" s="8">
        <v>91</v>
      </c>
      <c r="DU17" s="8">
        <v>1933</v>
      </c>
      <c r="DV17" s="19">
        <v>126.746</v>
      </c>
      <c r="DY17" s="8">
        <v>1981</v>
      </c>
      <c r="DZ17" s="19">
        <v>9</v>
      </c>
      <c r="EB17" s="8">
        <v>1959</v>
      </c>
      <c r="EC17" s="8">
        <v>9.6519999999999992</v>
      </c>
      <c r="EE17" s="8">
        <v>1958</v>
      </c>
      <c r="EF17" s="8">
        <v>12.446</v>
      </c>
      <c r="EH17" s="8">
        <v>1945</v>
      </c>
      <c r="EI17" s="8">
        <v>12.954000000000001</v>
      </c>
      <c r="EK17" s="8">
        <v>1938</v>
      </c>
      <c r="EL17" s="8">
        <v>25.4</v>
      </c>
      <c r="EN17" s="8">
        <v>2017</v>
      </c>
      <c r="EO17" s="8">
        <v>18.399999999999999</v>
      </c>
      <c r="EQ17" s="8">
        <v>1937</v>
      </c>
      <c r="ER17" s="8">
        <v>28.448</v>
      </c>
      <c r="ET17" s="8">
        <v>1940</v>
      </c>
      <c r="EU17" s="8">
        <v>25.908000000000001</v>
      </c>
      <c r="EW17" s="8">
        <v>1952</v>
      </c>
      <c r="EX17" s="8">
        <v>20.827999999999999</v>
      </c>
      <c r="EZ17" s="8">
        <v>1990</v>
      </c>
      <c r="FA17" s="8">
        <v>18.2</v>
      </c>
      <c r="FC17" s="8">
        <v>2014</v>
      </c>
      <c r="FD17" s="8">
        <v>16.600000000000001</v>
      </c>
      <c r="FF17" s="8">
        <v>2013</v>
      </c>
      <c r="FG17" s="8">
        <v>16.8</v>
      </c>
      <c r="FI17" s="44">
        <v>2021</v>
      </c>
      <c r="FJ17" s="44">
        <v>30.6</v>
      </c>
      <c r="FL17" s="8">
        <v>2003</v>
      </c>
      <c r="FM17" s="19">
        <v>69.2</v>
      </c>
      <c r="FO17" s="8">
        <v>1969</v>
      </c>
      <c r="FP17" s="19">
        <v>118.10999999999999</v>
      </c>
      <c r="FR17" s="8">
        <v>1959</v>
      </c>
      <c r="FS17" s="8">
        <v>179.07</v>
      </c>
      <c r="FU17" s="8">
        <v>1931</v>
      </c>
      <c r="FV17" s="8">
        <v>227.32999999999998</v>
      </c>
      <c r="FX17" s="8">
        <v>1959</v>
      </c>
      <c r="FY17" s="8">
        <v>298.19599999999997</v>
      </c>
      <c r="GA17" s="44">
        <v>2023</v>
      </c>
      <c r="GB17" s="44">
        <v>344.6</v>
      </c>
      <c r="GD17" s="8">
        <v>1999</v>
      </c>
      <c r="GE17" s="19">
        <v>400.09999999999997</v>
      </c>
      <c r="GG17" s="8">
        <v>1931</v>
      </c>
      <c r="GH17" s="8">
        <v>422.65600000000001</v>
      </c>
      <c r="GJ17" s="8">
        <v>2002</v>
      </c>
      <c r="GK17" s="19">
        <v>458.2</v>
      </c>
      <c r="GM17" s="8">
        <v>1931</v>
      </c>
      <c r="GN17" s="19">
        <v>260.096</v>
      </c>
      <c r="GP17" s="8">
        <v>2001</v>
      </c>
      <c r="GQ17" s="19">
        <v>311.39999999999998</v>
      </c>
      <c r="GS17" s="8">
        <v>1974</v>
      </c>
      <c r="GT17" s="19">
        <v>342</v>
      </c>
      <c r="GV17" s="8">
        <v>2006</v>
      </c>
      <c r="GW17" s="19">
        <v>363.59999999999997</v>
      </c>
      <c r="GY17" s="8">
        <v>1981</v>
      </c>
      <c r="GZ17" s="19">
        <v>88</v>
      </c>
      <c r="HB17" s="8">
        <v>1974</v>
      </c>
      <c r="HC17" s="19">
        <v>51</v>
      </c>
    </row>
    <row r="18" spans="1:211" ht="12.95" customHeight="1">
      <c r="A18" s="1" t="s">
        <v>13</v>
      </c>
      <c r="B18" s="6">
        <v>20.32</v>
      </c>
      <c r="C18" s="6">
        <v>9.6519999999999992</v>
      </c>
      <c r="D18" s="6">
        <v>19.812000000000001</v>
      </c>
      <c r="E18" s="6">
        <v>23.367999999999999</v>
      </c>
      <c r="F18" s="6">
        <v>0.76200000000000001</v>
      </c>
      <c r="G18" s="6">
        <v>30.988</v>
      </c>
      <c r="H18" s="6">
        <v>39.878</v>
      </c>
      <c r="I18" s="6">
        <v>49.021999999999998</v>
      </c>
      <c r="J18" s="6">
        <v>117.602</v>
      </c>
      <c r="K18" s="6">
        <v>82.55</v>
      </c>
      <c r="L18" s="6">
        <v>27.686</v>
      </c>
      <c r="M18" s="6">
        <v>56.134</v>
      </c>
      <c r="N18" s="6">
        <v>40.893999999999998</v>
      </c>
      <c r="O18" s="6">
        <v>16.510000000000002</v>
      </c>
      <c r="P18" s="6">
        <v>122.93600000000001</v>
      </c>
      <c r="Q18" s="6">
        <v>51.816000000000003</v>
      </c>
      <c r="R18" s="6">
        <v>19.05</v>
      </c>
      <c r="S18" s="6">
        <v>24.384</v>
      </c>
      <c r="T18" s="6">
        <v>2.794</v>
      </c>
      <c r="U18" s="6">
        <v>57.15</v>
      </c>
      <c r="V18" s="6">
        <v>100.584</v>
      </c>
      <c r="W18" s="6">
        <v>116.078</v>
      </c>
      <c r="X18" s="6">
        <v>100.83799999999999</v>
      </c>
      <c r="Y18" s="6">
        <v>45.466000000000001</v>
      </c>
      <c r="Z18" s="6">
        <v>92.963999999999999</v>
      </c>
      <c r="AA18" s="6">
        <v>39.369999999999997</v>
      </c>
      <c r="AB18" s="6">
        <v>50.292000000000002</v>
      </c>
      <c r="AC18" s="6">
        <v>69.596000000000004</v>
      </c>
      <c r="AD18" s="6">
        <v>63.246000000000002</v>
      </c>
      <c r="AE18" s="6">
        <v>18.542000000000002</v>
      </c>
      <c r="AF18" s="6">
        <v>20.827999999999999</v>
      </c>
      <c r="AG18" s="6">
        <v>12.954000000000001</v>
      </c>
      <c r="AH18" s="6">
        <v>32.003999999999998</v>
      </c>
      <c r="AI18" s="6">
        <v>10.414</v>
      </c>
      <c r="AJ18" s="6">
        <v>62.991999999999997</v>
      </c>
      <c r="AK18" s="6">
        <v>36.83</v>
      </c>
      <c r="AL18" s="6">
        <v>33.020000000000003</v>
      </c>
      <c r="AM18" s="6">
        <v>19.303999999999998</v>
      </c>
      <c r="AN18" s="6">
        <v>59.182000000000002</v>
      </c>
      <c r="AO18" s="6">
        <v>56.896000000000001</v>
      </c>
      <c r="AP18" s="6">
        <v>22.606000000000002</v>
      </c>
      <c r="AQ18" s="6">
        <v>15</v>
      </c>
      <c r="AR18" s="6">
        <v>13</v>
      </c>
      <c r="AS18" s="6">
        <v>45</v>
      </c>
      <c r="AT18" s="6">
        <v>19</v>
      </c>
      <c r="AU18" s="6">
        <v>9</v>
      </c>
      <c r="AV18" s="6">
        <v>117</v>
      </c>
      <c r="AW18" s="6">
        <v>85</v>
      </c>
      <c r="AX18" s="6">
        <v>56</v>
      </c>
      <c r="AY18" s="6">
        <v>101</v>
      </c>
      <c r="AZ18" s="6">
        <v>23</v>
      </c>
      <c r="BA18" s="6">
        <v>33</v>
      </c>
      <c r="BB18" s="6">
        <v>36</v>
      </c>
      <c r="BC18" s="6">
        <v>77</v>
      </c>
      <c r="BD18" s="6">
        <v>124</v>
      </c>
      <c r="BE18" s="6">
        <v>59</v>
      </c>
      <c r="BF18" s="4">
        <v>49.5</v>
      </c>
      <c r="BG18" s="4">
        <v>86.6</v>
      </c>
      <c r="BH18" s="4">
        <v>23.3</v>
      </c>
      <c r="BI18" s="4">
        <v>47.9</v>
      </c>
      <c r="BJ18" s="4">
        <v>14.2</v>
      </c>
      <c r="BK18" s="4">
        <v>51.9</v>
      </c>
      <c r="BL18" s="4">
        <v>70.900000000000006</v>
      </c>
      <c r="BM18" s="4">
        <v>84.8</v>
      </c>
      <c r="BN18" s="4">
        <v>3</v>
      </c>
      <c r="BO18" s="4">
        <v>52.3</v>
      </c>
      <c r="BP18" s="4">
        <v>46.7</v>
      </c>
      <c r="BQ18" s="4">
        <v>22.3</v>
      </c>
      <c r="BR18" s="1">
        <v>47.5</v>
      </c>
      <c r="BS18" s="1">
        <v>40.200000000000003</v>
      </c>
      <c r="BT18" s="82">
        <v>19.399999999999999</v>
      </c>
      <c r="BU18" s="1">
        <v>71.599999999999994</v>
      </c>
      <c r="BV18" s="1">
        <v>75.8</v>
      </c>
      <c r="BW18" s="5">
        <v>22.4</v>
      </c>
      <c r="BX18" s="1">
        <v>68.8</v>
      </c>
      <c r="BY18" s="1">
        <v>34.6</v>
      </c>
      <c r="BZ18" s="1">
        <v>28</v>
      </c>
      <c r="CA18" s="1">
        <v>63</v>
      </c>
      <c r="CB18" s="1">
        <v>76</v>
      </c>
      <c r="CC18" s="1">
        <v>19.8</v>
      </c>
      <c r="CD18" s="1">
        <v>131.6</v>
      </c>
      <c r="CE18" s="1">
        <v>103.8</v>
      </c>
      <c r="CF18" s="1">
        <v>25.4</v>
      </c>
      <c r="CG18" s="1">
        <v>16.8</v>
      </c>
      <c r="CH18" s="25">
        <v>31.8</v>
      </c>
      <c r="CI18" s="25">
        <v>17.399999999999999</v>
      </c>
      <c r="CJ18" s="25">
        <v>20.2</v>
      </c>
      <c r="CK18" s="25">
        <v>21.6</v>
      </c>
      <c r="CL18" s="25">
        <v>53.6</v>
      </c>
      <c r="CM18" s="25">
        <v>91.2</v>
      </c>
      <c r="CN18" s="25">
        <v>22.8</v>
      </c>
      <c r="CO18" s="25">
        <v>85.8</v>
      </c>
      <c r="CP18" s="25">
        <v>48.8</v>
      </c>
      <c r="CQ18" s="25">
        <v>14.2</v>
      </c>
      <c r="CR18" s="25"/>
      <c r="CS18" s="4">
        <f t="shared" si="1"/>
        <v>47.513157894736828</v>
      </c>
      <c r="CT18" s="4">
        <f t="shared" si="2"/>
        <v>48.023464285714276</v>
      </c>
      <c r="CU18" s="4">
        <f t="shared" si="3"/>
        <v>47.817170212765973</v>
      </c>
      <c r="CV18" s="6">
        <f t="shared" si="4"/>
        <v>131.6</v>
      </c>
      <c r="CW18" s="6">
        <f t="shared" si="5"/>
        <v>0.76200000000000001</v>
      </c>
      <c r="CX18" s="6">
        <f t="shared" si="6"/>
        <v>47.005882352941164</v>
      </c>
      <c r="CY18" s="6">
        <f t="shared" si="7"/>
        <v>48.790909090909082</v>
      </c>
      <c r="CZ18" s="19">
        <f t="shared" si="8"/>
        <v>47.1</v>
      </c>
      <c r="DA18" s="56">
        <f t="shared" si="9"/>
        <v>0.29886458044862924</v>
      </c>
      <c r="DC18" s="8">
        <v>1988</v>
      </c>
      <c r="DD18" s="19">
        <v>505.60000000000008</v>
      </c>
      <c r="DF18" s="8">
        <v>1939</v>
      </c>
      <c r="DG18" s="19">
        <v>494.03000000000009</v>
      </c>
      <c r="DI18" s="8">
        <v>1950</v>
      </c>
      <c r="DJ18" s="19">
        <v>279.90800000000002</v>
      </c>
      <c r="DL18" s="8">
        <v>1963</v>
      </c>
      <c r="DM18" s="27">
        <v>89.408000000000001</v>
      </c>
      <c r="DO18" s="8">
        <v>1947</v>
      </c>
      <c r="DP18" s="19">
        <v>78.994</v>
      </c>
      <c r="DR18" s="8">
        <v>1973</v>
      </c>
      <c r="DS18" s="8">
        <v>98</v>
      </c>
      <c r="DU18" s="8">
        <v>1997</v>
      </c>
      <c r="DV18" s="19">
        <v>128.9</v>
      </c>
      <c r="DY18" s="8">
        <v>1984</v>
      </c>
      <c r="DZ18" s="19">
        <v>10</v>
      </c>
      <c r="EB18" s="8">
        <v>1970</v>
      </c>
      <c r="EC18" s="8">
        <v>9.6519999999999992</v>
      </c>
      <c r="EE18" s="8">
        <v>2004</v>
      </c>
      <c r="EF18" s="8">
        <v>12.6</v>
      </c>
      <c r="EH18" s="8">
        <v>1970</v>
      </c>
      <c r="EI18" s="8">
        <v>13.715999999999999</v>
      </c>
      <c r="EK18" s="8">
        <v>1978</v>
      </c>
      <c r="EL18" s="8">
        <v>26</v>
      </c>
      <c r="EN18" s="8">
        <v>1945</v>
      </c>
      <c r="EO18" s="8">
        <v>21.59</v>
      </c>
      <c r="EQ18" s="8">
        <v>1973</v>
      </c>
      <c r="ER18" s="8">
        <v>29</v>
      </c>
      <c r="ET18" s="8">
        <v>1949</v>
      </c>
      <c r="EU18" s="8">
        <v>26.161999999999999</v>
      </c>
      <c r="EW18" s="8">
        <v>1958</v>
      </c>
      <c r="EX18" s="8">
        <v>21.082000000000001</v>
      </c>
      <c r="EZ18" s="8">
        <v>1965</v>
      </c>
      <c r="FA18" s="8">
        <v>20.574000000000002</v>
      </c>
      <c r="FC18" s="8">
        <v>1933</v>
      </c>
      <c r="FD18" s="8">
        <v>17.526</v>
      </c>
      <c r="FF18" s="8">
        <v>2015</v>
      </c>
      <c r="FG18" s="8">
        <v>17.399999999999999</v>
      </c>
      <c r="FI18" s="8">
        <v>1983</v>
      </c>
      <c r="FJ18" s="19">
        <v>37</v>
      </c>
      <c r="FL18" s="8">
        <v>1981</v>
      </c>
      <c r="FM18" s="19">
        <v>71</v>
      </c>
      <c r="FO18" s="8">
        <v>1943</v>
      </c>
      <c r="FP18" s="19">
        <v>120.904</v>
      </c>
      <c r="FR18" s="8">
        <v>1969</v>
      </c>
      <c r="FS18" s="8">
        <v>179.07</v>
      </c>
      <c r="FU18" s="8">
        <v>1999</v>
      </c>
      <c r="FV18" s="8">
        <v>229.2</v>
      </c>
      <c r="FX18" s="8">
        <v>2007</v>
      </c>
      <c r="FY18" s="8">
        <v>298.39999999999998</v>
      </c>
      <c r="GA18" s="8">
        <v>1931</v>
      </c>
      <c r="GB18" s="19">
        <v>351.02800000000002</v>
      </c>
      <c r="GD18" s="8">
        <v>2006</v>
      </c>
      <c r="GE18" s="19">
        <v>403</v>
      </c>
      <c r="GG18" s="8">
        <v>1937</v>
      </c>
      <c r="GH18" s="8">
        <v>437.89599999999996</v>
      </c>
      <c r="GJ18" s="8">
        <v>2005</v>
      </c>
      <c r="GK18" s="19">
        <v>475.40000000000003</v>
      </c>
      <c r="GM18" s="8">
        <v>1958</v>
      </c>
      <c r="GN18" s="19">
        <v>263.90600000000001</v>
      </c>
      <c r="GP18" s="8">
        <v>1932</v>
      </c>
      <c r="GQ18" s="19">
        <v>315.976</v>
      </c>
      <c r="GS18" s="8">
        <v>1933</v>
      </c>
      <c r="GT18" s="19">
        <v>347.47199999999998</v>
      </c>
      <c r="GV18" s="8">
        <v>1939</v>
      </c>
      <c r="GW18" s="19">
        <v>379.22200000000009</v>
      </c>
      <c r="GY18" s="8">
        <v>1943</v>
      </c>
      <c r="GZ18" s="19">
        <v>89.153999999999996</v>
      </c>
      <c r="HB18" s="8">
        <v>1943</v>
      </c>
      <c r="HC18" s="19">
        <v>51.561999999999998</v>
      </c>
    </row>
    <row r="19" spans="1:211" ht="12.95" customHeight="1">
      <c r="A19" s="1" t="s">
        <v>196</v>
      </c>
      <c r="B19" s="4">
        <f t="shared" ref="B19:AG19" si="10">SUM(B7:B18)</f>
        <v>429.00600000000003</v>
      </c>
      <c r="C19" s="4">
        <f t="shared" si="10"/>
        <v>448.31</v>
      </c>
      <c r="D19" s="4">
        <f t="shared" si="10"/>
        <v>509.27</v>
      </c>
      <c r="E19" s="4">
        <f t="shared" si="10"/>
        <v>452.12000000000006</v>
      </c>
      <c r="F19" s="4">
        <f t="shared" si="10"/>
        <v>617.47399999999993</v>
      </c>
      <c r="G19" s="4">
        <f t="shared" si="10"/>
        <v>624.84000000000015</v>
      </c>
      <c r="H19" s="4">
        <f t="shared" si="10"/>
        <v>692.40400000000011</v>
      </c>
      <c r="I19" s="4">
        <f t="shared" si="10"/>
        <v>528.82799999999997</v>
      </c>
      <c r="J19" s="4">
        <f t="shared" si="10"/>
        <v>688.33999999999992</v>
      </c>
      <c r="K19" s="4">
        <f t="shared" si="10"/>
        <v>503.93600000000004</v>
      </c>
      <c r="L19" s="4">
        <f t="shared" si="10"/>
        <v>583.69200000000001</v>
      </c>
      <c r="M19" s="4">
        <f t="shared" si="10"/>
        <v>750.82400000000007</v>
      </c>
      <c r="N19" s="4">
        <f t="shared" si="10"/>
        <v>656.84400000000005</v>
      </c>
      <c r="O19" s="4">
        <f t="shared" si="10"/>
        <v>658.62199999999996</v>
      </c>
      <c r="P19" s="4">
        <f t="shared" si="10"/>
        <v>679.44999999999993</v>
      </c>
      <c r="Q19" s="4">
        <f t="shared" si="10"/>
        <v>706.37400000000002</v>
      </c>
      <c r="R19" s="4">
        <f t="shared" si="10"/>
        <v>571.5</v>
      </c>
      <c r="S19" s="4">
        <f t="shared" si="10"/>
        <v>575.31000000000006</v>
      </c>
      <c r="T19" s="4">
        <f t="shared" si="10"/>
        <v>753.11</v>
      </c>
      <c r="U19" s="4">
        <f t="shared" si="10"/>
        <v>598.9319999999999</v>
      </c>
      <c r="V19" s="4">
        <f t="shared" si="10"/>
        <v>588.2639999999999</v>
      </c>
      <c r="W19" s="4">
        <f t="shared" si="10"/>
        <v>827.78600000000006</v>
      </c>
      <c r="X19" s="4">
        <f t="shared" si="10"/>
        <v>760.73</v>
      </c>
      <c r="Y19" s="4">
        <f t="shared" si="10"/>
        <v>898.65200000000016</v>
      </c>
      <c r="Z19" s="4">
        <f t="shared" si="10"/>
        <v>747.0139999999999</v>
      </c>
      <c r="AA19" s="4">
        <f t="shared" si="10"/>
        <v>661.41599999999994</v>
      </c>
      <c r="AB19" s="4">
        <f t="shared" si="10"/>
        <v>798.83</v>
      </c>
      <c r="AC19" s="4">
        <f t="shared" si="10"/>
        <v>762.25399999999991</v>
      </c>
      <c r="AD19" s="4">
        <f t="shared" si="10"/>
        <v>540.76599999999996</v>
      </c>
      <c r="AE19" s="4">
        <f t="shared" si="10"/>
        <v>498.34799999999996</v>
      </c>
      <c r="AF19" s="4">
        <f t="shared" si="10"/>
        <v>552.19600000000003</v>
      </c>
      <c r="AG19" s="4">
        <f t="shared" si="10"/>
        <v>509.01599999999996</v>
      </c>
      <c r="AH19" s="4">
        <f t="shared" ref="AH19:BM19" si="11">SUM(AH7:AH18)</f>
        <v>921.51199999999983</v>
      </c>
      <c r="AI19" s="4">
        <f t="shared" si="11"/>
        <v>639.06400000000008</v>
      </c>
      <c r="AJ19" s="4">
        <f t="shared" si="11"/>
        <v>580.64399999999989</v>
      </c>
      <c r="AK19" s="4">
        <f t="shared" si="11"/>
        <v>568.96</v>
      </c>
      <c r="AL19" s="4">
        <f t="shared" si="11"/>
        <v>697.73800000000006</v>
      </c>
      <c r="AM19" s="4">
        <f t="shared" si="11"/>
        <v>618.4899999999999</v>
      </c>
      <c r="AN19" s="4">
        <f t="shared" si="11"/>
        <v>703.32600000000002</v>
      </c>
      <c r="AO19" s="4">
        <f t="shared" si="11"/>
        <v>398.27199999999999</v>
      </c>
      <c r="AP19" s="4">
        <f t="shared" si="11"/>
        <v>703.58</v>
      </c>
      <c r="AQ19" s="4">
        <f t="shared" si="11"/>
        <v>729</v>
      </c>
      <c r="AR19" s="4">
        <f t="shared" si="11"/>
        <v>530</v>
      </c>
      <c r="AS19" s="4">
        <f t="shared" si="11"/>
        <v>425</v>
      </c>
      <c r="AT19" s="4">
        <f t="shared" si="11"/>
        <v>687</v>
      </c>
      <c r="AU19" s="4">
        <f t="shared" si="11"/>
        <v>758</v>
      </c>
      <c r="AV19" s="4">
        <f t="shared" si="11"/>
        <v>701</v>
      </c>
      <c r="AW19" s="4">
        <f t="shared" si="11"/>
        <v>729</v>
      </c>
      <c r="AX19" s="4">
        <f t="shared" si="11"/>
        <v>629</v>
      </c>
      <c r="AY19" s="4">
        <f t="shared" si="11"/>
        <v>815</v>
      </c>
      <c r="AZ19" s="4">
        <f t="shared" si="11"/>
        <v>756</v>
      </c>
      <c r="BA19" s="4">
        <f t="shared" si="11"/>
        <v>663</v>
      </c>
      <c r="BB19" s="4">
        <f t="shared" si="11"/>
        <v>452</v>
      </c>
      <c r="BC19" s="4">
        <f t="shared" si="11"/>
        <v>666</v>
      </c>
      <c r="BD19" s="4">
        <f t="shared" si="11"/>
        <v>634</v>
      </c>
      <c r="BE19" s="4">
        <f t="shared" si="11"/>
        <v>712</v>
      </c>
      <c r="BF19" s="4">
        <f t="shared" si="11"/>
        <v>756.9</v>
      </c>
      <c r="BG19" s="4">
        <f t="shared" si="11"/>
        <v>666.2</v>
      </c>
      <c r="BH19" s="4">
        <f t="shared" si="11"/>
        <v>505.60000000000008</v>
      </c>
      <c r="BI19" s="4">
        <f t="shared" si="11"/>
        <v>643.79999999999995</v>
      </c>
      <c r="BJ19" s="4">
        <f t="shared" si="11"/>
        <v>588.20000000000005</v>
      </c>
      <c r="BK19" s="4">
        <f t="shared" si="11"/>
        <v>583.70000000000005</v>
      </c>
      <c r="BL19" s="4">
        <f t="shared" si="11"/>
        <v>692.2</v>
      </c>
      <c r="BM19" s="4">
        <f t="shared" si="11"/>
        <v>758.49999999999989</v>
      </c>
      <c r="BN19" s="4">
        <f t="shared" ref="BN19:CU19" si="12">SUM(BN7:BN18)</f>
        <v>769.5</v>
      </c>
      <c r="BO19" s="4">
        <f t="shared" si="12"/>
        <v>1003.4</v>
      </c>
      <c r="BP19" s="4">
        <f t="shared" si="12"/>
        <v>666.3</v>
      </c>
      <c r="BQ19" s="4">
        <f t="shared" si="12"/>
        <v>470.00000000000006</v>
      </c>
      <c r="BR19" s="4">
        <f t="shared" si="12"/>
        <v>758.80000000000007</v>
      </c>
      <c r="BS19" s="4">
        <f t="shared" si="12"/>
        <v>637.29999999999995</v>
      </c>
      <c r="BT19" s="4">
        <f t="shared" si="12"/>
        <v>589.79999999999984</v>
      </c>
      <c r="BU19" s="4">
        <f t="shared" si="12"/>
        <v>585.80000000000007</v>
      </c>
      <c r="BV19" s="4">
        <f t="shared" si="12"/>
        <v>534</v>
      </c>
      <c r="BW19" s="4">
        <f t="shared" si="12"/>
        <v>446.39999999999992</v>
      </c>
      <c r="BX19" s="4">
        <f t="shared" si="12"/>
        <v>756.4</v>
      </c>
      <c r="BY19" s="4">
        <f t="shared" si="12"/>
        <v>510.00000000000006</v>
      </c>
      <c r="BZ19" s="4">
        <f t="shared" si="12"/>
        <v>590.4</v>
      </c>
      <c r="CA19" s="4">
        <f t="shared" si="12"/>
        <v>539</v>
      </c>
      <c r="CB19" s="4">
        <f t="shared" si="12"/>
        <v>802.39999999999986</v>
      </c>
      <c r="CC19" s="4">
        <f t="shared" si="12"/>
        <v>610</v>
      </c>
      <c r="CD19" s="4">
        <f t="shared" si="12"/>
        <v>825.40000000000009</v>
      </c>
      <c r="CE19" s="4">
        <f t="shared" si="12"/>
        <v>698.4</v>
      </c>
      <c r="CF19" s="4">
        <f t="shared" si="12"/>
        <v>579.99999999999989</v>
      </c>
      <c r="CG19" s="4">
        <f t="shared" si="12"/>
        <v>700.1</v>
      </c>
      <c r="CH19" s="4">
        <f t="shared" si="12"/>
        <v>519.30000000000007</v>
      </c>
      <c r="CI19" s="4">
        <f t="shared" ref="CI19:CR19" si="13">SUM(CI7:CI18)</f>
        <v>381.59999999999997</v>
      </c>
      <c r="CJ19" s="4">
        <f t="shared" si="13"/>
        <v>590.80000000000007</v>
      </c>
      <c r="CK19" s="4">
        <f t="shared" si="13"/>
        <v>591.39999999999986</v>
      </c>
      <c r="CL19" s="4">
        <f t="shared" si="13"/>
        <v>809.6</v>
      </c>
      <c r="CM19" s="4">
        <f t="shared" si="13"/>
        <v>661.00000000000011</v>
      </c>
      <c r="CN19" s="4">
        <f t="shared" si="13"/>
        <v>461.4</v>
      </c>
      <c r="CO19" s="4">
        <f t="shared" si="13"/>
        <v>719</v>
      </c>
      <c r="CP19" s="4">
        <f t="shared" si="13"/>
        <v>830.59999999999991</v>
      </c>
      <c r="CQ19" s="4">
        <f t="shared" si="13"/>
        <v>461.99999999999994</v>
      </c>
      <c r="CR19" s="4">
        <f t="shared" si="13"/>
        <v>44.2</v>
      </c>
      <c r="CS19" s="4">
        <f>SUM(CS7:CS18)</f>
        <v>639.34736842105269</v>
      </c>
      <c r="CT19" s="4">
        <f t="shared" si="12"/>
        <v>640.92935714285716</v>
      </c>
      <c r="CU19" s="4">
        <f t="shared" si="12"/>
        <v>640.28982978723411</v>
      </c>
      <c r="CV19" s="6">
        <f t="shared" ref="CV19" si="14">MAX(B19:CP19)</f>
        <v>1003.4</v>
      </c>
      <c r="CW19" s="6">
        <f t="shared" ref="CW19" si="15">MIN(B19:CP19)</f>
        <v>381.59999999999997</v>
      </c>
      <c r="CX19" s="4">
        <f>SUM(CX7:CX18)</f>
        <v>638.90294117647068</v>
      </c>
      <c r="CY19" s="4">
        <f>SUM(CY7:CY18)</f>
        <v>619.0545454545454</v>
      </c>
      <c r="DA19" s="19"/>
      <c r="DC19" s="8">
        <v>1961</v>
      </c>
      <c r="DD19" s="19">
        <v>509.01599999999996</v>
      </c>
      <c r="DF19" s="8">
        <v>2006</v>
      </c>
      <c r="DG19" s="19">
        <v>516.20000000000005</v>
      </c>
      <c r="DI19" s="8">
        <v>1943</v>
      </c>
      <c r="DJ19" s="19">
        <v>296.67200000000003</v>
      </c>
      <c r="DL19" s="8">
        <v>2012</v>
      </c>
      <c r="DM19" s="27">
        <v>92.4</v>
      </c>
      <c r="DO19" s="8">
        <v>1954</v>
      </c>
      <c r="DP19" s="19">
        <v>82.804000000000002</v>
      </c>
      <c r="DR19" s="8">
        <v>2009</v>
      </c>
      <c r="DS19" s="8">
        <v>99</v>
      </c>
      <c r="DU19" s="8">
        <v>1961</v>
      </c>
      <c r="DV19" s="19">
        <v>129.54000000000002</v>
      </c>
      <c r="DY19" s="8">
        <v>2009</v>
      </c>
      <c r="DZ19" s="19">
        <v>10</v>
      </c>
      <c r="EB19" s="8">
        <v>2007</v>
      </c>
      <c r="EC19" s="8">
        <v>9.8000000000000007</v>
      </c>
      <c r="EE19" s="8">
        <v>1940</v>
      </c>
      <c r="EF19" s="8">
        <v>14.986000000000001</v>
      </c>
      <c r="EH19" s="8">
        <v>1937</v>
      </c>
      <c r="EI19" s="8">
        <v>16.763999999999999</v>
      </c>
      <c r="EK19" s="8">
        <v>2001</v>
      </c>
      <c r="EL19" s="8">
        <v>26.8</v>
      </c>
      <c r="EN19" s="44">
        <v>2023</v>
      </c>
      <c r="EO19" s="44">
        <v>22</v>
      </c>
      <c r="EQ19" s="8">
        <v>1997</v>
      </c>
      <c r="ER19" s="8">
        <v>30.4</v>
      </c>
      <c r="ET19" s="8">
        <v>2003</v>
      </c>
      <c r="EU19" s="8">
        <v>26.2</v>
      </c>
      <c r="EW19" s="8">
        <v>1988</v>
      </c>
      <c r="EX19" s="8">
        <v>21.8</v>
      </c>
      <c r="EZ19" s="8">
        <v>1984</v>
      </c>
      <c r="FA19" s="8">
        <v>21</v>
      </c>
      <c r="FC19" s="8">
        <v>2000</v>
      </c>
      <c r="FD19" s="8">
        <v>17.600000000000001</v>
      </c>
      <c r="FF19" s="8">
        <v>1959</v>
      </c>
      <c r="FG19" s="8">
        <v>18.542000000000002</v>
      </c>
      <c r="FI19" s="8">
        <v>1987</v>
      </c>
      <c r="FJ19" s="19">
        <v>37.1</v>
      </c>
      <c r="FL19" s="8">
        <v>1959</v>
      </c>
      <c r="FM19" s="19">
        <v>71.628</v>
      </c>
      <c r="FO19" s="8">
        <v>1934</v>
      </c>
      <c r="FP19" s="19">
        <v>121.666</v>
      </c>
      <c r="FR19" s="8">
        <v>1994</v>
      </c>
      <c r="FS19" s="8">
        <v>182.70000000000002</v>
      </c>
      <c r="FU19" s="8">
        <v>1978</v>
      </c>
      <c r="FV19" s="8">
        <v>231</v>
      </c>
      <c r="FX19" s="8">
        <v>1935</v>
      </c>
      <c r="FY19" s="8">
        <v>306.83200000000005</v>
      </c>
      <c r="GA19" s="8">
        <v>2002</v>
      </c>
      <c r="GB19" s="19">
        <v>352.6</v>
      </c>
      <c r="GD19" s="8">
        <v>1959</v>
      </c>
      <c r="GE19" s="19">
        <v>403.35199999999998</v>
      </c>
      <c r="GG19" s="8">
        <v>1997</v>
      </c>
      <c r="GH19" s="8">
        <v>437.90000000000003</v>
      </c>
      <c r="GJ19" s="8">
        <v>2007</v>
      </c>
      <c r="GK19" s="19">
        <v>476</v>
      </c>
      <c r="GM19" s="8">
        <v>2017</v>
      </c>
      <c r="GN19" s="19">
        <v>266.8</v>
      </c>
      <c r="GP19" s="8">
        <v>2016</v>
      </c>
      <c r="GQ19" s="19">
        <v>321.8</v>
      </c>
      <c r="GS19" s="8">
        <v>1938</v>
      </c>
      <c r="GT19" s="19">
        <v>356.108</v>
      </c>
      <c r="GV19" s="8">
        <v>1938</v>
      </c>
      <c r="GW19" s="19">
        <v>381.762</v>
      </c>
      <c r="GY19" s="8">
        <v>2016</v>
      </c>
      <c r="GZ19" s="19">
        <v>89.4</v>
      </c>
      <c r="HB19" s="8">
        <v>1934</v>
      </c>
      <c r="HC19" s="19">
        <v>53.085999999999999</v>
      </c>
    </row>
    <row r="20" spans="1:211" ht="12.95" customHeight="1">
      <c r="A20" s="1" t="s">
        <v>195</v>
      </c>
      <c r="B20" s="4"/>
      <c r="C20" s="4"/>
      <c r="D20" s="4"/>
      <c r="E20" s="4"/>
      <c r="F20" s="4"/>
      <c r="G20" s="17">
        <f>(SUM(C19:K19)+(B19+L19)/2)/10</f>
        <v>557.18709999999999</v>
      </c>
      <c r="H20" s="17">
        <f>(SUM(D19:L19)+(C19+M19)/2)/10</f>
        <v>580.0471</v>
      </c>
      <c r="I20" s="17">
        <f t="shared" ref="I20:BT20" si="16">(SUM(E19:M19)+(D19+N19)/2)/10</f>
        <v>602.55150000000003</v>
      </c>
      <c r="J20" s="17">
        <f t="shared" si="16"/>
        <v>620.25530000000015</v>
      </c>
      <c r="K20" s="17">
        <f t="shared" si="16"/>
        <v>633.67920000000015</v>
      </c>
      <c r="L20" s="17">
        <f t="shared" si="16"/>
        <v>640.85470000000009</v>
      </c>
      <c r="M20" s="17">
        <f t="shared" si="16"/>
        <v>638.88620000000003</v>
      </c>
      <c r="N20" s="17">
        <f t="shared" si="16"/>
        <v>635.16509999999994</v>
      </c>
      <c r="O20" s="17">
        <f t="shared" si="16"/>
        <v>640.72770000000003</v>
      </c>
      <c r="P20" s="17">
        <f t="shared" si="16"/>
        <v>648.71600000000001</v>
      </c>
      <c r="Q20" s="17">
        <f t="shared" si="16"/>
        <v>653.69439999999997</v>
      </c>
      <c r="R20" s="17">
        <f t="shared" si="16"/>
        <v>657.77110000000005</v>
      </c>
      <c r="S20" s="17">
        <f t="shared" si="16"/>
        <v>666.81349999999998</v>
      </c>
      <c r="T20" s="17">
        <f t="shared" si="16"/>
        <v>684.00929999999994</v>
      </c>
      <c r="U20" s="17">
        <f t="shared" si="16"/>
        <v>699.3889999999999</v>
      </c>
      <c r="V20" s="17">
        <f t="shared" si="16"/>
        <v>700.51929999999993</v>
      </c>
      <c r="W20" s="17">
        <f t="shared" si="16"/>
        <v>709.63789999999995</v>
      </c>
      <c r="X20" s="17">
        <f t="shared" si="16"/>
        <v>730.35160000000008</v>
      </c>
      <c r="Y20" s="17">
        <f t="shared" si="16"/>
        <v>729.08159999999998</v>
      </c>
      <c r="Z20" s="17">
        <f t="shared" si="16"/>
        <v>713.4351999999999</v>
      </c>
      <c r="AA20" s="17">
        <f t="shared" si="16"/>
        <v>706.60259999999994</v>
      </c>
      <c r="AB20" s="17">
        <f t="shared" si="16"/>
        <v>688.86069999999995</v>
      </c>
      <c r="AC20" s="17">
        <f t="shared" si="16"/>
        <v>680.96129999999994</v>
      </c>
      <c r="AD20" s="17">
        <f t="shared" si="16"/>
        <v>676.02099999999996</v>
      </c>
      <c r="AE20" s="17">
        <f t="shared" si="16"/>
        <v>654.72309999999993</v>
      </c>
      <c r="AF20" s="17">
        <f t="shared" si="16"/>
        <v>641.78179999999998</v>
      </c>
      <c r="AG20" s="17">
        <f t="shared" si="16"/>
        <v>632.10439999999994</v>
      </c>
      <c r="AH20" s="17">
        <f t="shared" si="16"/>
        <v>619.86159999999995</v>
      </c>
      <c r="AI20" s="17">
        <f t="shared" si="16"/>
        <v>620.80140000000006</v>
      </c>
      <c r="AJ20" s="17">
        <f t="shared" si="16"/>
        <v>623.92559999999992</v>
      </c>
      <c r="AK20" s="17">
        <f t="shared" si="16"/>
        <v>626.49099999999987</v>
      </c>
      <c r="AL20" s="17">
        <f t="shared" si="16"/>
        <v>645.05939999999987</v>
      </c>
      <c r="AM20" s="17">
        <f t="shared" si="16"/>
        <v>636.48299999999995</v>
      </c>
      <c r="AN20" s="17">
        <f t="shared" si="16"/>
        <v>606.20420000000001</v>
      </c>
      <c r="AO20" s="17">
        <f t="shared" si="16"/>
        <v>600.81880000000001</v>
      </c>
      <c r="AP20" s="17">
        <f t="shared" si="16"/>
        <v>615.58860000000004</v>
      </c>
      <c r="AQ20" s="17">
        <f t="shared" si="16"/>
        <v>625.20369999999991</v>
      </c>
      <c r="AR20" s="17">
        <f t="shared" si="16"/>
        <v>630.89229999999998</v>
      </c>
      <c r="AS20" s="17">
        <f t="shared" si="16"/>
        <v>632.7014999999999</v>
      </c>
      <c r="AT20" s="17">
        <f t="shared" si="16"/>
        <v>649.82159999999999</v>
      </c>
      <c r="AU20" s="17">
        <f t="shared" si="16"/>
        <v>673.279</v>
      </c>
      <c r="AV20" s="17">
        <f t="shared" si="16"/>
        <v>672.6</v>
      </c>
      <c r="AW20" s="17">
        <f t="shared" si="16"/>
        <v>665.4</v>
      </c>
      <c r="AX20" s="17">
        <f t="shared" si="16"/>
        <v>673.55</v>
      </c>
      <c r="AY20" s="17">
        <f t="shared" si="16"/>
        <v>682.95</v>
      </c>
      <c r="AZ20" s="17">
        <f t="shared" si="16"/>
        <v>678</v>
      </c>
      <c r="BA20" s="17">
        <f t="shared" si="16"/>
        <v>678.495</v>
      </c>
      <c r="BB20" s="17">
        <f t="shared" si="16"/>
        <v>678.15</v>
      </c>
      <c r="BC20" s="17">
        <f t="shared" si="16"/>
        <v>668.83999999999992</v>
      </c>
      <c r="BD20" s="17">
        <f t="shared" si="16"/>
        <v>654.1099999999999</v>
      </c>
      <c r="BE20" s="17">
        <f t="shared" si="16"/>
        <v>637.16000000000008</v>
      </c>
      <c r="BF20" s="17">
        <f t="shared" si="16"/>
        <v>624.80500000000006</v>
      </c>
      <c r="BG20" s="17">
        <f t="shared" si="16"/>
        <v>632.85</v>
      </c>
      <c r="BH20" s="17">
        <f t="shared" si="16"/>
        <v>649.4849999999999</v>
      </c>
      <c r="BI20" s="17">
        <f t="shared" si="16"/>
        <v>660.88499999999999</v>
      </c>
      <c r="BJ20" s="17">
        <f t="shared" si="16"/>
        <v>682.2299999999999</v>
      </c>
      <c r="BK20" s="17">
        <f t="shared" si="16"/>
        <v>692.26999999999987</v>
      </c>
      <c r="BL20" s="17">
        <f t="shared" si="16"/>
        <v>677.93000000000006</v>
      </c>
      <c r="BM20" s="17">
        <f t="shared" si="16"/>
        <v>680.78</v>
      </c>
      <c r="BN20" s="17">
        <f t="shared" si="16"/>
        <v>693.11500000000001</v>
      </c>
      <c r="BO20" s="17">
        <f t="shared" si="16"/>
        <v>692.87000000000012</v>
      </c>
      <c r="BP20" s="17">
        <f t="shared" si="16"/>
        <v>693.05500000000006</v>
      </c>
      <c r="BQ20" s="17">
        <f t="shared" si="16"/>
        <v>685.25000000000011</v>
      </c>
      <c r="BR20" s="17">
        <f t="shared" si="16"/>
        <v>661.73500000000001</v>
      </c>
      <c r="BS20" s="17">
        <f t="shared" si="16"/>
        <v>645.47500000000002</v>
      </c>
      <c r="BT20" s="17">
        <f t="shared" si="16"/>
        <v>620.14999999999986</v>
      </c>
      <c r="BU20" s="17">
        <f t="shared" ref="BU20:CL20" si="17">(SUM(BQ19:BY19)+(BP19+BZ19)/2)/10</f>
        <v>591.68500000000006</v>
      </c>
      <c r="BV20" s="17">
        <f t="shared" si="17"/>
        <v>591.33999999999992</v>
      </c>
      <c r="BW20" s="17">
        <f t="shared" si="17"/>
        <v>596.97</v>
      </c>
      <c r="BX20" s="17">
        <f t="shared" si="17"/>
        <v>597.78499999999997</v>
      </c>
      <c r="BY20" s="17">
        <f t="shared" si="17"/>
        <v>608.20000000000005</v>
      </c>
      <c r="BZ20" s="17">
        <f t="shared" si="17"/>
        <v>625.61</v>
      </c>
      <c r="CA20" s="17">
        <f t="shared" si="17"/>
        <v>633.54</v>
      </c>
      <c r="CB20" s="17">
        <f t="shared" si="17"/>
        <v>648.52499999999998</v>
      </c>
      <c r="CC20" s="17">
        <f t="shared" si="17"/>
        <v>649.35500000000013</v>
      </c>
      <c r="CD20" s="17">
        <f t="shared" si="17"/>
        <v>631.08000000000015</v>
      </c>
      <c r="CE20" s="17">
        <f t="shared" si="17"/>
        <v>624.68000000000006</v>
      </c>
      <c r="CF20" s="17">
        <f t="shared" si="17"/>
        <v>627.32000000000005</v>
      </c>
      <c r="CG20" s="17">
        <f t="shared" si="17"/>
        <v>630.29999999999995</v>
      </c>
      <c r="CH20" s="17">
        <f t="shared" si="17"/>
        <v>633.21</v>
      </c>
      <c r="CI20" s="17">
        <f t="shared" si="17"/>
        <v>617.56000000000006</v>
      </c>
      <c r="CJ20" s="17">
        <f t="shared" si="17"/>
        <v>600.39</v>
      </c>
      <c r="CK20" s="17">
        <f t="shared" si="17"/>
        <v>613.95000000000005</v>
      </c>
      <c r="CL20" s="17">
        <f t="shared" si="17"/>
        <v>614.57500000000005</v>
      </c>
      <c r="CM20" s="4"/>
      <c r="CN20" s="4"/>
      <c r="CO20" s="4"/>
      <c r="CP20" s="4"/>
      <c r="CQ20" s="4"/>
      <c r="CR20" s="4"/>
      <c r="CS20" s="4"/>
      <c r="CT20" s="9"/>
      <c r="CU20" s="4"/>
      <c r="CV20" s="4">
        <f>AVERAGE(CV7:CV18)</f>
        <v>167.32133333333331</v>
      </c>
      <c r="CW20" s="4">
        <f>AVERAGE(CW7:CW18)</f>
        <v>3.3473333333333333</v>
      </c>
      <c r="CX20" s="6"/>
      <c r="DA20" s="19"/>
      <c r="DC20" s="8">
        <v>1932</v>
      </c>
      <c r="DD20" s="19">
        <v>509.27</v>
      </c>
      <c r="DF20" s="8">
        <v>1969</v>
      </c>
      <c r="DG20" s="19">
        <v>517.65199999999993</v>
      </c>
      <c r="DI20" s="8">
        <v>1981</v>
      </c>
      <c r="DJ20" s="19">
        <v>299</v>
      </c>
      <c r="DL20" s="8">
        <v>1972</v>
      </c>
      <c r="DM20" s="27">
        <v>93</v>
      </c>
      <c r="DO20" s="8">
        <v>1974</v>
      </c>
      <c r="DP20" s="19">
        <v>84</v>
      </c>
      <c r="DR20" s="8">
        <v>1930</v>
      </c>
      <c r="DS20" s="8">
        <v>104.39400000000001</v>
      </c>
      <c r="DU20" s="8">
        <v>1972</v>
      </c>
      <c r="DV20" s="19">
        <v>130</v>
      </c>
      <c r="DY20" s="8">
        <v>1988</v>
      </c>
      <c r="DZ20" s="19">
        <v>10.6</v>
      </c>
      <c r="EB20" s="8">
        <v>1978</v>
      </c>
      <c r="EC20" s="8">
        <v>10</v>
      </c>
      <c r="EE20" s="8">
        <v>1967</v>
      </c>
      <c r="EF20" s="8">
        <v>14.986000000000001</v>
      </c>
      <c r="EH20" s="8">
        <v>1964</v>
      </c>
      <c r="EI20" s="8">
        <v>17.018000000000001</v>
      </c>
      <c r="EK20" s="8">
        <v>1975</v>
      </c>
      <c r="EL20" s="8">
        <v>27</v>
      </c>
      <c r="EN20" s="8">
        <v>1948</v>
      </c>
      <c r="EO20" s="8">
        <v>22.352</v>
      </c>
      <c r="EQ20" s="8">
        <v>1989</v>
      </c>
      <c r="ER20" s="8">
        <v>30.6</v>
      </c>
      <c r="ET20" s="8">
        <v>1964</v>
      </c>
      <c r="EU20" s="8">
        <v>29.718</v>
      </c>
      <c r="EW20" s="8">
        <v>1933</v>
      </c>
      <c r="EX20" s="8">
        <v>21.844000000000001</v>
      </c>
      <c r="EZ20" s="44">
        <v>2020</v>
      </c>
      <c r="FA20" s="44">
        <v>22.4</v>
      </c>
      <c r="FC20" s="8">
        <v>1960</v>
      </c>
      <c r="FD20" s="8">
        <v>18.288</v>
      </c>
      <c r="FF20" s="8">
        <v>1974</v>
      </c>
      <c r="FG20" s="8">
        <v>19</v>
      </c>
      <c r="FI20" s="8">
        <v>1954</v>
      </c>
      <c r="FJ20" s="19">
        <v>37.338000000000001</v>
      </c>
      <c r="FL20" s="8">
        <v>1967</v>
      </c>
      <c r="FM20" s="19">
        <v>76.707999999999998</v>
      </c>
      <c r="FO20" s="8">
        <v>1988</v>
      </c>
      <c r="FP20" s="19">
        <v>122.50000000000001</v>
      </c>
      <c r="FR20" s="8">
        <v>1988</v>
      </c>
      <c r="FS20" s="8">
        <v>183.3</v>
      </c>
      <c r="FU20" s="8">
        <v>1983</v>
      </c>
      <c r="FV20" s="8">
        <v>236</v>
      </c>
      <c r="FX20" s="8">
        <v>2009</v>
      </c>
      <c r="FY20" s="8">
        <v>310.2</v>
      </c>
      <c r="GA20" s="8">
        <v>1940</v>
      </c>
      <c r="GB20" s="19">
        <v>359.15600000000001</v>
      </c>
      <c r="GD20" s="8">
        <v>1944</v>
      </c>
      <c r="GE20" s="19">
        <v>403.85999999999996</v>
      </c>
      <c r="GG20" s="8">
        <v>1999</v>
      </c>
      <c r="GH20" s="8">
        <v>442.49999999999994</v>
      </c>
      <c r="GJ20" s="8">
        <v>1958</v>
      </c>
      <c r="GK20" s="19">
        <v>477.52</v>
      </c>
      <c r="GM20" s="8">
        <v>1982</v>
      </c>
      <c r="GN20" s="19">
        <v>286</v>
      </c>
      <c r="GP20" s="8">
        <v>1983</v>
      </c>
      <c r="GQ20" s="19">
        <v>322</v>
      </c>
      <c r="GS20" s="8">
        <v>1947</v>
      </c>
      <c r="GT20" s="19">
        <v>362.96600000000001</v>
      </c>
      <c r="GV20" s="8">
        <v>2016</v>
      </c>
      <c r="GW20" s="19">
        <v>386.6</v>
      </c>
      <c r="GY20" s="8">
        <v>1990</v>
      </c>
      <c r="GZ20" s="19">
        <v>90.5</v>
      </c>
      <c r="HB20" s="8">
        <v>1963</v>
      </c>
      <c r="HC20" s="19">
        <v>54.101999999999997</v>
      </c>
    </row>
    <row r="21" spans="1:211" ht="12.95" customHeight="1">
      <c r="A21" s="1" t="s">
        <v>88</v>
      </c>
      <c r="B21" s="9">
        <f>TREND($B$19:$CQ$19,$B$6:$CQ$6,B6,TRUE)</f>
        <v>631.33235520716698</v>
      </c>
      <c r="C21" s="9">
        <f t="shared" ref="C21:BN21" si="18">TREND($B$19:$CQ$19,$B$6:$CQ$6,C6,TRUE)</f>
        <v>631.52498906910387</v>
      </c>
      <c r="D21" s="9">
        <f t="shared" si="18"/>
        <v>631.71762293104086</v>
      </c>
      <c r="E21" s="9">
        <f t="shared" si="18"/>
        <v>631.91025679297786</v>
      </c>
      <c r="F21" s="9">
        <f t="shared" si="18"/>
        <v>632.10289065491475</v>
      </c>
      <c r="G21" s="9">
        <f t="shared" si="18"/>
        <v>632.29552451685163</v>
      </c>
      <c r="H21" s="9">
        <f t="shared" si="18"/>
        <v>632.48815837878851</v>
      </c>
      <c r="I21" s="9">
        <f t="shared" si="18"/>
        <v>632.68079224072551</v>
      </c>
      <c r="J21" s="9">
        <f t="shared" si="18"/>
        <v>632.87342610266251</v>
      </c>
      <c r="K21" s="9">
        <f t="shared" si="18"/>
        <v>633.06605996459939</v>
      </c>
      <c r="L21" s="9">
        <f t="shared" si="18"/>
        <v>633.25869382653627</v>
      </c>
      <c r="M21" s="9">
        <f t="shared" si="18"/>
        <v>633.45132768847316</v>
      </c>
      <c r="N21" s="9">
        <f t="shared" si="18"/>
        <v>633.64396155041015</v>
      </c>
      <c r="O21" s="9">
        <f t="shared" si="18"/>
        <v>633.83659541234715</v>
      </c>
      <c r="P21" s="9">
        <f t="shared" si="18"/>
        <v>634.02922927428403</v>
      </c>
      <c r="Q21" s="9">
        <f t="shared" si="18"/>
        <v>634.22186313622092</v>
      </c>
      <c r="R21" s="9">
        <f t="shared" si="18"/>
        <v>634.4144969981578</v>
      </c>
      <c r="S21" s="9">
        <f t="shared" si="18"/>
        <v>634.6071308600948</v>
      </c>
      <c r="T21" s="9">
        <f t="shared" si="18"/>
        <v>634.7997647220318</v>
      </c>
      <c r="U21" s="9">
        <f t="shared" si="18"/>
        <v>634.99239858396868</v>
      </c>
      <c r="V21" s="9">
        <f t="shared" si="18"/>
        <v>635.18503244590556</v>
      </c>
      <c r="W21" s="9">
        <f t="shared" si="18"/>
        <v>635.37766630784245</v>
      </c>
      <c r="X21" s="9">
        <f t="shared" si="18"/>
        <v>635.57030016977944</v>
      </c>
      <c r="Y21" s="9">
        <f t="shared" si="18"/>
        <v>635.76293403171644</v>
      </c>
      <c r="Z21" s="9">
        <f t="shared" si="18"/>
        <v>635.95556789365332</v>
      </c>
      <c r="AA21" s="9">
        <f t="shared" si="18"/>
        <v>636.14820175559021</v>
      </c>
      <c r="AB21" s="9">
        <f t="shared" si="18"/>
        <v>636.34083561752709</v>
      </c>
      <c r="AC21" s="9">
        <f t="shared" si="18"/>
        <v>636.53346947946409</v>
      </c>
      <c r="AD21" s="9">
        <f t="shared" si="18"/>
        <v>636.72610334140109</v>
      </c>
      <c r="AE21" s="9">
        <f t="shared" si="18"/>
        <v>636.91873720333797</v>
      </c>
      <c r="AF21" s="9">
        <f t="shared" si="18"/>
        <v>637.11137106527485</v>
      </c>
      <c r="AG21" s="9">
        <f t="shared" si="18"/>
        <v>637.30400492721174</v>
      </c>
      <c r="AH21" s="9">
        <f t="shared" si="18"/>
        <v>637.49663878914873</v>
      </c>
      <c r="AI21" s="9">
        <f t="shared" si="18"/>
        <v>637.68927265108573</v>
      </c>
      <c r="AJ21" s="9">
        <f t="shared" si="18"/>
        <v>637.88190651302261</v>
      </c>
      <c r="AK21" s="9">
        <f t="shared" si="18"/>
        <v>638.0745403749595</v>
      </c>
      <c r="AL21" s="9">
        <f t="shared" si="18"/>
        <v>638.26717423689638</v>
      </c>
      <c r="AM21" s="9">
        <f t="shared" si="18"/>
        <v>638.45980809883338</v>
      </c>
      <c r="AN21" s="9">
        <f t="shared" si="18"/>
        <v>638.65244196077037</v>
      </c>
      <c r="AO21" s="9">
        <f t="shared" si="18"/>
        <v>638.84507582270726</v>
      </c>
      <c r="AP21" s="9">
        <f t="shared" si="18"/>
        <v>639.03770968464414</v>
      </c>
      <c r="AQ21" s="9">
        <f t="shared" si="18"/>
        <v>639.23034354658103</v>
      </c>
      <c r="AR21" s="9">
        <f t="shared" si="18"/>
        <v>639.42297740851802</v>
      </c>
      <c r="AS21" s="9">
        <f t="shared" si="18"/>
        <v>639.61561127045502</v>
      </c>
      <c r="AT21" s="9">
        <f t="shared" si="18"/>
        <v>639.8082451323919</v>
      </c>
      <c r="AU21" s="9">
        <f t="shared" si="18"/>
        <v>640.00087899432879</v>
      </c>
      <c r="AV21" s="9">
        <f t="shared" si="18"/>
        <v>640.19351285626567</v>
      </c>
      <c r="AW21" s="9">
        <f t="shared" si="18"/>
        <v>640.38614671820267</v>
      </c>
      <c r="AX21" s="9">
        <f t="shared" si="18"/>
        <v>640.57878058013966</v>
      </c>
      <c r="AY21" s="9">
        <f t="shared" si="18"/>
        <v>640.77141444207655</v>
      </c>
      <c r="AZ21" s="9">
        <f t="shared" si="18"/>
        <v>640.96404830401343</v>
      </c>
      <c r="BA21" s="9">
        <f t="shared" si="18"/>
        <v>641.15668216595031</v>
      </c>
      <c r="BB21" s="9">
        <f t="shared" si="18"/>
        <v>641.34931602788731</v>
      </c>
      <c r="BC21" s="9">
        <f t="shared" si="18"/>
        <v>641.54194988982431</v>
      </c>
      <c r="BD21" s="9">
        <f t="shared" si="18"/>
        <v>641.73458375176119</v>
      </c>
      <c r="BE21" s="9">
        <f t="shared" si="18"/>
        <v>641.92721761369808</v>
      </c>
      <c r="BF21" s="9">
        <f t="shared" si="18"/>
        <v>642.11985147563496</v>
      </c>
      <c r="BG21" s="9">
        <f t="shared" si="18"/>
        <v>642.31248533757196</v>
      </c>
      <c r="BH21" s="9">
        <f t="shared" si="18"/>
        <v>642.50511919950895</v>
      </c>
      <c r="BI21" s="9">
        <f t="shared" si="18"/>
        <v>642.69775306144584</v>
      </c>
      <c r="BJ21" s="9">
        <f t="shared" si="18"/>
        <v>642.89038692338272</v>
      </c>
      <c r="BK21" s="9">
        <f t="shared" si="18"/>
        <v>643.0830207853196</v>
      </c>
      <c r="BL21" s="9">
        <f t="shared" si="18"/>
        <v>643.2756546472566</v>
      </c>
      <c r="BM21" s="9">
        <f t="shared" si="18"/>
        <v>643.4682885091936</v>
      </c>
      <c r="BN21" s="9">
        <f t="shared" si="18"/>
        <v>643.66092237113048</v>
      </c>
      <c r="BO21" s="9">
        <f t="shared" ref="BO21:CQ21" si="19">TREND($B$19:$CQ$19,$B$6:$CQ$6,BO6,TRUE)</f>
        <v>643.85355623306737</v>
      </c>
      <c r="BP21" s="9">
        <f t="shared" si="19"/>
        <v>644.04619009500425</v>
      </c>
      <c r="BQ21" s="9">
        <f t="shared" si="19"/>
        <v>644.23882395694125</v>
      </c>
      <c r="BR21" s="9">
        <f t="shared" si="19"/>
        <v>644.43145781887824</v>
      </c>
      <c r="BS21" s="9">
        <f t="shared" si="19"/>
        <v>644.62409168081513</v>
      </c>
      <c r="BT21" s="9">
        <f t="shared" si="19"/>
        <v>644.81672554275201</v>
      </c>
      <c r="BU21" s="9">
        <f t="shared" si="19"/>
        <v>645.00935940468889</v>
      </c>
      <c r="BV21" s="9">
        <f t="shared" si="19"/>
        <v>645.20199326662589</v>
      </c>
      <c r="BW21" s="9">
        <f t="shared" si="19"/>
        <v>645.39462712856289</v>
      </c>
      <c r="BX21" s="9">
        <f t="shared" si="19"/>
        <v>645.58726099049977</v>
      </c>
      <c r="BY21" s="9">
        <f t="shared" si="19"/>
        <v>645.77989485243666</v>
      </c>
      <c r="BZ21" s="9">
        <f t="shared" si="19"/>
        <v>645.97252871437354</v>
      </c>
      <c r="CA21" s="9">
        <f t="shared" si="19"/>
        <v>646.16516257631054</v>
      </c>
      <c r="CB21" s="9">
        <f t="shared" si="19"/>
        <v>646.35779643824753</v>
      </c>
      <c r="CC21" s="9">
        <f t="shared" si="19"/>
        <v>646.55043030018442</v>
      </c>
      <c r="CD21" s="9">
        <f t="shared" si="19"/>
        <v>646.7430641621213</v>
      </c>
      <c r="CE21" s="9">
        <f t="shared" si="19"/>
        <v>646.93569802405818</v>
      </c>
      <c r="CF21" s="9">
        <f t="shared" si="19"/>
        <v>647.12833188599518</v>
      </c>
      <c r="CG21" s="9">
        <f t="shared" si="19"/>
        <v>647.32096574793218</v>
      </c>
      <c r="CH21" s="9">
        <f t="shared" si="19"/>
        <v>647.51359960986906</v>
      </c>
      <c r="CI21" s="9">
        <f t="shared" si="19"/>
        <v>647.70623347180594</v>
      </c>
      <c r="CJ21" s="9">
        <f t="shared" si="19"/>
        <v>647.89886733374283</v>
      </c>
      <c r="CK21" s="9">
        <f t="shared" si="19"/>
        <v>648.09150119567983</v>
      </c>
      <c r="CL21" s="9">
        <f t="shared" si="19"/>
        <v>648.28413505761682</v>
      </c>
      <c r="CM21" s="9">
        <f t="shared" si="19"/>
        <v>648.47676891955371</v>
      </c>
      <c r="CN21" s="9">
        <f t="shared" si="19"/>
        <v>648.66940278149059</v>
      </c>
      <c r="CO21" s="9">
        <f t="shared" si="19"/>
        <v>648.86203664342747</v>
      </c>
      <c r="CP21" s="9">
        <f t="shared" si="19"/>
        <v>649.05467050536447</v>
      </c>
      <c r="CQ21" s="9">
        <f t="shared" si="19"/>
        <v>649.24730436730147</v>
      </c>
      <c r="CR21" s="9"/>
      <c r="CS21" s="7" t="s">
        <v>20</v>
      </c>
      <c r="CU21" s="7" t="s">
        <v>20</v>
      </c>
      <c r="CV21" s="3"/>
      <c r="CW21" s="4"/>
      <c r="CX21" s="6">
        <f>SUM(CX7:CX10,CX15:CX18)</f>
        <v>383.57647058823528</v>
      </c>
      <c r="DA21" s="19"/>
      <c r="DC21" s="8">
        <v>2005</v>
      </c>
      <c r="DD21" s="19">
        <v>510.00000000000006</v>
      </c>
      <c r="DF21" s="8">
        <v>2008</v>
      </c>
      <c r="DG21" s="19">
        <v>533</v>
      </c>
      <c r="DI21" s="8">
        <v>2010</v>
      </c>
      <c r="DJ21" s="19">
        <v>304.60000000000002</v>
      </c>
      <c r="DL21" s="8">
        <v>2017</v>
      </c>
      <c r="DM21" s="27">
        <v>98.6</v>
      </c>
      <c r="DO21" s="8">
        <v>1970</v>
      </c>
      <c r="DP21" s="19">
        <v>84.582000000000008</v>
      </c>
      <c r="DR21" s="8">
        <v>1994</v>
      </c>
      <c r="DS21" s="8">
        <v>105.5</v>
      </c>
      <c r="DU21" s="8">
        <v>1958</v>
      </c>
      <c r="DV21" s="19">
        <v>130.30199999999999</v>
      </c>
      <c r="DY21" s="8">
        <v>1943</v>
      </c>
      <c r="DZ21" s="19">
        <v>10.667999999999999</v>
      </c>
      <c r="EB21" s="8">
        <v>1972</v>
      </c>
      <c r="EC21" s="8">
        <v>11</v>
      </c>
      <c r="EE21" s="8">
        <v>1952</v>
      </c>
      <c r="EF21" s="8">
        <v>16.256</v>
      </c>
      <c r="EH21" s="8">
        <v>2002</v>
      </c>
      <c r="EI21" s="8">
        <v>17.399999999999999</v>
      </c>
      <c r="EK21" s="8">
        <v>1980</v>
      </c>
      <c r="EL21" s="8">
        <v>27</v>
      </c>
      <c r="EN21" s="8">
        <v>1988</v>
      </c>
      <c r="EO21" s="8">
        <v>23.4</v>
      </c>
      <c r="EQ21" s="8">
        <v>1945</v>
      </c>
      <c r="ER21" s="8">
        <v>32.003999999999998</v>
      </c>
      <c r="ET21" s="8">
        <v>1988</v>
      </c>
      <c r="EU21" s="8">
        <v>30.6</v>
      </c>
      <c r="EW21" s="8">
        <v>1971</v>
      </c>
      <c r="EX21" s="8">
        <v>24</v>
      </c>
      <c r="EZ21" s="8">
        <v>2014</v>
      </c>
      <c r="FA21" s="8">
        <v>22.4</v>
      </c>
      <c r="FC21" s="8">
        <v>1947</v>
      </c>
      <c r="FD21" s="8">
        <v>18.542000000000002</v>
      </c>
      <c r="FF21" s="8">
        <v>1946</v>
      </c>
      <c r="FG21" s="8">
        <v>19.05</v>
      </c>
      <c r="FI21" s="8">
        <v>1974</v>
      </c>
      <c r="FJ21" s="19">
        <v>39</v>
      </c>
      <c r="FL21" s="8">
        <v>2007</v>
      </c>
      <c r="FM21" s="19">
        <v>79.599999999999994</v>
      </c>
      <c r="FO21" s="8">
        <v>1990</v>
      </c>
      <c r="FP21" s="19">
        <v>124.4</v>
      </c>
      <c r="FR21" s="8">
        <v>1998</v>
      </c>
      <c r="FS21" s="8">
        <v>183.4</v>
      </c>
      <c r="FU21" s="8">
        <v>2008</v>
      </c>
      <c r="FV21" s="8">
        <v>238.79999999999998</v>
      </c>
      <c r="FX21" s="8">
        <v>1988</v>
      </c>
      <c r="FY21" s="8">
        <v>312.70000000000005</v>
      </c>
      <c r="GA21" s="8">
        <v>1997</v>
      </c>
      <c r="GB21" s="19">
        <v>361.3</v>
      </c>
      <c r="GD21" s="8">
        <v>1933</v>
      </c>
      <c r="GE21" s="19">
        <v>403.86000000000007</v>
      </c>
      <c r="GG21" s="8">
        <v>1965</v>
      </c>
      <c r="GH21" s="8">
        <v>449.58000000000004</v>
      </c>
      <c r="GJ21" s="8">
        <v>1937</v>
      </c>
      <c r="GK21" s="19">
        <v>479.80599999999993</v>
      </c>
      <c r="GM21" s="8">
        <v>1973</v>
      </c>
      <c r="GN21" s="19">
        <v>303</v>
      </c>
      <c r="GP21" s="8">
        <v>1960</v>
      </c>
      <c r="GQ21" s="19">
        <v>333.24800000000005</v>
      </c>
      <c r="GS21" s="8">
        <v>2021</v>
      </c>
      <c r="GT21" s="19">
        <v>366.20000000000005</v>
      </c>
      <c r="GV21" s="8">
        <v>1932</v>
      </c>
      <c r="GW21" s="19">
        <v>394.20800000000003</v>
      </c>
      <c r="GY21" s="8">
        <v>2008</v>
      </c>
      <c r="GZ21" s="19">
        <v>91.199999999999989</v>
      </c>
      <c r="HB21" s="8">
        <v>1972</v>
      </c>
      <c r="HC21" s="19">
        <v>55</v>
      </c>
    </row>
    <row r="22" spans="1:211" ht="12.95" customHeight="1">
      <c r="A22" s="1" t="s">
        <v>336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4"/>
      <c r="BG22" s="4"/>
      <c r="BH22" s="4"/>
      <c r="BI22" s="4"/>
      <c r="BJ22" s="4"/>
      <c r="BK22" s="4"/>
      <c r="BL22" s="4"/>
      <c r="BM22" s="4"/>
      <c r="BN22" s="4"/>
      <c r="BO22" s="4"/>
      <c r="BP22" s="9">
        <f>TREND($BP$19:$CQ$19,$BP$6:$CQ$6,BP6,TRUE)</f>
        <v>605.44532019704411</v>
      </c>
      <c r="BQ22" s="9">
        <f t="shared" ref="BQ22:CQ22" si="20">TREND($BP$19:$CQ$19,$BP$6:$CQ$6,BQ6,TRUE)</f>
        <v>606.43667214012021</v>
      </c>
      <c r="BR22" s="9">
        <f t="shared" si="20"/>
        <v>607.42802408319631</v>
      </c>
      <c r="BS22" s="9">
        <f t="shared" si="20"/>
        <v>608.4193760262724</v>
      </c>
      <c r="BT22" s="9">
        <f t="shared" si="20"/>
        <v>609.4107279693485</v>
      </c>
      <c r="BU22" s="9">
        <f t="shared" si="20"/>
        <v>610.4020799124246</v>
      </c>
      <c r="BV22" s="9">
        <f t="shared" si="20"/>
        <v>611.39343185550069</v>
      </c>
      <c r="BW22" s="9">
        <f t="shared" si="20"/>
        <v>612.38478379857679</v>
      </c>
      <c r="BX22" s="9">
        <f t="shared" si="20"/>
        <v>613.37613574165289</v>
      </c>
      <c r="BY22" s="9">
        <f t="shared" si="20"/>
        <v>614.36748768472899</v>
      </c>
      <c r="BZ22" s="9">
        <f t="shared" si="20"/>
        <v>615.35883962780508</v>
      </c>
      <c r="CA22" s="9">
        <f t="shared" si="20"/>
        <v>616.35019157088118</v>
      </c>
      <c r="CB22" s="9">
        <f t="shared" si="20"/>
        <v>617.34154351395728</v>
      </c>
      <c r="CC22" s="9">
        <f t="shared" si="20"/>
        <v>618.33289545703337</v>
      </c>
      <c r="CD22" s="9">
        <f t="shared" si="20"/>
        <v>619.32424740010947</v>
      </c>
      <c r="CE22" s="9">
        <f t="shared" si="20"/>
        <v>620.31559934318534</v>
      </c>
      <c r="CF22" s="9">
        <f t="shared" si="20"/>
        <v>621.30695128626144</v>
      </c>
      <c r="CG22" s="9">
        <f t="shared" si="20"/>
        <v>622.29830322933753</v>
      </c>
      <c r="CH22" s="9">
        <f t="shared" si="20"/>
        <v>623.28965517241363</v>
      </c>
      <c r="CI22" s="9">
        <f t="shared" si="20"/>
        <v>624.28100711548973</v>
      </c>
      <c r="CJ22" s="9">
        <f t="shared" si="20"/>
        <v>625.27235905856583</v>
      </c>
      <c r="CK22" s="9">
        <f t="shared" si="20"/>
        <v>626.26371100164192</v>
      </c>
      <c r="CL22" s="9">
        <f t="shared" si="20"/>
        <v>627.25506294471802</v>
      </c>
      <c r="CM22" s="9">
        <f t="shared" si="20"/>
        <v>628.24641488779412</v>
      </c>
      <c r="CN22" s="9">
        <f t="shared" si="20"/>
        <v>629.23776683087021</v>
      </c>
      <c r="CO22" s="9">
        <f t="shared" si="20"/>
        <v>630.22911877394631</v>
      </c>
      <c r="CP22" s="9">
        <f t="shared" si="20"/>
        <v>631.22047071702241</v>
      </c>
      <c r="CQ22" s="9">
        <f t="shared" si="20"/>
        <v>632.21182266009851</v>
      </c>
      <c r="CS22" s="18" t="s">
        <v>1</v>
      </c>
      <c r="CU22" s="18" t="s">
        <v>1</v>
      </c>
      <c r="CV22" s="4"/>
      <c r="CW22" s="34"/>
      <c r="CX22" s="6"/>
      <c r="DA22" s="19"/>
      <c r="DC22" s="8">
        <v>2014</v>
      </c>
      <c r="DD22" s="19">
        <v>519.30000000000007</v>
      </c>
      <c r="DF22" s="44">
        <v>2021</v>
      </c>
      <c r="DG22" s="44">
        <v>539.4</v>
      </c>
      <c r="DI22" s="44">
        <v>2021</v>
      </c>
      <c r="DJ22" s="44">
        <v>309.2</v>
      </c>
      <c r="DL22" s="8">
        <v>1939</v>
      </c>
      <c r="DM22" s="27">
        <v>99.06</v>
      </c>
      <c r="DO22" s="8">
        <v>1959</v>
      </c>
      <c r="DP22" s="19">
        <v>86.36</v>
      </c>
      <c r="DR22" s="8">
        <v>1940</v>
      </c>
      <c r="DS22" s="8">
        <v>108.712</v>
      </c>
      <c r="DU22" s="8">
        <v>2007</v>
      </c>
      <c r="DV22" s="19">
        <v>141.6</v>
      </c>
      <c r="DY22" s="8">
        <v>1954</v>
      </c>
      <c r="DZ22" s="19">
        <v>10.667999999999999</v>
      </c>
      <c r="EB22" s="8">
        <v>2011</v>
      </c>
      <c r="EC22" s="8">
        <v>11.8</v>
      </c>
      <c r="EE22" s="8">
        <v>1989</v>
      </c>
      <c r="EF22" s="8">
        <v>16.600000000000001</v>
      </c>
      <c r="EH22" s="8">
        <v>1979</v>
      </c>
      <c r="EI22" s="8">
        <v>18</v>
      </c>
      <c r="EK22" s="8">
        <v>1997</v>
      </c>
      <c r="EL22" s="8">
        <v>27.8</v>
      </c>
      <c r="EN22" s="8">
        <v>1937</v>
      </c>
      <c r="EO22" s="8">
        <v>23.876000000000001</v>
      </c>
      <c r="EQ22" s="8">
        <v>1935</v>
      </c>
      <c r="ER22" s="8">
        <v>32.765999999999998</v>
      </c>
      <c r="ET22" s="8">
        <v>1937</v>
      </c>
      <c r="EU22" s="8">
        <v>32.258000000000003</v>
      </c>
      <c r="EW22" s="8">
        <v>1981</v>
      </c>
      <c r="EX22" s="8">
        <v>24</v>
      </c>
      <c r="EZ22" s="8">
        <v>1982</v>
      </c>
      <c r="FA22" s="8">
        <v>24</v>
      </c>
      <c r="FC22" s="8">
        <v>1958</v>
      </c>
      <c r="FD22" s="8">
        <v>18.542000000000002</v>
      </c>
      <c r="FF22" s="8">
        <v>1967</v>
      </c>
      <c r="FG22" s="8">
        <v>19.303999999999998</v>
      </c>
      <c r="FI22" s="8">
        <v>1946</v>
      </c>
      <c r="FJ22" s="19">
        <v>41.656000000000006</v>
      </c>
      <c r="FL22" s="8">
        <v>2010</v>
      </c>
      <c r="FM22" s="19">
        <v>79.8</v>
      </c>
      <c r="FO22" s="8">
        <v>2007</v>
      </c>
      <c r="FP22" s="19">
        <v>128.39999999999998</v>
      </c>
      <c r="FR22" s="8">
        <v>1978</v>
      </c>
      <c r="FS22" s="8">
        <v>185</v>
      </c>
      <c r="FU22" s="8">
        <v>1965</v>
      </c>
      <c r="FV22" s="8">
        <v>239.77600000000001</v>
      </c>
      <c r="FX22" s="8">
        <v>1933</v>
      </c>
      <c r="FY22" s="8">
        <v>313.69000000000005</v>
      </c>
      <c r="GA22" s="8">
        <v>1944</v>
      </c>
      <c r="GB22" s="19">
        <v>371.34799999999996</v>
      </c>
      <c r="GD22" s="8">
        <v>1931</v>
      </c>
      <c r="GE22" s="19">
        <v>404.62200000000001</v>
      </c>
      <c r="GG22" s="8">
        <v>1990</v>
      </c>
      <c r="GH22" s="8">
        <v>454</v>
      </c>
      <c r="GJ22" s="8">
        <v>1959</v>
      </c>
      <c r="GK22" s="19">
        <v>479.80599999999998</v>
      </c>
      <c r="GM22" s="8">
        <v>1946</v>
      </c>
      <c r="GN22" s="19">
        <v>303.02199999999999</v>
      </c>
      <c r="GP22" s="8">
        <v>2021</v>
      </c>
      <c r="GQ22" s="19">
        <v>343.40000000000003</v>
      </c>
      <c r="GS22" s="8">
        <v>2019</v>
      </c>
      <c r="GT22" s="19">
        <v>368.60000000000008</v>
      </c>
      <c r="GV22" s="8">
        <v>1967</v>
      </c>
      <c r="GW22" s="19">
        <v>394.46199999999999</v>
      </c>
      <c r="GY22" s="8">
        <v>1987</v>
      </c>
      <c r="GZ22" s="19">
        <v>91.2</v>
      </c>
      <c r="HB22" s="8">
        <v>1954</v>
      </c>
      <c r="HC22" s="19">
        <v>56.134</v>
      </c>
    </row>
    <row r="23" spans="1:211" ht="12.95" customHeight="1">
      <c r="A23" s="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18" t="s">
        <v>357</v>
      </c>
      <c r="CU23" s="18" t="s">
        <v>358</v>
      </c>
      <c r="CV23" s="3"/>
      <c r="CW23" s="34">
        <v>2022</v>
      </c>
      <c r="CX23" s="4" t="s">
        <v>20</v>
      </c>
      <c r="DA23" s="19"/>
      <c r="DC23" s="8">
        <v>1937</v>
      </c>
      <c r="DD23" s="19">
        <v>528.82799999999997</v>
      </c>
      <c r="DF23" s="8">
        <v>2007</v>
      </c>
      <c r="DG23" s="19">
        <v>542.40000000000009</v>
      </c>
      <c r="DI23" s="8">
        <v>1967</v>
      </c>
      <c r="DJ23" s="19">
        <v>309.88</v>
      </c>
      <c r="DL23" s="8">
        <v>1973</v>
      </c>
      <c r="DM23" s="27">
        <v>102</v>
      </c>
      <c r="DO23" s="8">
        <v>1987</v>
      </c>
      <c r="DP23" s="19">
        <v>86.6</v>
      </c>
      <c r="DR23" s="8">
        <v>2015</v>
      </c>
      <c r="DS23" s="8">
        <v>109.4</v>
      </c>
      <c r="DU23" s="8">
        <v>1966</v>
      </c>
      <c r="DV23" s="19">
        <v>142.24</v>
      </c>
      <c r="DY23" s="8">
        <v>1957</v>
      </c>
      <c r="DZ23" s="19">
        <v>10.667999999999999</v>
      </c>
      <c r="EB23" s="8">
        <v>1935</v>
      </c>
      <c r="EC23" s="8">
        <v>12.192</v>
      </c>
      <c r="EE23" s="44">
        <v>2022</v>
      </c>
      <c r="EF23" s="44">
        <v>17</v>
      </c>
      <c r="EH23" s="8">
        <v>1984</v>
      </c>
      <c r="EI23" s="8">
        <v>18</v>
      </c>
      <c r="EK23" s="8">
        <v>2012</v>
      </c>
      <c r="EL23" s="8">
        <v>28.6</v>
      </c>
      <c r="EN23" s="8">
        <v>1961</v>
      </c>
      <c r="EO23" s="8">
        <v>23.876000000000001</v>
      </c>
      <c r="EQ23" s="8">
        <v>2016</v>
      </c>
      <c r="ER23" s="8">
        <v>34.4</v>
      </c>
      <c r="ET23" s="8">
        <v>1958</v>
      </c>
      <c r="EU23" s="8">
        <v>32.765999999999998</v>
      </c>
      <c r="EW23" s="8">
        <v>1984</v>
      </c>
      <c r="EX23" s="8">
        <v>24</v>
      </c>
      <c r="EZ23" s="8">
        <v>2010</v>
      </c>
      <c r="FA23" s="8">
        <v>24</v>
      </c>
      <c r="FC23" s="8">
        <v>1989</v>
      </c>
      <c r="FD23" s="8">
        <v>18.600000000000001</v>
      </c>
      <c r="FF23" s="8">
        <v>2000</v>
      </c>
      <c r="FG23" s="8">
        <v>19.399999999999999</v>
      </c>
      <c r="FI23" s="8">
        <v>2008</v>
      </c>
      <c r="FJ23" s="19">
        <v>45.4</v>
      </c>
      <c r="FL23" s="8">
        <v>1943</v>
      </c>
      <c r="FM23" s="19">
        <v>80.263999999999996</v>
      </c>
      <c r="FO23" s="8">
        <v>1999</v>
      </c>
      <c r="FP23" s="19">
        <v>128.70000000000002</v>
      </c>
      <c r="FR23" s="8">
        <v>1944</v>
      </c>
      <c r="FS23" s="8">
        <v>185.42</v>
      </c>
      <c r="FU23" s="8">
        <v>2007</v>
      </c>
      <c r="FV23" s="8">
        <v>244.79999999999998</v>
      </c>
      <c r="FX23" s="8">
        <v>1965</v>
      </c>
      <c r="FY23" s="8">
        <v>316.48400000000004</v>
      </c>
      <c r="GA23" s="8">
        <v>1999</v>
      </c>
      <c r="GB23" s="19">
        <v>374.2</v>
      </c>
      <c r="GD23" s="8">
        <v>2002</v>
      </c>
      <c r="GE23" s="19">
        <v>405.6</v>
      </c>
      <c r="GG23" s="8">
        <v>1964</v>
      </c>
      <c r="GH23" s="8">
        <v>454.40599999999995</v>
      </c>
      <c r="GJ23" s="8">
        <v>1988</v>
      </c>
      <c r="GK23" s="19">
        <v>482.30000000000007</v>
      </c>
      <c r="GM23" s="8">
        <v>2000</v>
      </c>
      <c r="GN23" s="19">
        <v>309.2</v>
      </c>
      <c r="GP23" s="8">
        <v>1947</v>
      </c>
      <c r="GQ23" s="19">
        <v>345.44</v>
      </c>
      <c r="GS23" s="8">
        <v>1939</v>
      </c>
      <c r="GT23" s="19">
        <v>372.87200000000007</v>
      </c>
      <c r="GV23" s="8">
        <v>1947</v>
      </c>
      <c r="GW23" s="19">
        <v>397.76400000000001</v>
      </c>
      <c r="GY23" s="8">
        <v>2013</v>
      </c>
      <c r="GZ23" s="19">
        <v>91.4</v>
      </c>
      <c r="HB23" s="8">
        <v>1968</v>
      </c>
      <c r="HC23" s="19">
        <v>56.896000000000001</v>
      </c>
    </row>
    <row r="24" spans="1:211" ht="12.95" customHeight="1">
      <c r="A24" s="28" t="s">
        <v>131</v>
      </c>
      <c r="B24" s="28">
        <f t="shared" ref="B24:AG24" si="21">SUM(B7:B8)</f>
        <v>129.286</v>
      </c>
      <c r="C24" s="28">
        <f t="shared" si="21"/>
        <v>102.87</v>
      </c>
      <c r="D24" s="28">
        <f t="shared" si="21"/>
        <v>128.524</v>
      </c>
      <c r="E24" s="28">
        <f t="shared" si="21"/>
        <v>121.666</v>
      </c>
      <c r="F24" s="28">
        <f t="shared" si="21"/>
        <v>45.974000000000004</v>
      </c>
      <c r="G24" s="28">
        <f t="shared" si="21"/>
        <v>51.816000000000003</v>
      </c>
      <c r="H24" s="28">
        <f t="shared" si="21"/>
        <v>180.84800000000001</v>
      </c>
      <c r="I24" s="28">
        <f t="shared" si="21"/>
        <v>151.13</v>
      </c>
      <c r="J24" s="28">
        <f t="shared" si="21"/>
        <v>150.36799999999999</v>
      </c>
      <c r="K24" s="28">
        <f t="shared" si="21"/>
        <v>3.302</v>
      </c>
      <c r="L24" s="28">
        <f t="shared" si="21"/>
        <v>149.86000000000001</v>
      </c>
      <c r="M24" s="28">
        <f t="shared" si="21"/>
        <v>127</v>
      </c>
      <c r="N24" s="28">
        <f t="shared" si="21"/>
        <v>91.694000000000003</v>
      </c>
      <c r="O24" s="28">
        <f t="shared" si="21"/>
        <v>73.914000000000001</v>
      </c>
      <c r="P24" s="28">
        <f t="shared" si="21"/>
        <v>106.934</v>
      </c>
      <c r="Q24" s="28">
        <f t="shared" si="21"/>
        <v>156.71799999999999</v>
      </c>
      <c r="R24" s="28">
        <f t="shared" si="21"/>
        <v>41.656000000000006</v>
      </c>
      <c r="S24" s="28">
        <f t="shared" si="21"/>
        <v>59.944000000000003</v>
      </c>
      <c r="T24" s="28">
        <f t="shared" si="21"/>
        <v>108.96599999999999</v>
      </c>
      <c r="U24" s="28">
        <f t="shared" si="21"/>
        <v>85.597999999999999</v>
      </c>
      <c r="V24" s="28">
        <f t="shared" si="21"/>
        <v>54.102000000000004</v>
      </c>
      <c r="W24" s="28">
        <f t="shared" si="21"/>
        <v>116.33199999999999</v>
      </c>
      <c r="X24" s="28">
        <f t="shared" si="21"/>
        <v>81.533999999999992</v>
      </c>
      <c r="Y24" s="28">
        <f t="shared" si="21"/>
        <v>182.626</v>
      </c>
      <c r="Z24" s="28">
        <f t="shared" si="21"/>
        <v>37.338000000000001</v>
      </c>
      <c r="AA24" s="28">
        <f t="shared" si="21"/>
        <v>116.078</v>
      </c>
      <c r="AB24" s="28">
        <f t="shared" si="21"/>
        <v>105.41</v>
      </c>
      <c r="AC24" s="28">
        <f t="shared" si="21"/>
        <v>59.436</v>
      </c>
      <c r="AD24" s="28">
        <f t="shared" si="21"/>
        <v>163.82999999999998</v>
      </c>
      <c r="AE24" s="28">
        <f t="shared" si="21"/>
        <v>23.113999999999997</v>
      </c>
      <c r="AF24" s="28">
        <f t="shared" si="21"/>
        <v>85.343999999999994</v>
      </c>
      <c r="AG24" s="28">
        <f t="shared" si="21"/>
        <v>158.75</v>
      </c>
      <c r="AH24" s="28">
        <f t="shared" ref="AH24:BM24" si="22">SUM(AH7:AH8)</f>
        <v>148.58999999999997</v>
      </c>
      <c r="AI24" s="28">
        <f t="shared" si="22"/>
        <v>98.043999999999997</v>
      </c>
      <c r="AJ24" s="28">
        <f t="shared" si="22"/>
        <v>111.75999999999999</v>
      </c>
      <c r="AK24" s="28">
        <f t="shared" si="22"/>
        <v>55.117999999999995</v>
      </c>
      <c r="AL24" s="28">
        <f t="shared" si="22"/>
        <v>155.19399999999999</v>
      </c>
      <c r="AM24" s="28">
        <f t="shared" si="22"/>
        <v>61.721999999999994</v>
      </c>
      <c r="AN24" s="28">
        <f t="shared" si="22"/>
        <v>73.406000000000006</v>
      </c>
      <c r="AO24" s="28">
        <f t="shared" si="22"/>
        <v>58.165999999999997</v>
      </c>
      <c r="AP24" s="28">
        <f t="shared" si="22"/>
        <v>27.686</v>
      </c>
      <c r="AQ24" s="28">
        <f t="shared" si="22"/>
        <v>120</v>
      </c>
      <c r="AR24" s="28">
        <f t="shared" si="22"/>
        <v>51</v>
      </c>
      <c r="AS24" s="28">
        <f t="shared" si="22"/>
        <v>24</v>
      </c>
      <c r="AT24" s="28">
        <f t="shared" si="22"/>
        <v>39</v>
      </c>
      <c r="AU24" s="28">
        <f t="shared" si="22"/>
        <v>117</v>
      </c>
      <c r="AV24" s="28">
        <f t="shared" si="22"/>
        <v>116</v>
      </c>
      <c r="AW24" s="28">
        <f t="shared" si="22"/>
        <v>125</v>
      </c>
      <c r="AX24" s="28">
        <f t="shared" si="22"/>
        <v>10</v>
      </c>
      <c r="AY24" s="28">
        <f t="shared" si="22"/>
        <v>66</v>
      </c>
      <c r="AZ24" s="28">
        <f t="shared" si="22"/>
        <v>75</v>
      </c>
      <c r="BA24" s="28">
        <f t="shared" si="22"/>
        <v>12</v>
      </c>
      <c r="BB24" s="28">
        <f t="shared" si="22"/>
        <v>75</v>
      </c>
      <c r="BC24" s="28">
        <f t="shared" si="22"/>
        <v>37</v>
      </c>
      <c r="BD24" s="28">
        <f t="shared" si="22"/>
        <v>65</v>
      </c>
      <c r="BE24" s="28">
        <f t="shared" si="22"/>
        <v>185</v>
      </c>
      <c r="BF24" s="28">
        <f t="shared" si="22"/>
        <v>207.79999999999998</v>
      </c>
      <c r="BG24" s="28">
        <f t="shared" si="22"/>
        <v>37.1</v>
      </c>
      <c r="BH24" s="28">
        <f t="shared" si="22"/>
        <v>69.2</v>
      </c>
      <c r="BI24" s="28">
        <f t="shared" si="22"/>
        <v>132</v>
      </c>
      <c r="BJ24" s="28">
        <f t="shared" si="22"/>
        <v>27.6</v>
      </c>
      <c r="BK24" s="28">
        <f t="shared" si="22"/>
        <v>109.19999999999999</v>
      </c>
      <c r="BL24" s="28">
        <f t="shared" si="22"/>
        <v>159.30000000000001</v>
      </c>
      <c r="BM24" s="28">
        <f t="shared" si="22"/>
        <v>128.80000000000001</v>
      </c>
      <c r="BN24" s="28">
        <f t="shared" ref="BN24:CR24" si="23">SUM(BN7:BN8)</f>
        <v>77.2</v>
      </c>
      <c r="BO24" s="28">
        <f t="shared" si="23"/>
        <v>244.10000000000002</v>
      </c>
      <c r="BP24" s="28">
        <f t="shared" si="23"/>
        <v>73.7</v>
      </c>
      <c r="BQ24" s="28">
        <f t="shared" si="23"/>
        <v>114.1</v>
      </c>
      <c r="BR24" s="28">
        <f t="shared" si="23"/>
        <v>65.8</v>
      </c>
      <c r="BS24" s="28">
        <f t="shared" si="23"/>
        <v>59.900000000000006</v>
      </c>
      <c r="BT24" s="28">
        <f t="shared" si="23"/>
        <v>103.2</v>
      </c>
      <c r="BU24" s="28">
        <f t="shared" si="23"/>
        <v>7.8</v>
      </c>
      <c r="BV24" s="28">
        <f t="shared" si="23"/>
        <v>114.4</v>
      </c>
      <c r="BW24" s="28">
        <f t="shared" si="23"/>
        <v>47</v>
      </c>
      <c r="BX24" s="28">
        <f t="shared" si="23"/>
        <v>148.80000000000001</v>
      </c>
      <c r="BY24" s="28">
        <f t="shared" si="23"/>
        <v>92.800000000000011</v>
      </c>
      <c r="BZ24" s="28">
        <f t="shared" si="23"/>
        <v>86.2</v>
      </c>
      <c r="CA24" s="28">
        <f t="shared" si="23"/>
        <v>67.8</v>
      </c>
      <c r="CB24" s="28">
        <f t="shared" si="23"/>
        <v>45.4</v>
      </c>
      <c r="CC24" s="28">
        <f t="shared" si="23"/>
        <v>108.2</v>
      </c>
      <c r="CD24" s="28">
        <f t="shared" si="23"/>
        <v>47</v>
      </c>
      <c r="CE24" s="28">
        <f t="shared" si="23"/>
        <v>52</v>
      </c>
      <c r="CF24" s="28">
        <f t="shared" si="23"/>
        <v>63.6</v>
      </c>
      <c r="CG24" s="28">
        <f t="shared" si="23"/>
        <v>77.599999999999994</v>
      </c>
      <c r="CH24" s="28">
        <f t="shared" si="23"/>
        <v>97.2</v>
      </c>
      <c r="CI24" s="28">
        <f t="shared" si="23"/>
        <v>19.600000000000001</v>
      </c>
      <c r="CJ24" s="28">
        <f t="shared" si="23"/>
        <v>87.2</v>
      </c>
      <c r="CK24" s="28">
        <f t="shared" si="23"/>
        <v>89</v>
      </c>
      <c r="CL24" s="28">
        <f t="shared" si="23"/>
        <v>261.8</v>
      </c>
      <c r="CM24" s="28">
        <f t="shared" si="23"/>
        <v>11.8</v>
      </c>
      <c r="CN24" s="28">
        <f t="shared" si="23"/>
        <v>8.7999999999999989</v>
      </c>
      <c r="CO24" s="28">
        <f t="shared" si="23"/>
        <v>30.6</v>
      </c>
      <c r="CP24" s="28">
        <f t="shared" si="23"/>
        <v>166</v>
      </c>
      <c r="CQ24" s="28">
        <f t="shared" si="23"/>
        <v>100.6</v>
      </c>
      <c r="CR24" s="28">
        <f t="shared" si="23"/>
        <v>19.2</v>
      </c>
      <c r="CS24" s="4">
        <f>AVERAGE(BF24:CQ24)</f>
        <v>90.531578947368416</v>
      </c>
      <c r="CT24" s="26" t="s">
        <v>131</v>
      </c>
      <c r="CU24" s="4">
        <f t="shared" ref="CU24:CU30" si="24">AVERAGE(B24:CQ24)</f>
        <v>91.477106382978747</v>
      </c>
      <c r="CV24" s="3"/>
      <c r="CW24" s="25">
        <v>12.6</v>
      </c>
      <c r="CX24" s="4">
        <v>42.222222222222229</v>
      </c>
      <c r="CY24" s="27">
        <f>CW24/CX24</f>
        <v>0.29842105263157892</v>
      </c>
      <c r="DA24" s="19"/>
      <c r="DC24" s="8">
        <v>1972</v>
      </c>
      <c r="DD24" s="19">
        <v>530</v>
      </c>
      <c r="DF24" s="8">
        <v>1974</v>
      </c>
      <c r="DG24" s="19">
        <v>543</v>
      </c>
      <c r="DI24" s="8">
        <v>1960</v>
      </c>
      <c r="DJ24" s="19">
        <v>310.13400000000001</v>
      </c>
      <c r="DL24" s="8">
        <v>1955</v>
      </c>
      <c r="DM24" s="27">
        <v>103.63200000000001</v>
      </c>
      <c r="DO24" s="8">
        <v>1998</v>
      </c>
      <c r="DP24" s="19">
        <v>88.1</v>
      </c>
      <c r="DR24" s="8">
        <v>1991</v>
      </c>
      <c r="DS24" s="8">
        <v>109.6</v>
      </c>
      <c r="DU24" s="8">
        <v>1982</v>
      </c>
      <c r="DV24" s="19">
        <v>144</v>
      </c>
      <c r="DY24" s="44">
        <v>2022</v>
      </c>
      <c r="DZ24" s="44">
        <v>12.6</v>
      </c>
      <c r="EB24" s="8">
        <v>1965</v>
      </c>
      <c r="EC24" s="8">
        <v>12.446</v>
      </c>
      <c r="EE24" s="8">
        <v>1982</v>
      </c>
      <c r="EF24" s="8">
        <v>18</v>
      </c>
      <c r="EH24" s="8">
        <v>1942</v>
      </c>
      <c r="EI24" s="8">
        <v>19.812000000000001</v>
      </c>
      <c r="EK24" s="8">
        <v>1965</v>
      </c>
      <c r="EL24" s="8">
        <v>30.734000000000002</v>
      </c>
      <c r="EN24" s="8">
        <v>1987</v>
      </c>
      <c r="EO24" s="8">
        <v>24.6</v>
      </c>
      <c r="EQ24" s="8">
        <v>2013</v>
      </c>
      <c r="ER24" s="8">
        <v>34.799999999999997</v>
      </c>
      <c r="ET24" s="8">
        <v>1942</v>
      </c>
      <c r="EU24" s="8">
        <v>34.798000000000002</v>
      </c>
      <c r="EW24" s="8">
        <v>1999</v>
      </c>
      <c r="EX24" s="8">
        <v>25.9</v>
      </c>
      <c r="EZ24" s="8">
        <v>1966</v>
      </c>
      <c r="FA24" s="8">
        <v>24.13</v>
      </c>
      <c r="FC24" s="8">
        <v>1976</v>
      </c>
      <c r="FD24" s="8">
        <v>19</v>
      </c>
      <c r="FF24" s="8">
        <v>2009</v>
      </c>
      <c r="FG24" s="8">
        <v>19.8</v>
      </c>
      <c r="FI24" s="8">
        <v>1934</v>
      </c>
      <c r="FJ24" s="19">
        <v>45.974000000000004</v>
      </c>
      <c r="FL24" s="8">
        <v>2011</v>
      </c>
      <c r="FM24" s="19">
        <v>82.6</v>
      </c>
      <c r="FO24" s="8">
        <v>1952</v>
      </c>
      <c r="FP24" s="19">
        <v>130.048</v>
      </c>
      <c r="FR24" s="8">
        <v>2012</v>
      </c>
      <c r="FS24" s="8">
        <v>185.79999999999998</v>
      </c>
      <c r="FU24" s="8">
        <v>1992</v>
      </c>
      <c r="FV24" s="8">
        <v>246.6</v>
      </c>
      <c r="FX24" s="8">
        <v>1983</v>
      </c>
      <c r="FY24" s="8">
        <v>318</v>
      </c>
      <c r="GA24" s="8">
        <v>1935</v>
      </c>
      <c r="GB24" s="19">
        <v>374.39600000000007</v>
      </c>
      <c r="GD24" s="8">
        <v>2005</v>
      </c>
      <c r="GE24" s="19">
        <v>408.40000000000003</v>
      </c>
      <c r="GG24" s="8">
        <v>1958</v>
      </c>
      <c r="GH24" s="8">
        <v>458.97800000000001</v>
      </c>
      <c r="GJ24" s="8">
        <v>2014</v>
      </c>
      <c r="GK24" s="19">
        <v>487.50000000000006</v>
      </c>
      <c r="GM24" s="8">
        <v>1966</v>
      </c>
      <c r="GN24" s="19">
        <v>317.75400000000002</v>
      </c>
      <c r="GP24" s="8">
        <v>1943</v>
      </c>
      <c r="GQ24" s="19">
        <v>346.71</v>
      </c>
      <c r="GS24" s="8">
        <v>1962</v>
      </c>
      <c r="GT24" s="19">
        <v>373.38</v>
      </c>
      <c r="GV24" s="8">
        <v>2003</v>
      </c>
      <c r="GW24" s="19">
        <v>409.8</v>
      </c>
      <c r="GY24" s="8">
        <v>2010</v>
      </c>
      <c r="GZ24" s="19">
        <v>92.6</v>
      </c>
      <c r="HB24" s="8">
        <v>2019</v>
      </c>
      <c r="HC24" s="19">
        <v>57.4</v>
      </c>
    </row>
    <row r="25" spans="1:211" ht="12.95" customHeight="1">
      <c r="A25" s="19" t="s">
        <v>59</v>
      </c>
      <c r="B25" s="19">
        <f t="shared" ref="B25:AG25" si="25">SUM(B7:B9)</f>
        <v>132.84200000000001</v>
      </c>
      <c r="C25" s="19">
        <f t="shared" si="25"/>
        <v>106.934</v>
      </c>
      <c r="D25" s="19">
        <f t="shared" si="25"/>
        <v>134.11199999999999</v>
      </c>
      <c r="E25" s="19">
        <f t="shared" si="25"/>
        <v>129.54</v>
      </c>
      <c r="F25" s="19">
        <f t="shared" si="25"/>
        <v>87.376000000000005</v>
      </c>
      <c r="G25" s="19">
        <f t="shared" si="25"/>
        <v>128.77800000000002</v>
      </c>
      <c r="H25" s="19">
        <f t="shared" si="25"/>
        <v>212.34400000000002</v>
      </c>
      <c r="I25" s="19">
        <f t="shared" si="25"/>
        <v>171.958</v>
      </c>
      <c r="J25" s="19">
        <f t="shared" si="25"/>
        <v>176.02199999999999</v>
      </c>
      <c r="K25" s="19">
        <f t="shared" si="25"/>
        <v>9.6519999999999992</v>
      </c>
      <c r="L25" s="19">
        <f t="shared" si="25"/>
        <v>164.846</v>
      </c>
      <c r="M25" s="19">
        <f t="shared" si="25"/>
        <v>233.68</v>
      </c>
      <c r="N25" s="19">
        <f t="shared" si="25"/>
        <v>169.672</v>
      </c>
      <c r="O25" s="19">
        <f t="shared" si="25"/>
        <v>80.263999999999996</v>
      </c>
      <c r="P25" s="19">
        <f t="shared" si="25"/>
        <v>141.98599999999999</v>
      </c>
      <c r="Q25" s="19">
        <f t="shared" si="25"/>
        <v>249.17399999999998</v>
      </c>
      <c r="R25" s="19">
        <f t="shared" si="25"/>
        <v>101.09200000000001</v>
      </c>
      <c r="S25" s="19">
        <f t="shared" si="25"/>
        <v>94.742000000000004</v>
      </c>
      <c r="T25" s="19">
        <f t="shared" si="25"/>
        <v>141.47800000000001</v>
      </c>
      <c r="U25" s="19">
        <f t="shared" si="25"/>
        <v>111.75999999999999</v>
      </c>
      <c r="V25" s="19">
        <f t="shared" si="25"/>
        <v>64.00800000000001</v>
      </c>
      <c r="W25" s="19">
        <f t="shared" si="25"/>
        <v>202.43799999999999</v>
      </c>
      <c r="X25" s="19">
        <f t="shared" si="25"/>
        <v>97.789999999999992</v>
      </c>
      <c r="Y25" s="19">
        <f t="shared" si="25"/>
        <v>242.06200000000001</v>
      </c>
      <c r="Z25" s="19">
        <f t="shared" si="25"/>
        <v>97.789999999999992</v>
      </c>
      <c r="AA25" s="19">
        <f t="shared" si="25"/>
        <v>193.80200000000002</v>
      </c>
      <c r="AB25" s="19">
        <f t="shared" si="25"/>
        <v>168.40199999999999</v>
      </c>
      <c r="AC25" s="19">
        <f t="shared" si="25"/>
        <v>147.828</v>
      </c>
      <c r="AD25" s="19">
        <f t="shared" si="25"/>
        <v>176.27599999999998</v>
      </c>
      <c r="AE25" s="19">
        <f t="shared" si="25"/>
        <v>71.628</v>
      </c>
      <c r="AF25" s="19">
        <f t="shared" si="25"/>
        <v>140.46199999999999</v>
      </c>
      <c r="AG25" s="19">
        <f t="shared" si="25"/>
        <v>228.346</v>
      </c>
      <c r="AH25" s="19">
        <f t="shared" ref="AH25:BM25" si="26">SUM(AH7:AH9)</f>
        <v>199.89799999999997</v>
      </c>
      <c r="AI25" s="19">
        <f t="shared" si="26"/>
        <v>139.19200000000001</v>
      </c>
      <c r="AJ25" s="19">
        <f t="shared" si="26"/>
        <v>147.82799999999997</v>
      </c>
      <c r="AK25" s="19">
        <f t="shared" si="26"/>
        <v>116.33199999999999</v>
      </c>
      <c r="AL25" s="19">
        <f t="shared" si="26"/>
        <v>191.00799999999998</v>
      </c>
      <c r="AM25" s="19">
        <f t="shared" si="26"/>
        <v>76.707999999999998</v>
      </c>
      <c r="AN25" s="19">
        <f t="shared" si="26"/>
        <v>113.792</v>
      </c>
      <c r="AO25" s="19">
        <f t="shared" si="26"/>
        <v>60.959999999999994</v>
      </c>
      <c r="AP25" s="19">
        <f t="shared" si="26"/>
        <v>135.38200000000001</v>
      </c>
      <c r="AQ25" s="19">
        <f t="shared" si="26"/>
        <v>140</v>
      </c>
      <c r="AR25" s="19">
        <f t="shared" si="26"/>
        <v>117</v>
      </c>
      <c r="AS25" s="19">
        <f t="shared" si="26"/>
        <v>60</v>
      </c>
      <c r="AT25" s="19">
        <f t="shared" si="26"/>
        <v>58</v>
      </c>
      <c r="AU25" s="19">
        <f t="shared" si="26"/>
        <v>198</v>
      </c>
      <c r="AV25" s="19">
        <f t="shared" si="26"/>
        <v>146</v>
      </c>
      <c r="AW25" s="19">
        <f t="shared" si="26"/>
        <v>177</v>
      </c>
      <c r="AX25" s="19">
        <f t="shared" si="26"/>
        <v>35</v>
      </c>
      <c r="AY25" s="19">
        <f t="shared" si="26"/>
        <v>184</v>
      </c>
      <c r="AZ25" s="19">
        <f t="shared" si="26"/>
        <v>190</v>
      </c>
      <c r="BA25" s="19">
        <f t="shared" si="26"/>
        <v>71</v>
      </c>
      <c r="BB25" s="19">
        <f t="shared" si="26"/>
        <v>93</v>
      </c>
      <c r="BC25" s="19">
        <f t="shared" si="26"/>
        <v>64</v>
      </c>
      <c r="BD25" s="19">
        <f t="shared" si="26"/>
        <v>170</v>
      </c>
      <c r="BE25" s="19">
        <f t="shared" si="26"/>
        <v>229</v>
      </c>
      <c r="BF25" s="19">
        <f t="shared" si="26"/>
        <v>273.5</v>
      </c>
      <c r="BG25" s="19">
        <f t="shared" si="26"/>
        <v>120.69999999999999</v>
      </c>
      <c r="BH25" s="19">
        <f t="shared" si="26"/>
        <v>114.80000000000001</v>
      </c>
      <c r="BI25" s="19">
        <f t="shared" si="26"/>
        <v>148.6</v>
      </c>
      <c r="BJ25" s="19">
        <f t="shared" si="26"/>
        <v>60</v>
      </c>
      <c r="BK25" s="19">
        <f t="shared" si="26"/>
        <v>138.69999999999999</v>
      </c>
      <c r="BL25" s="19">
        <f t="shared" si="26"/>
        <v>186.9</v>
      </c>
      <c r="BM25" s="19">
        <f t="shared" si="26"/>
        <v>193.20000000000002</v>
      </c>
      <c r="BN25" s="19">
        <f t="shared" ref="BN25:CP25" si="27">SUM(BN7:BN9)</f>
        <v>110</v>
      </c>
      <c r="BO25" s="19">
        <f t="shared" si="27"/>
        <v>303.70000000000005</v>
      </c>
      <c r="BP25" s="19">
        <f t="shared" si="27"/>
        <v>146.19999999999999</v>
      </c>
      <c r="BQ25" s="19">
        <f t="shared" si="27"/>
        <v>161.19999999999999</v>
      </c>
      <c r="BR25" s="19">
        <f t="shared" si="27"/>
        <v>111.8</v>
      </c>
      <c r="BS25" s="19">
        <f t="shared" si="27"/>
        <v>104.10000000000001</v>
      </c>
      <c r="BT25" s="19">
        <f t="shared" si="27"/>
        <v>129.19999999999999</v>
      </c>
      <c r="BU25" s="19">
        <f t="shared" si="27"/>
        <v>19.600000000000001</v>
      </c>
      <c r="BV25" s="19">
        <f t="shared" si="27"/>
        <v>145.20000000000002</v>
      </c>
      <c r="BW25" s="19">
        <f t="shared" si="27"/>
        <v>69.2</v>
      </c>
      <c r="BX25" s="19">
        <f t="shared" si="27"/>
        <v>161.4</v>
      </c>
      <c r="BY25" s="19">
        <f t="shared" si="27"/>
        <v>169.60000000000002</v>
      </c>
      <c r="BZ25" s="19">
        <f t="shared" si="27"/>
        <v>125.6</v>
      </c>
      <c r="CA25" s="19">
        <f t="shared" si="27"/>
        <v>79.599999999999994</v>
      </c>
      <c r="CB25" s="19">
        <f t="shared" si="27"/>
        <v>96.6</v>
      </c>
      <c r="CC25" s="19">
        <f t="shared" si="27"/>
        <v>118.2</v>
      </c>
      <c r="CD25" s="19">
        <f t="shared" si="27"/>
        <v>79.8</v>
      </c>
      <c r="CE25" s="19">
        <f t="shared" si="27"/>
        <v>82.6</v>
      </c>
      <c r="CF25" s="19">
        <f t="shared" si="27"/>
        <v>122.2</v>
      </c>
      <c r="CG25" s="19">
        <f t="shared" si="27"/>
        <v>99.6</v>
      </c>
      <c r="CH25" s="19">
        <f t="shared" si="27"/>
        <v>123.80000000000001</v>
      </c>
      <c r="CI25" s="19">
        <f t="shared" si="27"/>
        <v>57</v>
      </c>
      <c r="CJ25" s="19">
        <f t="shared" si="27"/>
        <v>134</v>
      </c>
      <c r="CK25" s="19">
        <f t="shared" si="27"/>
        <v>136</v>
      </c>
      <c r="CL25" s="19">
        <f t="shared" si="27"/>
        <v>315.40000000000003</v>
      </c>
      <c r="CM25" s="19">
        <f t="shared" si="27"/>
        <v>106.39999999999999</v>
      </c>
      <c r="CN25" s="19">
        <f t="shared" si="27"/>
        <v>20</v>
      </c>
      <c r="CO25" s="19">
        <f t="shared" si="27"/>
        <v>109.80000000000001</v>
      </c>
      <c r="CP25" s="19">
        <f t="shared" si="27"/>
        <v>183</v>
      </c>
      <c r="CQ25" s="19">
        <f>SUM(CQ7:CQ9)</f>
        <v>156.19999999999999</v>
      </c>
      <c r="CR25" s="19">
        <f>SUM(CR7:CR9)</f>
        <v>44.2</v>
      </c>
      <c r="CS25" s="4">
        <f>AVERAGE(BF25:CQ25)</f>
        <v>131.93157894736837</v>
      </c>
      <c r="CT25" s="26" t="s">
        <v>59</v>
      </c>
      <c r="CU25" s="4">
        <f t="shared" si="24"/>
        <v>135.48493617021282</v>
      </c>
      <c r="CV25" s="3">
        <f>CR25/CS25*100</f>
        <v>33.502214066302329</v>
      </c>
      <c r="CW25" s="25">
        <v>153.4</v>
      </c>
      <c r="CX25" s="4">
        <v>45.93333333333333</v>
      </c>
      <c r="CY25" s="27">
        <f t="shared" ref="CY25:CY31" si="28">CW25/CX25</f>
        <v>3.3396226415094343</v>
      </c>
      <c r="DA25" s="19"/>
      <c r="DC25" s="8">
        <v>2002</v>
      </c>
      <c r="DD25" s="19">
        <v>534</v>
      </c>
      <c r="DF25" s="8">
        <v>1938</v>
      </c>
      <c r="DG25" s="19">
        <v>545.846</v>
      </c>
      <c r="DI25" s="8">
        <v>2006</v>
      </c>
      <c r="DJ25" s="19">
        <v>318.8</v>
      </c>
      <c r="DL25" s="8">
        <v>1938</v>
      </c>
      <c r="DM25" s="27">
        <v>104.14</v>
      </c>
      <c r="DO25" s="8">
        <v>1949</v>
      </c>
      <c r="DP25" s="19">
        <v>88.391999999999996</v>
      </c>
      <c r="DR25" s="8">
        <v>1989</v>
      </c>
      <c r="DS25" s="8">
        <v>111.9</v>
      </c>
      <c r="DU25" s="44">
        <v>2020</v>
      </c>
      <c r="DV25" s="44">
        <v>144</v>
      </c>
      <c r="DY25" s="8">
        <v>1959</v>
      </c>
      <c r="DZ25" s="19">
        <v>13.462</v>
      </c>
      <c r="EB25" s="44">
        <v>2024</v>
      </c>
      <c r="EC25" s="44">
        <v>12.6</v>
      </c>
      <c r="EE25" s="8">
        <v>1974</v>
      </c>
      <c r="EF25" s="8">
        <v>19</v>
      </c>
      <c r="EH25" s="8">
        <v>1941</v>
      </c>
      <c r="EI25" s="8">
        <v>20.32</v>
      </c>
      <c r="EK25" s="8">
        <v>2002</v>
      </c>
      <c r="EL25" s="8">
        <v>30.8</v>
      </c>
      <c r="EN25" s="8">
        <v>2008</v>
      </c>
      <c r="EO25" s="8">
        <v>25.2</v>
      </c>
      <c r="EQ25" s="8">
        <v>2015</v>
      </c>
      <c r="ER25" s="8">
        <v>35.200000000000003</v>
      </c>
      <c r="ET25" s="8">
        <v>1997</v>
      </c>
      <c r="EU25" s="8">
        <v>35.6</v>
      </c>
      <c r="EW25" s="8">
        <v>1937</v>
      </c>
      <c r="EX25" s="8">
        <v>26.161999999999999</v>
      </c>
      <c r="EZ25" s="8">
        <v>1955</v>
      </c>
      <c r="FA25" s="8">
        <v>24.384</v>
      </c>
      <c r="FC25" s="8">
        <v>1974</v>
      </c>
      <c r="FD25" s="8">
        <v>20</v>
      </c>
      <c r="FF25" s="8">
        <v>1932</v>
      </c>
      <c r="FG25" s="8">
        <v>19.812000000000001</v>
      </c>
      <c r="FI25" s="8">
        <v>2003</v>
      </c>
      <c r="FJ25" s="19">
        <v>47</v>
      </c>
      <c r="FL25" s="8">
        <v>1934</v>
      </c>
      <c r="FM25" s="19">
        <v>87.376000000000005</v>
      </c>
      <c r="FO25" s="8">
        <v>1998</v>
      </c>
      <c r="FP25" s="19">
        <v>133.80000000000001</v>
      </c>
      <c r="FR25" s="8">
        <v>1967</v>
      </c>
      <c r="FS25" s="8">
        <v>187.19799999999998</v>
      </c>
      <c r="FU25" s="8">
        <v>1930</v>
      </c>
      <c r="FV25" s="8">
        <v>249.68200000000002</v>
      </c>
      <c r="FX25" s="8">
        <v>1947</v>
      </c>
      <c r="FY25" s="8">
        <v>321.81799999999998</v>
      </c>
      <c r="GA25" s="8">
        <v>1983</v>
      </c>
      <c r="GB25" s="19">
        <v>376</v>
      </c>
      <c r="GD25" s="8">
        <v>1997</v>
      </c>
      <c r="GE25" s="19">
        <v>411.40000000000003</v>
      </c>
      <c r="GG25" s="8">
        <v>1959</v>
      </c>
      <c r="GH25" s="8">
        <v>459.23199999999997</v>
      </c>
      <c r="GJ25" s="8">
        <v>1950</v>
      </c>
      <c r="GK25" s="19">
        <v>487.67999999999995</v>
      </c>
      <c r="GM25" s="8">
        <v>1959</v>
      </c>
      <c r="GN25" s="19">
        <v>319.27800000000002</v>
      </c>
      <c r="GP25" s="8">
        <v>2018</v>
      </c>
      <c r="GQ25" s="19">
        <v>347.20000000000005</v>
      </c>
      <c r="GS25" s="8">
        <v>1967</v>
      </c>
      <c r="GT25" s="19">
        <v>379.476</v>
      </c>
      <c r="GV25" s="8">
        <v>1950</v>
      </c>
      <c r="GW25" s="19">
        <v>414.01999999999992</v>
      </c>
      <c r="GY25" s="8">
        <v>1979</v>
      </c>
      <c r="GZ25" s="19">
        <v>94</v>
      </c>
      <c r="HB25" s="8">
        <v>1987</v>
      </c>
      <c r="HC25" s="19">
        <v>57.5</v>
      </c>
    </row>
    <row r="26" spans="1:211" ht="12.95" customHeight="1">
      <c r="A26" s="19" t="s">
        <v>62</v>
      </c>
      <c r="B26" s="19">
        <f t="shared" ref="B26:AG26" si="29">SUM(B7:B10)</f>
        <v>186.43600000000001</v>
      </c>
      <c r="C26" s="19">
        <f t="shared" si="29"/>
        <v>168.40199999999999</v>
      </c>
      <c r="D26" s="19">
        <f t="shared" si="29"/>
        <v>177.54599999999999</v>
      </c>
      <c r="E26" s="19">
        <f t="shared" si="29"/>
        <v>192.024</v>
      </c>
      <c r="F26" s="19">
        <f t="shared" si="29"/>
        <v>121.666</v>
      </c>
      <c r="G26" s="19">
        <f t="shared" si="29"/>
        <v>158.49600000000001</v>
      </c>
      <c r="H26" s="19">
        <f t="shared" si="29"/>
        <v>282.19400000000002</v>
      </c>
      <c r="I26" s="19">
        <f t="shared" si="29"/>
        <v>188.72200000000001</v>
      </c>
      <c r="J26" s="19">
        <f t="shared" si="29"/>
        <v>293.37</v>
      </c>
      <c r="K26" s="19">
        <f t="shared" si="29"/>
        <v>20.827999999999999</v>
      </c>
      <c r="L26" s="19">
        <f t="shared" si="29"/>
        <v>217.93200000000002</v>
      </c>
      <c r="M26" s="19">
        <f t="shared" si="29"/>
        <v>254</v>
      </c>
      <c r="N26" s="19">
        <f t="shared" si="29"/>
        <v>189.48400000000001</v>
      </c>
      <c r="O26" s="19">
        <f t="shared" si="29"/>
        <v>120.904</v>
      </c>
      <c r="P26" s="19">
        <f t="shared" si="29"/>
        <v>170.17999999999998</v>
      </c>
      <c r="Q26" s="19">
        <f t="shared" si="29"/>
        <v>262.12799999999999</v>
      </c>
      <c r="R26" s="19">
        <f t="shared" si="29"/>
        <v>164.084</v>
      </c>
      <c r="S26" s="19">
        <f t="shared" si="29"/>
        <v>165.608</v>
      </c>
      <c r="T26" s="19">
        <f t="shared" si="29"/>
        <v>191.262</v>
      </c>
      <c r="U26" s="19">
        <f t="shared" si="29"/>
        <v>184.91199999999998</v>
      </c>
      <c r="V26" s="19">
        <f t="shared" si="29"/>
        <v>100.83800000000001</v>
      </c>
      <c r="W26" s="19">
        <f t="shared" si="29"/>
        <v>259.334</v>
      </c>
      <c r="X26" s="19">
        <f t="shared" si="29"/>
        <v>130.048</v>
      </c>
      <c r="Y26" s="19">
        <f t="shared" si="29"/>
        <v>308.61</v>
      </c>
      <c r="Z26" s="19">
        <f t="shared" si="29"/>
        <v>149.35199999999998</v>
      </c>
      <c r="AA26" s="19">
        <f t="shared" si="29"/>
        <v>229.87</v>
      </c>
      <c r="AB26" s="19">
        <f t="shared" si="29"/>
        <v>291.084</v>
      </c>
      <c r="AC26" s="19">
        <f t="shared" si="29"/>
        <v>298.95799999999997</v>
      </c>
      <c r="AD26" s="19">
        <f t="shared" si="29"/>
        <v>202.43799999999999</v>
      </c>
      <c r="AE26" s="19">
        <f t="shared" si="29"/>
        <v>117.09399999999999</v>
      </c>
      <c r="AF26" s="19">
        <f t="shared" si="29"/>
        <v>146.304</v>
      </c>
      <c r="AG26" s="19">
        <f t="shared" si="29"/>
        <v>238.25200000000001</v>
      </c>
      <c r="AH26" s="19">
        <f t="shared" ref="AH26:BM26" si="30">SUM(AH7:AH10)</f>
        <v>372.87199999999996</v>
      </c>
      <c r="AI26" s="19">
        <f t="shared" si="30"/>
        <v>165.10000000000002</v>
      </c>
      <c r="AJ26" s="19">
        <f t="shared" si="30"/>
        <v>164.84599999999998</v>
      </c>
      <c r="AK26" s="19">
        <f t="shared" si="30"/>
        <v>161.29</v>
      </c>
      <c r="AL26" s="19">
        <f t="shared" si="30"/>
        <v>278.38400000000001</v>
      </c>
      <c r="AM26" s="19">
        <f t="shared" si="30"/>
        <v>134.36599999999999</v>
      </c>
      <c r="AN26" s="19">
        <f t="shared" si="30"/>
        <v>207.26400000000001</v>
      </c>
      <c r="AO26" s="19">
        <f t="shared" si="30"/>
        <v>118.10999999999999</v>
      </c>
      <c r="AP26" s="19">
        <f t="shared" si="30"/>
        <v>149.09800000000001</v>
      </c>
      <c r="AQ26" s="19">
        <f t="shared" si="30"/>
        <v>173</v>
      </c>
      <c r="AR26" s="19">
        <f t="shared" si="30"/>
        <v>165</v>
      </c>
      <c r="AS26" s="19">
        <f t="shared" si="30"/>
        <v>84</v>
      </c>
      <c r="AT26" s="19">
        <f t="shared" si="30"/>
        <v>187</v>
      </c>
      <c r="AU26" s="19">
        <f t="shared" si="30"/>
        <v>288</v>
      </c>
      <c r="AV26" s="19">
        <f t="shared" si="30"/>
        <v>219</v>
      </c>
      <c r="AW26" s="19">
        <f t="shared" si="30"/>
        <v>203</v>
      </c>
      <c r="AX26" s="19">
        <f t="shared" si="30"/>
        <v>159</v>
      </c>
      <c r="AY26" s="19">
        <f t="shared" si="30"/>
        <v>202</v>
      </c>
      <c r="AZ26" s="19">
        <f t="shared" si="30"/>
        <v>343</v>
      </c>
      <c r="BA26" s="19">
        <f t="shared" si="30"/>
        <v>115</v>
      </c>
      <c r="BB26" s="19">
        <f t="shared" si="30"/>
        <v>103</v>
      </c>
      <c r="BC26" s="19">
        <f t="shared" si="30"/>
        <v>179</v>
      </c>
      <c r="BD26" s="19">
        <f t="shared" si="30"/>
        <v>188</v>
      </c>
      <c r="BE26" s="19">
        <f t="shared" si="30"/>
        <v>286</v>
      </c>
      <c r="BF26" s="19">
        <f t="shared" si="30"/>
        <v>301.3</v>
      </c>
      <c r="BG26" s="19">
        <f t="shared" si="30"/>
        <v>185.1</v>
      </c>
      <c r="BH26" s="19">
        <f t="shared" si="30"/>
        <v>122.50000000000001</v>
      </c>
      <c r="BI26" s="19">
        <f t="shared" si="30"/>
        <v>157.6</v>
      </c>
      <c r="BJ26" s="19">
        <f t="shared" si="30"/>
        <v>124.4</v>
      </c>
      <c r="BK26" s="19">
        <f t="shared" si="30"/>
        <v>196.39999999999998</v>
      </c>
      <c r="BL26" s="19">
        <f t="shared" si="30"/>
        <v>187.9</v>
      </c>
      <c r="BM26" s="19">
        <f t="shared" si="30"/>
        <v>247</v>
      </c>
      <c r="BN26" s="19">
        <f t="shared" ref="BN26:CQ26" si="31">SUM(BN7:BN10)</f>
        <v>134.80000000000001</v>
      </c>
      <c r="BO26" s="19">
        <f t="shared" si="31"/>
        <v>416.20000000000005</v>
      </c>
      <c r="BP26" s="19">
        <f t="shared" si="31"/>
        <v>194</v>
      </c>
      <c r="BQ26" s="19">
        <f t="shared" si="31"/>
        <v>204.6</v>
      </c>
      <c r="BR26" s="19">
        <f t="shared" si="31"/>
        <v>133.80000000000001</v>
      </c>
      <c r="BS26" s="19">
        <f t="shared" si="31"/>
        <v>128.70000000000002</v>
      </c>
      <c r="BT26" s="19">
        <f t="shared" si="31"/>
        <v>223.39999999999998</v>
      </c>
      <c r="BU26" s="19">
        <f t="shared" si="31"/>
        <v>40.400000000000006</v>
      </c>
      <c r="BV26" s="19">
        <f t="shared" si="31"/>
        <v>162.60000000000002</v>
      </c>
      <c r="BW26" s="19">
        <f t="shared" si="31"/>
        <v>79.600000000000009</v>
      </c>
      <c r="BX26" s="19">
        <f t="shared" si="31"/>
        <v>216.60000000000002</v>
      </c>
      <c r="BY26" s="19">
        <f t="shared" si="31"/>
        <v>175.00000000000003</v>
      </c>
      <c r="BZ26" s="19">
        <f t="shared" si="31"/>
        <v>198</v>
      </c>
      <c r="CA26" s="19">
        <f t="shared" si="31"/>
        <v>128.39999999999998</v>
      </c>
      <c r="CB26" s="19">
        <f t="shared" si="31"/>
        <v>209.6</v>
      </c>
      <c r="CC26" s="19">
        <f t="shared" si="31"/>
        <v>174.4</v>
      </c>
      <c r="CD26" s="19">
        <f t="shared" si="31"/>
        <v>87</v>
      </c>
      <c r="CE26" s="19">
        <f t="shared" si="31"/>
        <v>150.19999999999999</v>
      </c>
      <c r="CF26" s="19">
        <f t="shared" si="31"/>
        <v>157.19999999999999</v>
      </c>
      <c r="CG26" s="19">
        <f t="shared" si="31"/>
        <v>202.1</v>
      </c>
      <c r="CH26" s="19">
        <f t="shared" si="31"/>
        <v>273.60000000000002</v>
      </c>
      <c r="CI26" s="19">
        <f t="shared" si="31"/>
        <v>109</v>
      </c>
      <c r="CJ26" s="19">
        <f t="shared" si="31"/>
        <v>159.6</v>
      </c>
      <c r="CK26" s="19">
        <f t="shared" si="31"/>
        <v>267.39999999999998</v>
      </c>
      <c r="CL26" s="19">
        <f t="shared" si="31"/>
        <v>367.6</v>
      </c>
      <c r="CM26" s="19">
        <f t="shared" si="31"/>
        <v>186.6</v>
      </c>
      <c r="CN26" s="19">
        <f t="shared" si="31"/>
        <v>44.2</v>
      </c>
      <c r="CO26" s="19">
        <f t="shared" si="31"/>
        <v>117.60000000000001</v>
      </c>
      <c r="CP26" s="19">
        <f t="shared" si="31"/>
        <v>192.6</v>
      </c>
      <c r="CQ26" s="19">
        <f t="shared" si="31"/>
        <v>192</v>
      </c>
      <c r="CR26" s="19"/>
      <c r="CS26" s="4">
        <f>AVERAGE(BF26:CQ26)</f>
        <v>180.23684210526318</v>
      </c>
      <c r="CT26" s="26" t="s">
        <v>62</v>
      </c>
      <c r="CU26" s="4">
        <f t="shared" si="24"/>
        <v>188.04989361702121</v>
      </c>
      <c r="CV26" s="3"/>
      <c r="CW26" s="25">
        <v>17</v>
      </c>
      <c r="CX26" s="4">
        <v>41.683333333333323</v>
      </c>
      <c r="CY26" s="27">
        <f t="shared" si="28"/>
        <v>0.40783686525389856</v>
      </c>
      <c r="DA26" s="19"/>
      <c r="DC26" s="8">
        <v>2007</v>
      </c>
      <c r="DD26" s="19">
        <v>539</v>
      </c>
      <c r="DF26" s="8">
        <v>1950</v>
      </c>
      <c r="DG26" s="19">
        <v>546.09999999999991</v>
      </c>
      <c r="DI26" s="8">
        <v>2013</v>
      </c>
      <c r="DJ26" s="19">
        <v>319.89999999999998</v>
      </c>
      <c r="DL26" s="8">
        <v>2002</v>
      </c>
      <c r="DM26" s="27">
        <v>105.6</v>
      </c>
      <c r="DO26" s="8">
        <v>1968</v>
      </c>
      <c r="DP26" s="19">
        <v>92.710000000000008</v>
      </c>
      <c r="DR26" s="8">
        <v>1958</v>
      </c>
      <c r="DS26" s="8">
        <v>113.03</v>
      </c>
      <c r="DU26" s="8">
        <v>2017</v>
      </c>
      <c r="DV26" s="19">
        <v>146.6</v>
      </c>
      <c r="DY26" s="8">
        <v>1960</v>
      </c>
      <c r="DZ26" s="19">
        <v>13.97</v>
      </c>
      <c r="EB26" s="8">
        <v>1976</v>
      </c>
      <c r="EC26" s="8">
        <v>13</v>
      </c>
      <c r="EE26" s="8">
        <v>1971</v>
      </c>
      <c r="EF26" s="8">
        <v>20</v>
      </c>
      <c r="EH26" s="8">
        <v>2001</v>
      </c>
      <c r="EI26" s="8">
        <v>20.8</v>
      </c>
      <c r="EK26" s="8">
        <v>2009</v>
      </c>
      <c r="EL26" s="8">
        <v>32.799999999999997</v>
      </c>
      <c r="EN26" s="8">
        <v>1972</v>
      </c>
      <c r="EO26" s="8">
        <v>27</v>
      </c>
      <c r="EQ26" s="8">
        <v>1987</v>
      </c>
      <c r="ER26" s="8">
        <v>35.4</v>
      </c>
      <c r="ET26" s="8">
        <v>1957</v>
      </c>
      <c r="EU26" s="8">
        <v>36.322000000000003</v>
      </c>
      <c r="EW26" s="8">
        <v>2016</v>
      </c>
      <c r="EX26" s="8">
        <v>26.4</v>
      </c>
      <c r="EZ26" s="8">
        <v>1969</v>
      </c>
      <c r="FA26" s="8">
        <v>24.638000000000002</v>
      </c>
      <c r="FC26" s="8">
        <v>1959</v>
      </c>
      <c r="FD26" s="8">
        <v>20.574000000000002</v>
      </c>
      <c r="FF26" s="8">
        <v>2016</v>
      </c>
      <c r="FG26" s="8">
        <v>20.2</v>
      </c>
      <c r="FI26" s="8">
        <v>2010</v>
      </c>
      <c r="FJ26" s="19">
        <v>47</v>
      </c>
      <c r="FL26" s="8">
        <v>1982</v>
      </c>
      <c r="FM26" s="19">
        <v>93</v>
      </c>
      <c r="FO26" s="8">
        <v>1967</v>
      </c>
      <c r="FP26" s="19">
        <v>134.36599999999999</v>
      </c>
      <c r="FR26" s="8">
        <v>1931</v>
      </c>
      <c r="FS26" s="8">
        <v>188.214</v>
      </c>
      <c r="FU26" s="8">
        <v>1982</v>
      </c>
      <c r="FV26" s="8">
        <v>254</v>
      </c>
      <c r="FX26" s="8">
        <v>1931</v>
      </c>
      <c r="FY26" s="8">
        <v>325.12</v>
      </c>
      <c r="GA26" s="8">
        <v>1946</v>
      </c>
      <c r="GB26" s="19">
        <v>377.95200000000006</v>
      </c>
      <c r="GD26" s="8">
        <v>1946</v>
      </c>
      <c r="GE26" s="19">
        <v>424.94200000000006</v>
      </c>
      <c r="GG26" s="8">
        <v>2005</v>
      </c>
      <c r="GH26" s="8">
        <v>462.00000000000006</v>
      </c>
      <c r="GJ26" s="8">
        <v>1932</v>
      </c>
      <c r="GK26" s="19">
        <v>489.45799999999997</v>
      </c>
      <c r="GM26" s="8">
        <v>1988</v>
      </c>
      <c r="GN26" s="19">
        <v>322.3</v>
      </c>
      <c r="GP26" s="8">
        <v>2004</v>
      </c>
      <c r="GQ26" s="19">
        <v>354.59999999999997</v>
      </c>
      <c r="GS26" s="8">
        <v>2008</v>
      </c>
      <c r="GT26" s="19">
        <v>385</v>
      </c>
      <c r="GV26" s="8">
        <v>1943</v>
      </c>
      <c r="GW26" s="19">
        <v>416.30599999999998</v>
      </c>
      <c r="GY26" s="8">
        <v>1983</v>
      </c>
      <c r="GZ26" s="19">
        <v>94</v>
      </c>
      <c r="HB26" s="8">
        <v>1949</v>
      </c>
      <c r="HC26" s="19">
        <v>60.198</v>
      </c>
    </row>
    <row r="27" spans="1:211" ht="12.95" customHeight="1">
      <c r="A27" s="19" t="s">
        <v>61</v>
      </c>
      <c r="B27" s="19">
        <f t="shared" ref="B27:AG27" si="32">SUM(B7:B11)</f>
        <v>233.68</v>
      </c>
      <c r="C27" s="19">
        <f t="shared" si="32"/>
        <v>188.214</v>
      </c>
      <c r="D27" s="19">
        <f t="shared" si="32"/>
        <v>283.464</v>
      </c>
      <c r="E27" s="19">
        <f t="shared" si="32"/>
        <v>255.27</v>
      </c>
      <c r="F27" s="19">
        <f t="shared" si="32"/>
        <v>178.816</v>
      </c>
      <c r="G27" s="19">
        <f t="shared" si="32"/>
        <v>222.25</v>
      </c>
      <c r="H27" s="19">
        <f t="shared" si="32"/>
        <v>295.65600000000001</v>
      </c>
      <c r="I27" s="19">
        <f t="shared" si="32"/>
        <v>323.08800000000002</v>
      </c>
      <c r="J27" s="19">
        <f t="shared" si="32"/>
        <v>318.77</v>
      </c>
      <c r="K27" s="19">
        <f t="shared" si="32"/>
        <v>65.278000000000006</v>
      </c>
      <c r="L27" s="19">
        <f t="shared" si="32"/>
        <v>258.572</v>
      </c>
      <c r="M27" s="19">
        <f t="shared" si="32"/>
        <v>279.14600000000002</v>
      </c>
      <c r="N27" s="19">
        <f t="shared" si="32"/>
        <v>320.80200000000002</v>
      </c>
      <c r="O27" s="19">
        <f t="shared" si="32"/>
        <v>141.98599999999999</v>
      </c>
      <c r="P27" s="19">
        <f t="shared" si="32"/>
        <v>185.42</v>
      </c>
      <c r="Q27" s="19">
        <f t="shared" si="32"/>
        <v>315.214</v>
      </c>
      <c r="R27" s="19">
        <f t="shared" si="32"/>
        <v>268.47800000000001</v>
      </c>
      <c r="S27" s="19">
        <f t="shared" si="32"/>
        <v>207.01</v>
      </c>
      <c r="T27" s="19">
        <f t="shared" si="32"/>
        <v>373.88800000000003</v>
      </c>
      <c r="U27" s="19">
        <f t="shared" si="32"/>
        <v>248.91999999999996</v>
      </c>
      <c r="V27" s="19">
        <f t="shared" si="32"/>
        <v>142.494</v>
      </c>
      <c r="W27" s="19">
        <f t="shared" si="32"/>
        <v>299.72000000000003</v>
      </c>
      <c r="X27" s="19">
        <f t="shared" si="32"/>
        <v>224.79000000000002</v>
      </c>
      <c r="Y27" s="19">
        <f t="shared" si="32"/>
        <v>396.49400000000003</v>
      </c>
      <c r="Z27" s="19">
        <f t="shared" si="32"/>
        <v>279.39999999999998</v>
      </c>
      <c r="AA27" s="19">
        <f t="shared" si="32"/>
        <v>331.21600000000001</v>
      </c>
      <c r="AB27" s="19">
        <f t="shared" si="32"/>
        <v>409.44799999999998</v>
      </c>
      <c r="AC27" s="19">
        <f t="shared" si="32"/>
        <v>399.28799999999995</v>
      </c>
      <c r="AD27" s="19">
        <f t="shared" si="32"/>
        <v>276.86</v>
      </c>
      <c r="AE27" s="19">
        <f t="shared" si="32"/>
        <v>179.07</v>
      </c>
      <c r="AF27" s="19">
        <f t="shared" si="32"/>
        <v>203.96199999999999</v>
      </c>
      <c r="AG27" s="19">
        <f t="shared" si="32"/>
        <v>284.226</v>
      </c>
      <c r="AH27" s="19">
        <f t="shared" ref="AH27:BM27" si="33">SUM(AH7:AH11)</f>
        <v>515.61999999999989</v>
      </c>
      <c r="AI27" s="19">
        <f t="shared" si="33"/>
        <v>239.52200000000002</v>
      </c>
      <c r="AJ27" s="19">
        <f t="shared" si="33"/>
        <v>198.37399999999997</v>
      </c>
      <c r="AK27" s="19">
        <f t="shared" si="33"/>
        <v>192.024</v>
      </c>
      <c r="AL27" s="19">
        <f t="shared" si="33"/>
        <v>379.98400000000004</v>
      </c>
      <c r="AM27" s="19">
        <f t="shared" si="33"/>
        <v>187.19799999999998</v>
      </c>
      <c r="AN27" s="19">
        <f t="shared" si="33"/>
        <v>275.59000000000003</v>
      </c>
      <c r="AO27" s="19">
        <f t="shared" si="33"/>
        <v>179.07</v>
      </c>
      <c r="AP27" s="19">
        <f t="shared" si="33"/>
        <v>261.62</v>
      </c>
      <c r="AQ27" s="19">
        <f t="shared" si="33"/>
        <v>248</v>
      </c>
      <c r="AR27" s="19">
        <f t="shared" si="33"/>
        <v>294</v>
      </c>
      <c r="AS27" s="19">
        <f t="shared" si="33"/>
        <v>122</v>
      </c>
      <c r="AT27" s="19">
        <f t="shared" si="33"/>
        <v>259</v>
      </c>
      <c r="AU27" s="19">
        <f t="shared" si="33"/>
        <v>315</v>
      </c>
      <c r="AV27" s="19">
        <f t="shared" si="33"/>
        <v>261</v>
      </c>
      <c r="AW27" s="19">
        <f t="shared" si="33"/>
        <v>256</v>
      </c>
      <c r="AX27" s="19">
        <f t="shared" si="33"/>
        <v>185</v>
      </c>
      <c r="AY27" s="19">
        <f t="shared" si="33"/>
        <v>280</v>
      </c>
      <c r="AZ27" s="19">
        <f t="shared" si="33"/>
        <v>370</v>
      </c>
      <c r="BA27" s="19">
        <f t="shared" si="33"/>
        <v>236</v>
      </c>
      <c r="BB27" s="19">
        <f t="shared" si="33"/>
        <v>166</v>
      </c>
      <c r="BC27" s="19">
        <f t="shared" si="33"/>
        <v>220</v>
      </c>
      <c r="BD27" s="19">
        <f t="shared" si="33"/>
        <v>244</v>
      </c>
      <c r="BE27" s="19">
        <f t="shared" si="33"/>
        <v>308</v>
      </c>
      <c r="BF27" s="19">
        <f t="shared" si="33"/>
        <v>362.40000000000003</v>
      </c>
      <c r="BG27" s="19">
        <f t="shared" si="33"/>
        <v>296.10000000000002</v>
      </c>
      <c r="BH27" s="19">
        <f t="shared" si="33"/>
        <v>183.3</v>
      </c>
      <c r="BI27" s="19">
        <f t="shared" si="33"/>
        <v>243.89999999999998</v>
      </c>
      <c r="BJ27" s="19">
        <f t="shared" si="33"/>
        <v>147.4</v>
      </c>
      <c r="BK27" s="19">
        <f t="shared" si="33"/>
        <v>218.79999999999998</v>
      </c>
      <c r="BL27" s="19">
        <f t="shared" si="33"/>
        <v>229.4</v>
      </c>
      <c r="BM27" s="19">
        <f t="shared" si="33"/>
        <v>362.3</v>
      </c>
      <c r="BN27" s="19">
        <f t="shared" ref="BN27:CQ27" si="34">SUM(BN7:BN11)</f>
        <v>182.70000000000002</v>
      </c>
      <c r="BO27" s="19">
        <f t="shared" si="34"/>
        <v>496.80000000000007</v>
      </c>
      <c r="BP27" s="19">
        <f t="shared" si="34"/>
        <v>234.1</v>
      </c>
      <c r="BQ27" s="19">
        <f t="shared" si="34"/>
        <v>232.4</v>
      </c>
      <c r="BR27" s="19">
        <f t="shared" si="34"/>
        <v>183.4</v>
      </c>
      <c r="BS27" s="19">
        <f t="shared" si="34"/>
        <v>147.4</v>
      </c>
      <c r="BT27" s="19">
        <f t="shared" si="34"/>
        <v>280.59999999999997</v>
      </c>
      <c r="BU27" s="43">
        <f t="shared" si="34"/>
        <v>67.2</v>
      </c>
      <c r="BV27" s="19">
        <f t="shared" si="34"/>
        <v>193.40000000000003</v>
      </c>
      <c r="BW27" s="19">
        <f t="shared" si="34"/>
        <v>116.80000000000001</v>
      </c>
      <c r="BX27" s="19">
        <f t="shared" si="34"/>
        <v>268.40000000000003</v>
      </c>
      <c r="BY27" s="19">
        <f t="shared" si="34"/>
        <v>272</v>
      </c>
      <c r="BZ27" s="19">
        <f t="shared" si="34"/>
        <v>240.6</v>
      </c>
      <c r="CA27" s="19">
        <f t="shared" si="34"/>
        <v>199.39999999999998</v>
      </c>
      <c r="CB27" s="19">
        <f t="shared" si="34"/>
        <v>213.6</v>
      </c>
      <c r="CC27" s="19">
        <f t="shared" si="34"/>
        <v>207.2</v>
      </c>
      <c r="CD27" s="19">
        <f t="shared" si="34"/>
        <v>254.2</v>
      </c>
      <c r="CE27" s="19">
        <f t="shared" si="34"/>
        <v>270.2</v>
      </c>
      <c r="CF27" s="19">
        <f t="shared" si="34"/>
        <v>185.79999999999998</v>
      </c>
      <c r="CG27" s="19">
        <f t="shared" si="34"/>
        <v>296.5</v>
      </c>
      <c r="CH27" s="19">
        <f t="shared" si="34"/>
        <v>289.60000000000002</v>
      </c>
      <c r="CI27" s="19">
        <f t="shared" si="34"/>
        <v>129</v>
      </c>
      <c r="CJ27" s="19">
        <f t="shared" si="34"/>
        <v>248.8</v>
      </c>
      <c r="CK27" s="19">
        <f t="shared" si="34"/>
        <v>324.59999999999997</v>
      </c>
      <c r="CL27" s="19">
        <f t="shared" si="34"/>
        <v>452.8</v>
      </c>
      <c r="CM27" s="19">
        <f t="shared" si="34"/>
        <v>241.6</v>
      </c>
      <c r="CN27" s="19">
        <f t="shared" si="34"/>
        <v>125.8</v>
      </c>
      <c r="CO27" s="19">
        <f t="shared" si="34"/>
        <v>205.8</v>
      </c>
      <c r="CP27" s="19">
        <f t="shared" si="34"/>
        <v>240.39999999999998</v>
      </c>
      <c r="CQ27" s="19">
        <f t="shared" si="34"/>
        <v>274.39999999999998</v>
      </c>
      <c r="CR27" s="19"/>
      <c r="CS27" s="4">
        <f>AVERAGE(BF27:CQ27)</f>
        <v>239.97631578947366</v>
      </c>
      <c r="CT27" s="26" t="s">
        <v>61</v>
      </c>
      <c r="CU27" s="4">
        <f t="shared" si="24"/>
        <v>252.1594893617021</v>
      </c>
      <c r="CV27" s="3"/>
      <c r="CW27" s="25">
        <v>9.6</v>
      </c>
      <c r="CX27" s="4">
        <v>49.727777777777781</v>
      </c>
      <c r="CY27" s="27">
        <f t="shared" si="28"/>
        <v>0.19305105574796111</v>
      </c>
      <c r="DA27" s="19"/>
      <c r="DC27" s="8">
        <v>1958</v>
      </c>
      <c r="DD27" s="19">
        <v>540.76599999999996</v>
      </c>
      <c r="DF27" s="8">
        <v>1932</v>
      </c>
      <c r="DG27" s="19">
        <v>546.60800000000006</v>
      </c>
      <c r="DI27" s="8">
        <v>1989</v>
      </c>
      <c r="DJ27" s="19">
        <v>319.90000000000003</v>
      </c>
      <c r="DL27" s="8">
        <v>1982</v>
      </c>
      <c r="DM27" s="27">
        <v>106</v>
      </c>
      <c r="DO27" s="8">
        <v>1946</v>
      </c>
      <c r="DP27" s="19">
        <v>93.472000000000008</v>
      </c>
      <c r="DR27" s="8">
        <v>1988</v>
      </c>
      <c r="DS27" s="8">
        <v>114.1</v>
      </c>
      <c r="DU27" s="8">
        <v>1938</v>
      </c>
      <c r="DV27" s="19">
        <v>147.828</v>
      </c>
      <c r="DY27" s="8">
        <v>1979</v>
      </c>
      <c r="DZ27" s="19">
        <v>15</v>
      </c>
      <c r="EB27" s="8">
        <v>1999</v>
      </c>
      <c r="EC27" s="8">
        <v>13.3</v>
      </c>
      <c r="EE27" s="8">
        <v>1937</v>
      </c>
      <c r="EF27" s="8">
        <v>20.827999999999999</v>
      </c>
      <c r="EH27" s="8">
        <v>1998</v>
      </c>
      <c r="EI27" s="8">
        <v>22</v>
      </c>
      <c r="EK27" s="8">
        <v>1964</v>
      </c>
      <c r="EL27" s="8">
        <v>33.527999999999999</v>
      </c>
      <c r="EN27" s="8">
        <v>1973</v>
      </c>
      <c r="EO27" s="8">
        <v>27</v>
      </c>
      <c r="EQ27" s="8">
        <v>1975</v>
      </c>
      <c r="ER27" s="8">
        <v>36</v>
      </c>
      <c r="ET27" s="8">
        <v>1959</v>
      </c>
      <c r="EU27" s="8">
        <v>36.322000000000003</v>
      </c>
      <c r="EW27" s="8">
        <v>1973</v>
      </c>
      <c r="EX27" s="8">
        <v>28</v>
      </c>
      <c r="EZ27" s="8">
        <v>1994</v>
      </c>
      <c r="FA27" s="8">
        <v>24.9</v>
      </c>
      <c r="FC27" s="8">
        <v>1982</v>
      </c>
      <c r="FD27" s="8">
        <v>22</v>
      </c>
      <c r="FF27" s="8">
        <v>1930</v>
      </c>
      <c r="FG27" s="8">
        <v>20.32</v>
      </c>
      <c r="FI27" s="8">
        <v>1972</v>
      </c>
      <c r="FJ27" s="19">
        <v>51</v>
      </c>
      <c r="FL27" s="8">
        <v>1947</v>
      </c>
      <c r="FM27" s="19">
        <v>94.742000000000004</v>
      </c>
      <c r="FO27" s="8">
        <v>1994</v>
      </c>
      <c r="FP27" s="19">
        <v>134.80000000000001</v>
      </c>
      <c r="FR27" s="8">
        <v>1965</v>
      </c>
      <c r="FS27" s="8">
        <v>192.024</v>
      </c>
      <c r="FU27" s="8">
        <v>1964</v>
      </c>
      <c r="FV27" s="8">
        <v>257.04799999999994</v>
      </c>
      <c r="FX27" s="8">
        <v>1991</v>
      </c>
      <c r="FY27" s="8">
        <v>325.2</v>
      </c>
      <c r="GA27" s="8">
        <v>1964</v>
      </c>
      <c r="GB27" s="19">
        <v>378.71399999999994</v>
      </c>
      <c r="GD27" s="8">
        <v>2016</v>
      </c>
      <c r="GE27" s="19">
        <v>425.59999999999997</v>
      </c>
      <c r="GG27" s="8">
        <v>1932</v>
      </c>
      <c r="GH27" s="8">
        <v>466.85199999999998</v>
      </c>
      <c r="GJ27" s="8">
        <v>1961</v>
      </c>
      <c r="GK27" s="19">
        <v>496.06199999999995</v>
      </c>
      <c r="GM27" s="8">
        <v>1940</v>
      </c>
      <c r="GN27" s="19">
        <v>325.12</v>
      </c>
      <c r="GP27" s="8">
        <v>2008</v>
      </c>
      <c r="GQ27" s="19">
        <v>359</v>
      </c>
      <c r="GS27" s="8">
        <v>2003</v>
      </c>
      <c r="GT27" s="19">
        <v>387.6</v>
      </c>
      <c r="GV27" s="8">
        <v>1962</v>
      </c>
      <c r="GW27" s="19">
        <v>424.68799999999999</v>
      </c>
      <c r="GY27" s="8">
        <v>1959</v>
      </c>
      <c r="GZ27" s="19">
        <v>95.250000000000014</v>
      </c>
      <c r="HB27" s="8">
        <v>2010</v>
      </c>
      <c r="HC27" s="19">
        <v>60.400000000000006</v>
      </c>
    </row>
    <row r="28" spans="1:211" ht="12.95" customHeight="1">
      <c r="A28" s="28" t="s">
        <v>84</v>
      </c>
      <c r="B28" s="19">
        <f t="shared" ref="B28:AG28" si="35">SUM(B7:B12)</f>
        <v>249.68200000000002</v>
      </c>
      <c r="C28" s="19">
        <f t="shared" si="35"/>
        <v>227.32999999999998</v>
      </c>
      <c r="D28" s="19">
        <f t="shared" si="35"/>
        <v>325.62799999999999</v>
      </c>
      <c r="E28" s="19">
        <f t="shared" si="35"/>
        <v>273.30400000000003</v>
      </c>
      <c r="F28" s="19">
        <f t="shared" si="35"/>
        <v>273.05</v>
      </c>
      <c r="G28" s="19">
        <f t="shared" si="35"/>
        <v>274.06600000000003</v>
      </c>
      <c r="H28" s="19">
        <f t="shared" si="35"/>
        <v>354.584</v>
      </c>
      <c r="I28" s="19">
        <f t="shared" si="35"/>
        <v>346.964</v>
      </c>
      <c r="J28" s="19">
        <f t="shared" si="35"/>
        <v>363.98199999999997</v>
      </c>
      <c r="K28" s="19">
        <f t="shared" si="35"/>
        <v>169.67200000000003</v>
      </c>
      <c r="L28" s="19">
        <f t="shared" si="35"/>
        <v>290.83</v>
      </c>
      <c r="M28" s="19">
        <f t="shared" si="35"/>
        <v>338.83600000000001</v>
      </c>
      <c r="N28" s="19">
        <f t="shared" si="35"/>
        <v>329.69200000000001</v>
      </c>
      <c r="O28" s="19">
        <f t="shared" si="35"/>
        <v>296.92599999999999</v>
      </c>
      <c r="P28" s="19">
        <f t="shared" si="35"/>
        <v>216.66199999999998</v>
      </c>
      <c r="Q28" s="19">
        <f t="shared" si="35"/>
        <v>336.80399999999997</v>
      </c>
      <c r="R28" s="19">
        <f t="shared" si="35"/>
        <v>299.46600000000001</v>
      </c>
      <c r="S28" s="19">
        <f t="shared" si="35"/>
        <v>285.75</v>
      </c>
      <c r="T28" s="19">
        <f t="shared" si="35"/>
        <v>396.24</v>
      </c>
      <c r="U28" s="19">
        <f t="shared" si="35"/>
        <v>338.58199999999999</v>
      </c>
      <c r="V28" s="19">
        <f t="shared" si="35"/>
        <v>285.75</v>
      </c>
      <c r="W28" s="19">
        <f t="shared" si="35"/>
        <v>333.50200000000001</v>
      </c>
      <c r="X28" s="19">
        <f t="shared" si="35"/>
        <v>326.13600000000002</v>
      </c>
      <c r="Y28" s="19">
        <f t="shared" si="35"/>
        <v>506.73</v>
      </c>
      <c r="Z28" s="19">
        <f t="shared" si="35"/>
        <v>360.93399999999997</v>
      </c>
      <c r="AA28" s="19">
        <f t="shared" si="35"/>
        <v>395.22399999999999</v>
      </c>
      <c r="AB28" s="19">
        <f t="shared" si="35"/>
        <v>491.23599999999999</v>
      </c>
      <c r="AC28" s="19">
        <f t="shared" si="35"/>
        <v>408.93999999999994</v>
      </c>
      <c r="AD28" s="19">
        <f t="shared" si="35"/>
        <v>323.08800000000002</v>
      </c>
      <c r="AE28" s="19">
        <f t="shared" si="35"/>
        <v>192.53199999999998</v>
      </c>
      <c r="AF28" s="19">
        <f t="shared" si="35"/>
        <v>268.73199999999997</v>
      </c>
      <c r="AG28" s="19">
        <f t="shared" si="35"/>
        <v>308.10199999999998</v>
      </c>
      <c r="AH28" s="19">
        <f t="shared" ref="AH28:BM28" si="36">SUM(AH7:AH12)</f>
        <v>577.08799999999985</v>
      </c>
      <c r="AI28" s="19">
        <f t="shared" si="36"/>
        <v>298.45000000000005</v>
      </c>
      <c r="AJ28" s="19">
        <f t="shared" si="36"/>
        <v>257.04799999999994</v>
      </c>
      <c r="AK28" s="19">
        <f t="shared" si="36"/>
        <v>239.77600000000001</v>
      </c>
      <c r="AL28" s="19">
        <f t="shared" si="36"/>
        <v>438.65800000000002</v>
      </c>
      <c r="AM28" s="19">
        <f t="shared" si="36"/>
        <v>203.45399999999998</v>
      </c>
      <c r="AN28" s="19">
        <f t="shared" si="36"/>
        <v>378.71400000000006</v>
      </c>
      <c r="AO28" s="19">
        <f t="shared" si="36"/>
        <v>193.04</v>
      </c>
      <c r="AP28" s="19">
        <f t="shared" si="36"/>
        <v>347.21800000000002</v>
      </c>
      <c r="AQ28" s="19">
        <f t="shared" si="36"/>
        <v>316</v>
      </c>
      <c r="AR28" s="19">
        <f t="shared" si="36"/>
        <v>321</v>
      </c>
      <c r="AS28" s="19">
        <f t="shared" si="36"/>
        <v>149</v>
      </c>
      <c r="AT28" s="19">
        <f t="shared" si="36"/>
        <v>267</v>
      </c>
      <c r="AU28" s="19">
        <f t="shared" si="36"/>
        <v>421</v>
      </c>
      <c r="AV28" s="19">
        <f t="shared" si="36"/>
        <v>303</v>
      </c>
      <c r="AW28" s="19">
        <f t="shared" si="36"/>
        <v>336</v>
      </c>
      <c r="AX28" s="19">
        <f t="shared" si="36"/>
        <v>231</v>
      </c>
      <c r="AY28" s="19">
        <f t="shared" si="36"/>
        <v>352</v>
      </c>
      <c r="AZ28" s="19">
        <f t="shared" si="36"/>
        <v>464</v>
      </c>
      <c r="BA28" s="19">
        <f t="shared" si="36"/>
        <v>290</v>
      </c>
      <c r="BB28" s="19">
        <f t="shared" si="36"/>
        <v>254</v>
      </c>
      <c r="BC28" s="19">
        <f t="shared" si="36"/>
        <v>236</v>
      </c>
      <c r="BD28" s="19">
        <f t="shared" si="36"/>
        <v>280</v>
      </c>
      <c r="BE28" s="19">
        <f t="shared" si="36"/>
        <v>378</v>
      </c>
      <c r="BF28" s="19">
        <f t="shared" si="36"/>
        <v>426.00000000000006</v>
      </c>
      <c r="BG28" s="19">
        <f t="shared" si="36"/>
        <v>320.70000000000005</v>
      </c>
      <c r="BH28" s="19">
        <f t="shared" si="36"/>
        <v>206.70000000000002</v>
      </c>
      <c r="BI28" s="19">
        <f t="shared" si="36"/>
        <v>333.59999999999997</v>
      </c>
      <c r="BJ28" s="19">
        <f t="shared" si="36"/>
        <v>182.10000000000002</v>
      </c>
      <c r="BK28" s="19">
        <f t="shared" si="36"/>
        <v>276.2</v>
      </c>
      <c r="BL28" s="19">
        <f t="shared" si="36"/>
        <v>246.6</v>
      </c>
      <c r="BM28" s="19">
        <f t="shared" si="36"/>
        <v>487.3</v>
      </c>
      <c r="BN28" s="19">
        <f t="shared" ref="BN28:CQ28" si="37">SUM(BN7:BN12)</f>
        <v>281</v>
      </c>
      <c r="BO28" s="19">
        <f t="shared" si="37"/>
        <v>595.30000000000007</v>
      </c>
      <c r="BP28" s="19">
        <f t="shared" si="37"/>
        <v>268.10000000000002</v>
      </c>
      <c r="BQ28" s="19">
        <f t="shared" si="37"/>
        <v>295.3</v>
      </c>
      <c r="BR28" s="19">
        <f t="shared" si="37"/>
        <v>259.3</v>
      </c>
      <c r="BS28" s="19">
        <f t="shared" si="37"/>
        <v>229.2</v>
      </c>
      <c r="BT28" s="19">
        <f t="shared" si="37"/>
        <v>338.99999999999994</v>
      </c>
      <c r="BU28" s="19">
        <f t="shared" si="37"/>
        <v>141.80000000000001</v>
      </c>
      <c r="BV28" s="19">
        <f t="shared" si="37"/>
        <v>309.40000000000003</v>
      </c>
      <c r="BW28" s="19">
        <f t="shared" si="37"/>
        <v>192</v>
      </c>
      <c r="BX28" s="19">
        <f t="shared" si="37"/>
        <v>328.00000000000006</v>
      </c>
      <c r="BY28" s="19">
        <f t="shared" si="37"/>
        <v>286.60000000000002</v>
      </c>
      <c r="BZ28" s="19">
        <f t="shared" si="37"/>
        <v>292.8</v>
      </c>
      <c r="CA28" s="19">
        <f t="shared" si="37"/>
        <v>244.79999999999998</v>
      </c>
      <c r="CB28" s="19">
        <f t="shared" si="37"/>
        <v>238.79999999999998</v>
      </c>
      <c r="CC28" s="19">
        <f t="shared" si="37"/>
        <v>259.39999999999998</v>
      </c>
      <c r="CD28" s="19">
        <f t="shared" si="37"/>
        <v>409</v>
      </c>
      <c r="CE28" s="19">
        <f t="shared" si="37"/>
        <v>331.8</v>
      </c>
      <c r="CF28" s="19">
        <f t="shared" si="37"/>
        <v>266</v>
      </c>
      <c r="CG28" s="19">
        <f t="shared" si="37"/>
        <v>411.1</v>
      </c>
      <c r="CH28" s="19">
        <f t="shared" si="37"/>
        <v>387.90000000000003</v>
      </c>
      <c r="CI28" s="19">
        <f t="shared" si="37"/>
        <v>216</v>
      </c>
      <c r="CJ28" s="19">
        <f t="shared" si="37"/>
        <v>325.60000000000002</v>
      </c>
      <c r="CK28" s="19">
        <f t="shared" si="37"/>
        <v>342.99999999999994</v>
      </c>
      <c r="CL28" s="19">
        <f t="shared" si="37"/>
        <v>492.2</v>
      </c>
      <c r="CM28" s="19">
        <f t="shared" si="37"/>
        <v>259.60000000000002</v>
      </c>
      <c r="CN28" s="19">
        <f t="shared" si="37"/>
        <v>203.39999999999998</v>
      </c>
      <c r="CO28" s="19">
        <f t="shared" si="37"/>
        <v>281.39999999999998</v>
      </c>
      <c r="CP28" s="19">
        <f t="shared" si="37"/>
        <v>320.79999999999995</v>
      </c>
      <c r="CQ28" s="19">
        <f t="shared" si="37"/>
        <v>296.39999999999998</v>
      </c>
      <c r="CR28" s="19"/>
      <c r="CS28" s="4">
        <f t="shared" ref="CS28:CS30" si="38">AVERAGE(BF28:CQ28)</f>
        <v>304.84736842105258</v>
      </c>
      <c r="CT28" s="26" t="s">
        <v>84</v>
      </c>
      <c r="CU28" s="4">
        <f t="shared" si="24"/>
        <v>311.7510851063829</v>
      </c>
      <c r="CV28" s="3"/>
      <c r="CW28" s="25">
        <v>47.8</v>
      </c>
      <c r="CX28" s="4">
        <v>59.44166666666667</v>
      </c>
      <c r="CY28" s="27">
        <f t="shared" si="28"/>
        <v>0.80414972662273931</v>
      </c>
      <c r="DA28" s="19"/>
      <c r="DC28" s="8">
        <v>1960</v>
      </c>
      <c r="DD28" s="19">
        <v>552.19600000000003</v>
      </c>
      <c r="DF28" s="8">
        <v>1994</v>
      </c>
      <c r="DG28" s="19">
        <v>552.19999999999993</v>
      </c>
      <c r="DI28" s="8">
        <v>1983</v>
      </c>
      <c r="DJ28" s="19">
        <v>321</v>
      </c>
      <c r="DL28" s="8">
        <v>1965</v>
      </c>
      <c r="DM28" s="27">
        <v>107.696</v>
      </c>
      <c r="DO28" s="8">
        <v>1967</v>
      </c>
      <c r="DP28" s="19">
        <v>94.742000000000004</v>
      </c>
      <c r="DR28" s="8">
        <v>1936</v>
      </c>
      <c r="DS28" s="8">
        <v>114.80799999999999</v>
      </c>
      <c r="DU28" s="8">
        <v>2001</v>
      </c>
      <c r="DV28" s="19">
        <v>150</v>
      </c>
      <c r="DY28" s="8">
        <v>1996</v>
      </c>
      <c r="DZ28" s="19">
        <v>17.3</v>
      </c>
      <c r="EB28" s="8">
        <v>1946</v>
      </c>
      <c r="EC28" s="8">
        <v>14.986000000000001</v>
      </c>
      <c r="EE28" s="8">
        <v>2013</v>
      </c>
      <c r="EF28" s="8">
        <v>22</v>
      </c>
      <c r="EH28" s="8">
        <v>1973</v>
      </c>
      <c r="EI28" s="8">
        <v>24</v>
      </c>
      <c r="EK28" s="8">
        <v>2003</v>
      </c>
      <c r="EL28" s="8">
        <v>37.200000000000003</v>
      </c>
      <c r="EN28" s="8">
        <v>1946</v>
      </c>
      <c r="EO28" s="8">
        <v>30.988</v>
      </c>
      <c r="EQ28" s="8">
        <v>1947</v>
      </c>
      <c r="ER28" s="8">
        <v>36.067999999999998</v>
      </c>
      <c r="ET28" s="8">
        <v>1960</v>
      </c>
      <c r="EU28" s="8">
        <v>37.338000000000001</v>
      </c>
      <c r="EW28" s="8">
        <v>1962</v>
      </c>
      <c r="EX28" s="8">
        <v>29.21</v>
      </c>
      <c r="EZ28" s="8">
        <v>1991</v>
      </c>
      <c r="FA28" s="8">
        <v>25.6</v>
      </c>
      <c r="FC28" s="44">
        <v>2023</v>
      </c>
      <c r="FD28" s="44">
        <v>22.4</v>
      </c>
      <c r="FF28" s="8">
        <v>1960</v>
      </c>
      <c r="FG28" s="8">
        <v>20.827999999999999</v>
      </c>
      <c r="FI28" s="8">
        <v>1935</v>
      </c>
      <c r="FJ28" s="19">
        <v>51.816000000000003</v>
      </c>
      <c r="FL28" s="8">
        <v>2008</v>
      </c>
      <c r="FM28" s="19">
        <v>96.6</v>
      </c>
      <c r="FO28" s="8">
        <v>1960</v>
      </c>
      <c r="FP28" s="19">
        <v>146.304</v>
      </c>
      <c r="FR28" s="8">
        <v>2002</v>
      </c>
      <c r="FS28" s="8">
        <v>193.40000000000003</v>
      </c>
      <c r="FU28" s="8">
        <v>1998</v>
      </c>
      <c r="FV28" s="8">
        <v>259.3</v>
      </c>
      <c r="FX28" s="8">
        <v>1997</v>
      </c>
      <c r="FY28" s="8">
        <v>325.7</v>
      </c>
      <c r="GA28" s="8">
        <v>1932</v>
      </c>
      <c r="GB28" s="19">
        <v>378.714</v>
      </c>
      <c r="GD28" s="8">
        <v>1964</v>
      </c>
      <c r="GE28" s="19">
        <v>426.97399999999993</v>
      </c>
      <c r="GG28" s="8">
        <v>2007</v>
      </c>
      <c r="GH28" s="8">
        <v>467.2</v>
      </c>
      <c r="GJ28" s="8">
        <v>1984</v>
      </c>
      <c r="GK28" s="19">
        <v>510</v>
      </c>
      <c r="GM28" s="8">
        <v>2003</v>
      </c>
      <c r="GN28" s="19">
        <v>329.59999999999997</v>
      </c>
      <c r="GP28" s="8">
        <v>1967</v>
      </c>
      <c r="GQ28" s="19">
        <v>360.17200000000003</v>
      </c>
      <c r="GS28" s="8">
        <v>1932</v>
      </c>
      <c r="GT28" s="19">
        <v>388.62</v>
      </c>
      <c r="GV28" s="8">
        <v>2007</v>
      </c>
      <c r="GW28" s="19">
        <v>429.40000000000003</v>
      </c>
      <c r="GY28" s="8">
        <v>1947</v>
      </c>
      <c r="GZ28" s="19">
        <v>98.551999999999992</v>
      </c>
      <c r="HB28" s="8">
        <v>1957</v>
      </c>
      <c r="HC28" s="19">
        <v>60.96</v>
      </c>
    </row>
    <row r="29" spans="1:211" ht="12.95" customHeight="1">
      <c r="A29" s="28" t="s">
        <v>85</v>
      </c>
      <c r="B29" s="19">
        <f t="shared" ref="B29:AG29" si="39">SUM(B7:B13)</f>
        <v>259.58800000000002</v>
      </c>
      <c r="C29" s="19">
        <f t="shared" si="39"/>
        <v>325.12</v>
      </c>
      <c r="D29" s="19">
        <f t="shared" si="39"/>
        <v>338.83600000000001</v>
      </c>
      <c r="E29" s="19">
        <f t="shared" si="39"/>
        <v>313.69000000000005</v>
      </c>
      <c r="F29" s="19">
        <f t="shared" si="39"/>
        <v>350.52</v>
      </c>
      <c r="G29" s="19">
        <f t="shared" si="39"/>
        <v>306.83200000000005</v>
      </c>
      <c r="H29" s="19">
        <f t="shared" si="39"/>
        <v>419.35399999999998</v>
      </c>
      <c r="I29" s="19">
        <f t="shared" si="39"/>
        <v>375.41199999999998</v>
      </c>
      <c r="J29" s="19">
        <f t="shared" si="39"/>
        <v>414.78199999999998</v>
      </c>
      <c r="K29" s="19">
        <f t="shared" si="39"/>
        <v>245.36400000000003</v>
      </c>
      <c r="L29" s="19">
        <f t="shared" si="39"/>
        <v>333.24799999999999</v>
      </c>
      <c r="M29" s="19">
        <f t="shared" si="39"/>
        <v>397.00200000000001</v>
      </c>
      <c r="N29" s="19">
        <f t="shared" si="39"/>
        <v>446.27800000000002</v>
      </c>
      <c r="O29" s="19">
        <f t="shared" si="39"/>
        <v>339.85199999999998</v>
      </c>
      <c r="P29" s="19">
        <f t="shared" si="39"/>
        <v>287.02</v>
      </c>
      <c r="Q29" s="19">
        <f t="shared" si="39"/>
        <v>368.80799999999999</v>
      </c>
      <c r="R29" s="19">
        <f t="shared" si="39"/>
        <v>337.56600000000003</v>
      </c>
      <c r="S29" s="19">
        <f t="shared" si="39"/>
        <v>321.81799999999998</v>
      </c>
      <c r="T29" s="19">
        <f t="shared" si="39"/>
        <v>562.10199999999998</v>
      </c>
      <c r="U29" s="19">
        <f t="shared" si="39"/>
        <v>393.7</v>
      </c>
      <c r="V29" s="19">
        <f t="shared" si="39"/>
        <v>328.93</v>
      </c>
      <c r="W29" s="19">
        <f t="shared" si="39"/>
        <v>401.06600000000003</v>
      </c>
      <c r="X29" s="19">
        <f t="shared" si="39"/>
        <v>366.77600000000001</v>
      </c>
      <c r="Y29" s="19">
        <f t="shared" si="39"/>
        <v>562.86400000000003</v>
      </c>
      <c r="Z29" s="19">
        <f t="shared" si="39"/>
        <v>461.26399999999995</v>
      </c>
      <c r="AA29" s="19">
        <f t="shared" si="39"/>
        <v>452.12</v>
      </c>
      <c r="AB29" s="19">
        <f t="shared" si="39"/>
        <v>542.03599999999994</v>
      </c>
      <c r="AC29" s="19">
        <f t="shared" si="39"/>
        <v>460.75599999999997</v>
      </c>
      <c r="AD29" s="19">
        <f t="shared" si="39"/>
        <v>374.39600000000002</v>
      </c>
      <c r="AE29" s="19">
        <f t="shared" si="39"/>
        <v>298.19599999999997</v>
      </c>
      <c r="AF29" s="19">
        <f t="shared" si="39"/>
        <v>352.298</v>
      </c>
      <c r="AG29" s="19">
        <f t="shared" si="39"/>
        <v>393.95399999999995</v>
      </c>
      <c r="AH29" s="19">
        <f t="shared" ref="AH29:BM29" si="40">SUM(AH7:AH13)</f>
        <v>624.8399999999998</v>
      </c>
      <c r="AI29" s="19">
        <f t="shared" si="40"/>
        <v>389.12800000000004</v>
      </c>
      <c r="AJ29" s="19">
        <f t="shared" si="40"/>
        <v>348.99599999999992</v>
      </c>
      <c r="AK29" s="19">
        <f t="shared" si="40"/>
        <v>316.48400000000004</v>
      </c>
      <c r="AL29" s="19">
        <f t="shared" si="40"/>
        <v>501.904</v>
      </c>
      <c r="AM29" s="19">
        <f t="shared" si="40"/>
        <v>225.55199999999996</v>
      </c>
      <c r="AN29" s="19">
        <f t="shared" si="40"/>
        <v>450.85</v>
      </c>
      <c r="AO29" s="19">
        <f t="shared" si="40"/>
        <v>205.48599999999999</v>
      </c>
      <c r="AP29" s="19">
        <f t="shared" si="40"/>
        <v>434.34000000000003</v>
      </c>
      <c r="AQ29" s="19">
        <f t="shared" si="40"/>
        <v>344</v>
      </c>
      <c r="AR29" s="19">
        <f t="shared" si="40"/>
        <v>374</v>
      </c>
      <c r="AS29" s="19">
        <f t="shared" si="40"/>
        <v>178</v>
      </c>
      <c r="AT29" s="19">
        <f t="shared" si="40"/>
        <v>377</v>
      </c>
      <c r="AU29" s="19">
        <f t="shared" si="40"/>
        <v>457</v>
      </c>
      <c r="AV29" s="19">
        <f t="shared" si="40"/>
        <v>381</v>
      </c>
      <c r="AW29" s="19">
        <f t="shared" si="40"/>
        <v>422</v>
      </c>
      <c r="AX29" s="19">
        <f t="shared" si="40"/>
        <v>363</v>
      </c>
      <c r="AY29" s="19">
        <f t="shared" si="40"/>
        <v>421</v>
      </c>
      <c r="AZ29" s="19">
        <f t="shared" si="40"/>
        <v>508</v>
      </c>
      <c r="BA29" s="19">
        <f t="shared" si="40"/>
        <v>371</v>
      </c>
      <c r="BB29" s="19">
        <f t="shared" si="40"/>
        <v>296</v>
      </c>
      <c r="BC29" s="19">
        <f t="shared" si="40"/>
        <v>318</v>
      </c>
      <c r="BD29" s="19">
        <f t="shared" si="40"/>
        <v>387</v>
      </c>
      <c r="BE29" s="19">
        <f t="shared" si="40"/>
        <v>463</v>
      </c>
      <c r="BF29" s="19">
        <f t="shared" si="40"/>
        <v>464.00000000000006</v>
      </c>
      <c r="BG29" s="19">
        <f t="shared" si="40"/>
        <v>356.1</v>
      </c>
      <c r="BH29" s="19">
        <f t="shared" si="40"/>
        <v>312.70000000000005</v>
      </c>
      <c r="BI29" s="19">
        <f t="shared" si="40"/>
        <v>364.2</v>
      </c>
      <c r="BJ29" s="19">
        <f t="shared" si="40"/>
        <v>233.70000000000002</v>
      </c>
      <c r="BK29" s="19">
        <f t="shared" si="40"/>
        <v>325.2</v>
      </c>
      <c r="BL29" s="19">
        <f t="shared" si="40"/>
        <v>340</v>
      </c>
      <c r="BM29" s="19">
        <f t="shared" si="40"/>
        <v>504</v>
      </c>
      <c r="BN29" s="19">
        <f t="shared" ref="BN29:CQ29" si="41">SUM(BN7:BN13)</f>
        <v>407.5</v>
      </c>
      <c r="BO29" s="19">
        <f t="shared" si="41"/>
        <v>670.30000000000007</v>
      </c>
      <c r="BP29" s="19">
        <f t="shared" si="41"/>
        <v>384.3</v>
      </c>
      <c r="BQ29" s="19">
        <f t="shared" si="41"/>
        <v>325.7</v>
      </c>
      <c r="BR29" s="19">
        <f t="shared" si="41"/>
        <v>433.4</v>
      </c>
      <c r="BS29" s="19">
        <f t="shared" si="41"/>
        <v>334.2</v>
      </c>
      <c r="BT29" s="19">
        <f t="shared" si="41"/>
        <v>381.39999999999992</v>
      </c>
      <c r="BU29" s="19">
        <f t="shared" si="41"/>
        <v>165.20000000000002</v>
      </c>
      <c r="BV29" s="19">
        <f t="shared" si="41"/>
        <v>327.8</v>
      </c>
      <c r="BW29" s="19">
        <f t="shared" si="41"/>
        <v>205.8</v>
      </c>
      <c r="BX29" s="19">
        <f t="shared" si="41"/>
        <v>420.20000000000005</v>
      </c>
      <c r="BY29" s="19">
        <f t="shared" si="41"/>
        <v>374.40000000000003</v>
      </c>
      <c r="BZ29" s="19">
        <f t="shared" si="41"/>
        <v>333.6</v>
      </c>
      <c r="CA29" s="19">
        <f t="shared" si="41"/>
        <v>298.39999999999998</v>
      </c>
      <c r="CB29" s="19">
        <f t="shared" si="41"/>
        <v>391.4</v>
      </c>
      <c r="CC29" s="19">
        <f t="shared" si="41"/>
        <v>310.2</v>
      </c>
      <c r="CD29" s="19">
        <f t="shared" si="41"/>
        <v>466.6</v>
      </c>
      <c r="CE29" s="19">
        <f t="shared" si="41"/>
        <v>372.40000000000003</v>
      </c>
      <c r="CF29" s="19">
        <f t="shared" si="41"/>
        <v>339</v>
      </c>
      <c r="CG29" s="19">
        <f t="shared" si="41"/>
        <v>445.90000000000003</v>
      </c>
      <c r="CH29" s="19">
        <f t="shared" si="41"/>
        <v>397.90000000000003</v>
      </c>
      <c r="CI29" s="19">
        <f t="shared" si="41"/>
        <v>251.2</v>
      </c>
      <c r="CJ29" s="19">
        <f t="shared" si="41"/>
        <v>360</v>
      </c>
      <c r="CK29" s="19">
        <f t="shared" si="41"/>
        <v>405.39999999999992</v>
      </c>
      <c r="CL29" s="19">
        <f t="shared" si="41"/>
        <v>563.79999999999995</v>
      </c>
      <c r="CM29" s="19">
        <f t="shared" si="41"/>
        <v>379.20000000000005</v>
      </c>
      <c r="CN29" s="19">
        <f t="shared" si="41"/>
        <v>220.2</v>
      </c>
      <c r="CO29" s="19">
        <f t="shared" si="41"/>
        <v>425</v>
      </c>
      <c r="CP29" s="19">
        <f t="shared" si="41"/>
        <v>541.4</v>
      </c>
      <c r="CQ29" s="19">
        <f t="shared" si="41"/>
        <v>320.39999999999998</v>
      </c>
      <c r="CR29" s="19"/>
      <c r="CS29" s="4">
        <f t="shared" si="38"/>
        <v>372.42368421052629</v>
      </c>
      <c r="CT29" s="26" t="s">
        <v>85</v>
      </c>
      <c r="CU29" s="4">
        <f t="shared" si="24"/>
        <v>377.03434042553204</v>
      </c>
      <c r="CV29" s="3"/>
      <c r="CW29" s="25">
        <v>80.400000000000006</v>
      </c>
      <c r="CX29" s="4">
        <v>65.630555555555546</v>
      </c>
      <c r="CY29" s="27">
        <f t="shared" si="28"/>
        <v>1.2250391501248574</v>
      </c>
      <c r="DA29" s="19"/>
      <c r="DC29" s="8">
        <v>1965</v>
      </c>
      <c r="DD29" s="19">
        <v>568.96</v>
      </c>
      <c r="DF29" s="8">
        <v>1988</v>
      </c>
      <c r="DG29" s="19">
        <v>552.20000000000005</v>
      </c>
      <c r="DI29" s="8">
        <v>1933</v>
      </c>
      <c r="DJ29" s="19">
        <v>322.58000000000004</v>
      </c>
      <c r="DL29" s="8">
        <v>1932</v>
      </c>
      <c r="DM29" s="27">
        <v>110.744</v>
      </c>
      <c r="DO29" s="8">
        <v>1978</v>
      </c>
      <c r="DP29" s="19">
        <v>95</v>
      </c>
      <c r="DR29" s="44">
        <v>2020</v>
      </c>
      <c r="DS29" s="43">
        <v>117</v>
      </c>
      <c r="DU29" s="8">
        <v>2016</v>
      </c>
      <c r="DV29" s="19">
        <v>150.39999999999998</v>
      </c>
      <c r="DY29" s="8">
        <v>1970</v>
      </c>
      <c r="DZ29" s="19">
        <v>18.033999999999999</v>
      </c>
      <c r="EB29" s="8">
        <v>2015</v>
      </c>
      <c r="EC29" s="8">
        <v>15.2</v>
      </c>
      <c r="EE29" s="8">
        <v>2003</v>
      </c>
      <c r="EF29" s="8">
        <v>22.2</v>
      </c>
      <c r="EH29" s="44">
        <v>2020</v>
      </c>
      <c r="EI29" s="44">
        <v>24.2</v>
      </c>
      <c r="EK29" s="8">
        <v>1973</v>
      </c>
      <c r="EL29" s="8">
        <v>38</v>
      </c>
      <c r="EN29" s="8">
        <v>1944</v>
      </c>
      <c r="EO29" s="8">
        <v>31.242000000000001</v>
      </c>
      <c r="EQ29" s="8">
        <v>1986</v>
      </c>
      <c r="ER29" s="8">
        <v>38</v>
      </c>
      <c r="ET29" s="8">
        <v>2016</v>
      </c>
      <c r="EU29" s="8">
        <v>39.200000000000003</v>
      </c>
      <c r="EW29" s="8">
        <v>1990</v>
      </c>
      <c r="EX29" s="8">
        <v>30.5</v>
      </c>
      <c r="EZ29" s="8">
        <v>1997</v>
      </c>
      <c r="FA29" s="8">
        <v>26.5</v>
      </c>
      <c r="FC29" s="8">
        <v>1932</v>
      </c>
      <c r="FD29" s="8">
        <v>22.606000000000002</v>
      </c>
      <c r="FF29" s="8">
        <v>2017</v>
      </c>
      <c r="FG29" s="8">
        <v>21.6</v>
      </c>
      <c r="FI29" s="8">
        <v>2011</v>
      </c>
      <c r="FJ29" s="19">
        <v>52</v>
      </c>
      <c r="FL29" s="8">
        <v>1952</v>
      </c>
      <c r="FM29" s="19">
        <v>97.789999999999992</v>
      </c>
      <c r="FO29" s="8">
        <v>1970</v>
      </c>
      <c r="FP29" s="19">
        <v>149.09800000000001</v>
      </c>
      <c r="FR29" s="8">
        <v>1964</v>
      </c>
      <c r="FS29" s="8">
        <v>198.37399999999997</v>
      </c>
      <c r="FU29" s="8">
        <v>2009</v>
      </c>
      <c r="FV29" s="8">
        <v>259.39999999999998</v>
      </c>
      <c r="FX29" s="8">
        <v>2002</v>
      </c>
      <c r="FY29" s="8">
        <v>327.8</v>
      </c>
      <c r="GA29" s="8">
        <v>1933</v>
      </c>
      <c r="GB29" s="19">
        <v>382.01600000000008</v>
      </c>
      <c r="GD29" s="8">
        <v>1958</v>
      </c>
      <c r="GE29" s="19">
        <v>428.24400000000003</v>
      </c>
      <c r="GG29" s="8">
        <v>2014</v>
      </c>
      <c r="GH29" s="8">
        <v>470.90000000000003</v>
      </c>
      <c r="GJ29" s="8">
        <v>2001</v>
      </c>
      <c r="GK29" s="19">
        <v>514.20000000000005</v>
      </c>
      <c r="GM29" s="8">
        <v>1955</v>
      </c>
      <c r="GN29" s="19">
        <v>330.2</v>
      </c>
      <c r="GP29" s="8">
        <v>2019</v>
      </c>
      <c r="GQ29" s="19">
        <v>360.60000000000008</v>
      </c>
      <c r="GS29" s="8">
        <v>1981</v>
      </c>
      <c r="GT29" s="19">
        <v>398</v>
      </c>
      <c r="GV29" s="8">
        <v>2008</v>
      </c>
      <c r="GW29" s="19">
        <v>436.2</v>
      </c>
      <c r="GY29" s="8">
        <v>2006</v>
      </c>
      <c r="GZ29" s="19">
        <v>100.2</v>
      </c>
      <c r="HB29" s="8">
        <v>1931</v>
      </c>
      <c r="HC29" s="19">
        <v>61.213999999999999</v>
      </c>
    </row>
    <row r="30" spans="1:211" ht="12.95" customHeight="1">
      <c r="A30" s="28" t="s">
        <v>86</v>
      </c>
      <c r="B30" s="19">
        <f t="shared" ref="B30:AG30" si="42">SUM(B7:B14)</f>
        <v>324.10400000000004</v>
      </c>
      <c r="C30" s="19">
        <f t="shared" si="42"/>
        <v>351.02800000000002</v>
      </c>
      <c r="D30" s="19">
        <f t="shared" si="42"/>
        <v>378.714</v>
      </c>
      <c r="E30" s="19">
        <f t="shared" si="42"/>
        <v>382.01600000000008</v>
      </c>
      <c r="F30" s="19">
        <f t="shared" si="42"/>
        <v>427.73599999999999</v>
      </c>
      <c r="G30" s="19">
        <f t="shared" si="42"/>
        <v>374.39600000000007</v>
      </c>
      <c r="H30" s="19">
        <f t="shared" si="42"/>
        <v>498.09399999999999</v>
      </c>
      <c r="I30" s="19">
        <f t="shared" si="42"/>
        <v>407.66999999999996</v>
      </c>
      <c r="J30" s="19">
        <f t="shared" si="42"/>
        <v>466.59799999999996</v>
      </c>
      <c r="K30" s="19">
        <f t="shared" si="42"/>
        <v>322.32600000000002</v>
      </c>
      <c r="L30" s="19">
        <f t="shared" si="42"/>
        <v>359.15600000000001</v>
      </c>
      <c r="M30" s="19">
        <f t="shared" si="42"/>
        <v>471.678</v>
      </c>
      <c r="N30" s="19">
        <f t="shared" si="42"/>
        <v>481.07600000000002</v>
      </c>
      <c r="O30" s="19">
        <f t="shared" si="42"/>
        <v>384.048</v>
      </c>
      <c r="P30" s="19">
        <f t="shared" si="42"/>
        <v>371.34799999999996</v>
      </c>
      <c r="Q30" s="19">
        <f t="shared" si="42"/>
        <v>506.73</v>
      </c>
      <c r="R30" s="19">
        <f t="shared" si="42"/>
        <v>377.95200000000006</v>
      </c>
      <c r="S30" s="19">
        <f t="shared" si="42"/>
        <v>386.334</v>
      </c>
      <c r="T30" s="19">
        <f t="shared" si="42"/>
        <v>581.40599999999995</v>
      </c>
      <c r="U30" s="19">
        <f t="shared" si="42"/>
        <v>419.86199999999997</v>
      </c>
      <c r="V30" s="19">
        <f t="shared" si="42"/>
        <v>429.26</v>
      </c>
      <c r="W30" s="19">
        <f t="shared" si="42"/>
        <v>460.75600000000003</v>
      </c>
      <c r="X30" s="19">
        <f t="shared" si="42"/>
        <v>439.166</v>
      </c>
      <c r="Y30" s="19">
        <f t="shared" si="42"/>
        <v>651.25600000000009</v>
      </c>
      <c r="Z30" s="19">
        <f t="shared" si="42"/>
        <v>575.05599999999993</v>
      </c>
      <c r="AA30" s="19">
        <f t="shared" si="42"/>
        <v>518.41399999999999</v>
      </c>
      <c r="AB30" s="19">
        <f t="shared" si="42"/>
        <v>561.84799999999996</v>
      </c>
      <c r="AC30" s="19">
        <f t="shared" si="42"/>
        <v>497.07799999999997</v>
      </c>
      <c r="AD30" s="19">
        <f t="shared" si="42"/>
        <v>407.16200000000003</v>
      </c>
      <c r="AE30" s="19">
        <f t="shared" si="42"/>
        <v>334.51799999999997</v>
      </c>
      <c r="AF30" s="19">
        <f t="shared" si="42"/>
        <v>389.63600000000002</v>
      </c>
      <c r="AG30" s="19">
        <f t="shared" si="42"/>
        <v>413.76599999999996</v>
      </c>
      <c r="AH30" s="19">
        <f t="shared" ref="AH30:BM30" si="43">SUM(AH7:AH14)</f>
        <v>678.43399999999986</v>
      </c>
      <c r="AI30" s="19">
        <f t="shared" si="43"/>
        <v>539.24200000000008</v>
      </c>
      <c r="AJ30" s="19">
        <f t="shared" si="43"/>
        <v>378.71399999999994</v>
      </c>
      <c r="AK30" s="19">
        <f t="shared" si="43"/>
        <v>424.43400000000003</v>
      </c>
      <c r="AL30" s="19">
        <f t="shared" si="43"/>
        <v>522.22400000000005</v>
      </c>
      <c r="AM30" s="19">
        <f t="shared" si="43"/>
        <v>382.27</v>
      </c>
      <c r="AN30" s="19">
        <f t="shared" si="43"/>
        <v>494.53800000000001</v>
      </c>
      <c r="AO30" s="19">
        <f t="shared" si="43"/>
        <v>210.05799999999999</v>
      </c>
      <c r="AP30" s="19">
        <f t="shared" si="43"/>
        <v>500.12600000000003</v>
      </c>
      <c r="AQ30" s="19">
        <f t="shared" si="43"/>
        <v>475</v>
      </c>
      <c r="AR30" s="19">
        <f t="shared" si="43"/>
        <v>424</v>
      </c>
      <c r="AS30" s="19">
        <f t="shared" si="43"/>
        <v>278</v>
      </c>
      <c r="AT30" s="19">
        <f t="shared" si="43"/>
        <v>425</v>
      </c>
      <c r="AU30" s="19">
        <f t="shared" si="43"/>
        <v>583</v>
      </c>
      <c r="AV30" s="19">
        <f t="shared" si="43"/>
        <v>470</v>
      </c>
      <c r="AW30" s="19">
        <f t="shared" si="43"/>
        <v>478</v>
      </c>
      <c r="AX30" s="19">
        <f t="shared" si="43"/>
        <v>443</v>
      </c>
      <c r="AY30" s="19">
        <f t="shared" si="43"/>
        <v>515</v>
      </c>
      <c r="AZ30" s="19">
        <f t="shared" si="43"/>
        <v>572</v>
      </c>
      <c r="BA30" s="19">
        <f t="shared" si="43"/>
        <v>442</v>
      </c>
      <c r="BB30" s="19">
        <f t="shared" si="43"/>
        <v>310</v>
      </c>
      <c r="BC30" s="19">
        <f t="shared" si="43"/>
        <v>376</v>
      </c>
      <c r="BD30" s="19">
        <f t="shared" si="43"/>
        <v>429</v>
      </c>
      <c r="BE30" s="19">
        <f t="shared" si="43"/>
        <v>503</v>
      </c>
      <c r="BF30" s="19">
        <f t="shared" si="43"/>
        <v>578.1</v>
      </c>
      <c r="BG30" s="19">
        <f t="shared" si="43"/>
        <v>403.8</v>
      </c>
      <c r="BH30" s="19">
        <f t="shared" si="43"/>
        <v>343.30000000000007</v>
      </c>
      <c r="BI30" s="19">
        <f t="shared" si="43"/>
        <v>425.4</v>
      </c>
      <c r="BJ30" s="19">
        <f t="shared" si="43"/>
        <v>405.3</v>
      </c>
      <c r="BK30" s="19">
        <f t="shared" si="43"/>
        <v>398.5</v>
      </c>
      <c r="BL30" s="19">
        <f t="shared" si="43"/>
        <v>449.6</v>
      </c>
      <c r="BM30" s="19">
        <f t="shared" si="43"/>
        <v>520</v>
      </c>
      <c r="BN30" s="19">
        <f t="shared" ref="BN30:CQ30" si="44">SUM(BN7:BN14)</f>
        <v>477.5</v>
      </c>
      <c r="BO30" s="19">
        <f t="shared" si="44"/>
        <v>734.80000000000007</v>
      </c>
      <c r="BP30" s="19">
        <f t="shared" si="44"/>
        <v>447.7</v>
      </c>
      <c r="BQ30" s="19">
        <f t="shared" si="44"/>
        <v>361.3</v>
      </c>
      <c r="BR30" s="19">
        <f t="shared" si="44"/>
        <v>482.5</v>
      </c>
      <c r="BS30" s="19">
        <f t="shared" si="44"/>
        <v>374.2</v>
      </c>
      <c r="BT30" s="19">
        <f t="shared" si="44"/>
        <v>453.59999999999991</v>
      </c>
      <c r="BU30" s="19">
        <f t="shared" si="44"/>
        <v>217.20000000000002</v>
      </c>
      <c r="BV30" s="19">
        <f t="shared" si="44"/>
        <v>352.6</v>
      </c>
      <c r="BW30" s="19">
        <f t="shared" si="44"/>
        <v>232</v>
      </c>
      <c r="BX30" s="19">
        <f t="shared" si="44"/>
        <v>464.6</v>
      </c>
      <c r="BY30" s="19">
        <f t="shared" si="44"/>
        <v>389.20000000000005</v>
      </c>
      <c r="BZ30" s="19">
        <f t="shared" si="44"/>
        <v>396</v>
      </c>
      <c r="CA30" s="19">
        <f t="shared" si="44"/>
        <v>341</v>
      </c>
      <c r="CB30" s="19">
        <f t="shared" si="44"/>
        <v>522.79999999999995</v>
      </c>
      <c r="CC30" s="19">
        <f t="shared" si="44"/>
        <v>392.4</v>
      </c>
      <c r="CD30" s="19">
        <f t="shared" si="44"/>
        <v>549.80000000000007</v>
      </c>
      <c r="CE30" s="19">
        <f t="shared" si="44"/>
        <v>425.00000000000006</v>
      </c>
      <c r="CF30" s="19">
        <f t="shared" si="44"/>
        <v>462.2</v>
      </c>
      <c r="CG30" s="19">
        <f t="shared" si="44"/>
        <v>511.30000000000007</v>
      </c>
      <c r="CH30" s="19">
        <f t="shared" si="44"/>
        <v>407.50000000000006</v>
      </c>
      <c r="CI30" s="19">
        <f t="shared" si="44"/>
        <v>301</v>
      </c>
      <c r="CJ30" s="19">
        <f t="shared" si="44"/>
        <v>399.2</v>
      </c>
      <c r="CK30" s="19">
        <f t="shared" si="44"/>
        <v>471.19999999999993</v>
      </c>
      <c r="CL30" s="19">
        <f t="shared" si="44"/>
        <v>623.4</v>
      </c>
      <c r="CM30" s="19">
        <f t="shared" si="44"/>
        <v>435.80000000000007</v>
      </c>
      <c r="CN30" s="19">
        <f t="shared" si="44"/>
        <v>269.8</v>
      </c>
      <c r="CO30" s="19">
        <f t="shared" si="44"/>
        <v>496.2</v>
      </c>
      <c r="CP30" s="19">
        <f t="shared" si="44"/>
        <v>653.79999999999995</v>
      </c>
      <c r="CQ30" s="19">
        <f t="shared" si="44"/>
        <v>344.59999999999997</v>
      </c>
      <c r="CR30" s="19"/>
      <c r="CS30" s="4">
        <f t="shared" si="38"/>
        <v>434.5842105263157</v>
      </c>
      <c r="CT30" s="26" t="s">
        <v>86</v>
      </c>
      <c r="CU30" s="4">
        <f t="shared" si="24"/>
        <v>439.54710638297871</v>
      </c>
      <c r="CW30" s="25">
        <v>220.6</v>
      </c>
      <c r="CX30" s="4">
        <v>64.536111111111111</v>
      </c>
      <c r="CY30" s="27">
        <f t="shared" si="28"/>
        <v>3.4182412947101106</v>
      </c>
      <c r="DA30" s="19"/>
      <c r="DC30" s="8">
        <v>1946</v>
      </c>
      <c r="DD30" s="19">
        <v>571.5</v>
      </c>
      <c r="DF30" s="8">
        <v>1970</v>
      </c>
      <c r="DG30" s="19">
        <v>552.45000000000005</v>
      </c>
      <c r="DI30" s="8">
        <v>2007</v>
      </c>
      <c r="DJ30" s="19">
        <v>322.8</v>
      </c>
      <c r="DL30" s="8">
        <v>1976</v>
      </c>
      <c r="DM30" s="27">
        <v>114</v>
      </c>
      <c r="DO30" s="8">
        <v>2007</v>
      </c>
      <c r="DP30" s="19">
        <v>95.8</v>
      </c>
      <c r="DR30" s="8">
        <v>1998</v>
      </c>
      <c r="DS30" s="8">
        <v>117.6</v>
      </c>
      <c r="DU30" s="8">
        <v>1935</v>
      </c>
      <c r="DV30" s="19">
        <v>152.14599999999999</v>
      </c>
      <c r="DY30" s="8">
        <v>1998</v>
      </c>
      <c r="DZ30" s="19">
        <v>19.3</v>
      </c>
      <c r="EB30" s="8">
        <v>1934</v>
      </c>
      <c r="EC30" s="8">
        <v>16.256</v>
      </c>
      <c r="EE30" s="44">
        <v>2024</v>
      </c>
      <c r="EF30" s="44">
        <v>25</v>
      </c>
      <c r="EH30" s="8">
        <v>1999</v>
      </c>
      <c r="EI30" s="8">
        <v>24.6</v>
      </c>
      <c r="EK30" s="8">
        <v>1996</v>
      </c>
      <c r="EL30" s="8">
        <v>40.1</v>
      </c>
      <c r="EN30" s="8">
        <v>1940</v>
      </c>
      <c r="EO30" s="8">
        <v>32.258000000000003</v>
      </c>
      <c r="EQ30" s="8">
        <v>1946</v>
      </c>
      <c r="ER30" s="8">
        <v>38.1</v>
      </c>
      <c r="ET30" s="8">
        <v>1932</v>
      </c>
      <c r="EU30" s="8">
        <v>39.878</v>
      </c>
      <c r="EW30" s="8">
        <v>2012</v>
      </c>
      <c r="EX30" s="8">
        <v>32.4</v>
      </c>
      <c r="EZ30" s="8">
        <v>1993</v>
      </c>
      <c r="FA30" s="8">
        <v>27.4</v>
      </c>
      <c r="FC30" s="8">
        <v>1943</v>
      </c>
      <c r="FD30" s="8">
        <v>22.606000000000002</v>
      </c>
      <c r="FF30" s="8">
        <v>1997</v>
      </c>
      <c r="FG30" s="8">
        <v>22.3</v>
      </c>
      <c r="FI30" s="8">
        <v>1950</v>
      </c>
      <c r="FJ30" s="19">
        <v>54.102000000000004</v>
      </c>
      <c r="FL30" s="8">
        <v>1954</v>
      </c>
      <c r="FM30" s="19">
        <v>97.789999999999992</v>
      </c>
      <c r="FO30" s="8">
        <v>1954</v>
      </c>
      <c r="FP30" s="19">
        <v>149.35199999999998</v>
      </c>
      <c r="FR30" s="8">
        <v>2007</v>
      </c>
      <c r="FS30" s="8">
        <v>199.39999999999998</v>
      </c>
      <c r="FU30" s="8">
        <v>2019</v>
      </c>
      <c r="FV30" s="8">
        <v>259.60000000000002</v>
      </c>
      <c r="FX30" s="8">
        <v>1950</v>
      </c>
      <c r="FY30" s="8">
        <v>328.93</v>
      </c>
      <c r="GA30" s="8">
        <v>1967</v>
      </c>
      <c r="GB30" s="19">
        <v>382.27</v>
      </c>
      <c r="GD30" s="8">
        <v>1965</v>
      </c>
      <c r="GE30" s="19">
        <v>429.00600000000003</v>
      </c>
      <c r="GG30" s="8">
        <v>1984</v>
      </c>
      <c r="GH30" s="8">
        <v>474</v>
      </c>
      <c r="GJ30" s="8">
        <v>1972</v>
      </c>
      <c r="GK30" s="19">
        <v>517</v>
      </c>
      <c r="GM30" s="8">
        <v>2020</v>
      </c>
      <c r="GN30" s="19">
        <v>335.6</v>
      </c>
      <c r="GP30" s="8">
        <v>1941</v>
      </c>
      <c r="GQ30" s="19">
        <v>363.98200000000003</v>
      </c>
      <c r="GS30" s="8">
        <v>1950</v>
      </c>
      <c r="GT30" s="19">
        <v>404.11399999999992</v>
      </c>
      <c r="GV30" s="8">
        <v>2020</v>
      </c>
      <c r="GW30" s="19">
        <v>439.4</v>
      </c>
      <c r="GY30" s="8">
        <v>1964</v>
      </c>
      <c r="GZ30" s="19">
        <v>103.63199999999999</v>
      </c>
      <c r="HB30" s="8">
        <v>1947</v>
      </c>
      <c r="HC30" s="19">
        <v>61.468000000000004</v>
      </c>
    </row>
    <row r="31" spans="1:211" ht="12.95" customHeight="1">
      <c r="CV31" s="102" t="s">
        <v>388</v>
      </c>
      <c r="CW31" s="25">
        <v>112.4</v>
      </c>
      <c r="CX31" s="4">
        <v>61.819444444444443</v>
      </c>
      <c r="CY31" s="27">
        <f t="shared" si="28"/>
        <v>1.8181981577173669</v>
      </c>
      <c r="DA31" s="19"/>
      <c r="DC31" s="8">
        <v>1947</v>
      </c>
      <c r="DD31" s="19">
        <v>575.31000000000006</v>
      </c>
      <c r="DF31" s="8">
        <v>1992</v>
      </c>
      <c r="DG31" s="19">
        <v>554.10000000000014</v>
      </c>
      <c r="DI31" s="8">
        <v>1982</v>
      </c>
      <c r="DJ31" s="19">
        <v>324</v>
      </c>
      <c r="DL31" s="8">
        <v>2000</v>
      </c>
      <c r="DM31" s="27">
        <v>116.79999999999998</v>
      </c>
      <c r="DO31" s="44">
        <v>2020</v>
      </c>
      <c r="DP31" s="44">
        <v>100</v>
      </c>
      <c r="DR31" s="8">
        <v>1997</v>
      </c>
      <c r="DS31" s="8">
        <v>118.3</v>
      </c>
      <c r="DU31" s="8">
        <v>1956</v>
      </c>
      <c r="DV31" s="19">
        <v>152.4</v>
      </c>
      <c r="DY31" s="8">
        <v>2008</v>
      </c>
      <c r="DZ31" s="19">
        <v>19.399999999999999</v>
      </c>
      <c r="EB31" s="8">
        <v>1930</v>
      </c>
      <c r="EC31" s="8">
        <v>17.018000000000001</v>
      </c>
      <c r="EE31" s="8">
        <v>1978</v>
      </c>
      <c r="EF31" s="8">
        <v>25</v>
      </c>
      <c r="EH31" s="8">
        <v>1994</v>
      </c>
      <c r="EI31" s="8">
        <v>24.8</v>
      </c>
      <c r="EK31" s="8">
        <v>1951</v>
      </c>
      <c r="EL31" s="8">
        <v>40.386000000000003</v>
      </c>
      <c r="EN31" s="8">
        <v>1951</v>
      </c>
      <c r="EO31" s="8">
        <v>33.781999999999996</v>
      </c>
      <c r="EQ31" s="8">
        <v>1933</v>
      </c>
      <c r="ER31" s="8">
        <v>40.386000000000003</v>
      </c>
      <c r="ET31" s="8">
        <v>1985</v>
      </c>
      <c r="EU31" s="8">
        <v>40</v>
      </c>
      <c r="EW31" s="8">
        <v>1944</v>
      </c>
      <c r="EX31" s="8">
        <v>32.512</v>
      </c>
      <c r="EZ31" s="8">
        <v>1964</v>
      </c>
      <c r="FA31" s="8">
        <v>27.431999999999999</v>
      </c>
      <c r="FC31" s="8">
        <v>1991</v>
      </c>
      <c r="FD31" s="8">
        <v>22.9</v>
      </c>
      <c r="FF31" s="8">
        <v>2003</v>
      </c>
      <c r="FG31" s="8">
        <v>22.4</v>
      </c>
      <c r="FI31" s="8">
        <v>1965</v>
      </c>
      <c r="FJ31" s="19">
        <v>55.117999999999995</v>
      </c>
      <c r="FL31" s="8">
        <v>2013</v>
      </c>
      <c r="FM31" s="19">
        <v>99.6</v>
      </c>
      <c r="FO31" s="8">
        <v>2011</v>
      </c>
      <c r="FP31" s="19">
        <v>150.19999999999999</v>
      </c>
      <c r="FR31" s="8">
        <v>1960</v>
      </c>
      <c r="FS31" s="8">
        <v>203.96199999999999</v>
      </c>
      <c r="FU31" s="8">
        <v>2012</v>
      </c>
      <c r="FV31" s="8">
        <v>266</v>
      </c>
      <c r="FX31" s="8">
        <v>1940</v>
      </c>
      <c r="FY31" s="8">
        <v>333.24799999999999</v>
      </c>
      <c r="GA31" s="8">
        <v>1943</v>
      </c>
      <c r="GB31" s="19">
        <v>384.048</v>
      </c>
      <c r="GD31" s="8">
        <v>1937</v>
      </c>
      <c r="GE31" s="19">
        <v>433.83199999999994</v>
      </c>
      <c r="GG31" s="8">
        <v>1949</v>
      </c>
      <c r="GH31" s="8">
        <v>474.21799999999996</v>
      </c>
      <c r="GJ31" s="8">
        <v>1964</v>
      </c>
      <c r="GK31" s="19">
        <v>517.65199999999993</v>
      </c>
      <c r="GM31" s="8">
        <v>1942</v>
      </c>
      <c r="GN31" s="19">
        <v>336.04199999999997</v>
      </c>
      <c r="GP31" s="8">
        <v>2003</v>
      </c>
      <c r="GQ31" s="19">
        <v>365.8</v>
      </c>
      <c r="GS31" s="8">
        <v>1960</v>
      </c>
      <c r="GT31" s="19">
        <v>404.62200000000007</v>
      </c>
      <c r="GV31" s="8">
        <v>2021</v>
      </c>
      <c r="GW31" s="19">
        <v>445.40000000000003</v>
      </c>
      <c r="GY31" s="8">
        <v>1975</v>
      </c>
      <c r="GZ31" s="19">
        <v>106</v>
      </c>
      <c r="HB31" s="8">
        <v>1933</v>
      </c>
      <c r="HC31" s="19">
        <v>62.992000000000004</v>
      </c>
    </row>
    <row r="32" spans="1:211" ht="12.95" customHeight="1">
      <c r="A32" s="8" t="s">
        <v>385</v>
      </c>
      <c r="B32" s="19">
        <f t="shared" ref="B32:AG32" si="45">SUM(B7:B15)</f>
        <v>335.78800000000007</v>
      </c>
      <c r="C32" s="19">
        <f t="shared" si="45"/>
        <v>404.62200000000001</v>
      </c>
      <c r="D32" s="19">
        <f t="shared" si="45"/>
        <v>393.95400000000001</v>
      </c>
      <c r="E32" s="19">
        <f t="shared" si="45"/>
        <v>403.86000000000007</v>
      </c>
      <c r="F32" s="19">
        <f t="shared" si="45"/>
        <v>476.75799999999998</v>
      </c>
      <c r="G32" s="19">
        <f t="shared" si="45"/>
        <v>470.40800000000007</v>
      </c>
      <c r="H32" s="19">
        <f t="shared" si="45"/>
        <v>547.37</v>
      </c>
      <c r="I32" s="19">
        <f t="shared" si="45"/>
        <v>433.83199999999994</v>
      </c>
      <c r="J32" s="19">
        <f t="shared" si="45"/>
        <v>518.41399999999999</v>
      </c>
      <c r="K32" s="19">
        <f t="shared" si="45"/>
        <v>359.41</v>
      </c>
      <c r="L32" s="19">
        <f t="shared" si="45"/>
        <v>444.5</v>
      </c>
      <c r="M32" s="19">
        <f t="shared" si="45"/>
        <v>553.46600000000001</v>
      </c>
      <c r="N32" s="19">
        <f t="shared" si="45"/>
        <v>529.33600000000001</v>
      </c>
      <c r="O32" s="19">
        <f t="shared" si="45"/>
        <v>575.56399999999996</v>
      </c>
      <c r="P32" s="19">
        <f t="shared" si="45"/>
        <v>403.85999999999996</v>
      </c>
      <c r="Q32" s="19">
        <f t="shared" si="45"/>
        <v>540.51200000000006</v>
      </c>
      <c r="R32" s="19">
        <f t="shared" si="45"/>
        <v>424.94200000000006</v>
      </c>
      <c r="S32" s="19">
        <f t="shared" si="45"/>
        <v>468.88400000000001</v>
      </c>
      <c r="T32" s="19">
        <f t="shared" si="45"/>
        <v>633.22199999999998</v>
      </c>
      <c r="U32" s="19">
        <f t="shared" si="45"/>
        <v>439.41999999999996</v>
      </c>
      <c r="V32" s="19">
        <f t="shared" si="45"/>
        <v>443.99199999999996</v>
      </c>
      <c r="W32" s="19">
        <f t="shared" si="45"/>
        <v>463.80400000000003</v>
      </c>
      <c r="X32" s="19">
        <f t="shared" si="45"/>
        <v>459.99399999999997</v>
      </c>
      <c r="Y32" s="19">
        <f t="shared" si="45"/>
        <v>706.12000000000012</v>
      </c>
      <c r="Z32" s="19">
        <f t="shared" si="45"/>
        <v>609.85399999999993</v>
      </c>
      <c r="AA32" s="19">
        <f t="shared" si="45"/>
        <v>550.92599999999993</v>
      </c>
      <c r="AB32" s="19">
        <f t="shared" si="45"/>
        <v>613.15599999999995</v>
      </c>
      <c r="AC32" s="19">
        <f t="shared" si="45"/>
        <v>552.70399999999995</v>
      </c>
      <c r="AD32" s="19">
        <f t="shared" si="45"/>
        <v>428.24400000000003</v>
      </c>
      <c r="AE32" s="19">
        <f t="shared" si="45"/>
        <v>403.35199999999998</v>
      </c>
      <c r="AF32" s="19">
        <f t="shared" si="45"/>
        <v>473.71000000000004</v>
      </c>
      <c r="AG32" s="19">
        <f t="shared" si="45"/>
        <v>481.58399999999995</v>
      </c>
      <c r="AH32" s="19">
        <f t="shared" ref="AH32:BM32" si="46">SUM(AH7:AH15)</f>
        <v>707.64399999999989</v>
      </c>
      <c r="AI32" s="19">
        <f t="shared" si="46"/>
        <v>590.55000000000007</v>
      </c>
      <c r="AJ32" s="19">
        <f t="shared" si="46"/>
        <v>426.97399999999993</v>
      </c>
      <c r="AK32" s="19">
        <f t="shared" si="46"/>
        <v>429.00600000000003</v>
      </c>
      <c r="AL32" s="19">
        <f t="shared" si="46"/>
        <v>587.24800000000005</v>
      </c>
      <c r="AM32" s="19">
        <f t="shared" si="46"/>
        <v>446.53199999999998</v>
      </c>
      <c r="AN32" s="19">
        <f t="shared" si="46"/>
        <v>540.76599999999996</v>
      </c>
      <c r="AO32" s="19">
        <f t="shared" si="46"/>
        <v>280.416</v>
      </c>
      <c r="AP32" s="19">
        <f t="shared" si="46"/>
        <v>635</v>
      </c>
      <c r="AQ32" s="19">
        <f t="shared" si="46"/>
        <v>499</v>
      </c>
      <c r="AR32" s="19">
        <f t="shared" si="46"/>
        <v>439</v>
      </c>
      <c r="AS32" s="19">
        <f t="shared" si="46"/>
        <v>306</v>
      </c>
      <c r="AT32" s="19">
        <f t="shared" si="46"/>
        <v>534</v>
      </c>
      <c r="AU32" s="19">
        <f t="shared" si="46"/>
        <v>597</v>
      </c>
      <c r="AV32" s="19">
        <f t="shared" si="46"/>
        <v>509</v>
      </c>
      <c r="AW32" s="19">
        <f t="shared" si="46"/>
        <v>520</v>
      </c>
      <c r="AX32" s="19">
        <f t="shared" si="46"/>
        <v>508</v>
      </c>
      <c r="AY32" s="19">
        <f t="shared" si="46"/>
        <v>535</v>
      </c>
      <c r="AZ32" s="19">
        <f t="shared" si="46"/>
        <v>626</v>
      </c>
      <c r="BA32" s="19">
        <f t="shared" si="46"/>
        <v>466</v>
      </c>
      <c r="BB32" s="19">
        <f t="shared" si="46"/>
        <v>370</v>
      </c>
      <c r="BC32" s="19">
        <f t="shared" si="46"/>
        <v>475</v>
      </c>
      <c r="BD32" s="19">
        <f t="shared" si="46"/>
        <v>453</v>
      </c>
      <c r="BE32" s="19">
        <f t="shared" si="46"/>
        <v>571</v>
      </c>
      <c r="BF32" s="19">
        <f t="shared" si="46"/>
        <v>632.4</v>
      </c>
      <c r="BG32" s="19">
        <f t="shared" si="46"/>
        <v>436.6</v>
      </c>
      <c r="BH32" s="19">
        <f t="shared" si="46"/>
        <v>365.10000000000008</v>
      </c>
      <c r="BI32" s="19">
        <f t="shared" si="46"/>
        <v>491.59999999999997</v>
      </c>
      <c r="BJ32" s="19">
        <f t="shared" si="46"/>
        <v>435.8</v>
      </c>
      <c r="BK32" s="19">
        <f t="shared" si="46"/>
        <v>483.3</v>
      </c>
      <c r="BL32" s="19">
        <f t="shared" si="46"/>
        <v>510.1</v>
      </c>
      <c r="BM32" s="19">
        <f t="shared" si="46"/>
        <v>576.79999999999995</v>
      </c>
      <c r="BN32" s="19">
        <f t="shared" ref="BN32:CQ32" si="47">SUM(BN7:BN15)</f>
        <v>603.20000000000005</v>
      </c>
      <c r="BO32" s="19">
        <f t="shared" si="47"/>
        <v>837.90000000000009</v>
      </c>
      <c r="BP32" s="19">
        <f t="shared" si="47"/>
        <v>501.3</v>
      </c>
      <c r="BQ32" s="19">
        <f t="shared" si="47"/>
        <v>411.40000000000003</v>
      </c>
      <c r="BR32" s="19">
        <f t="shared" si="47"/>
        <v>530.6</v>
      </c>
      <c r="BS32" s="19">
        <f t="shared" si="47"/>
        <v>400.09999999999997</v>
      </c>
      <c r="BT32" s="19">
        <f t="shared" si="47"/>
        <v>494.99999999999989</v>
      </c>
      <c r="BU32" s="19">
        <f t="shared" si="47"/>
        <v>229.8</v>
      </c>
      <c r="BV32" s="19">
        <f t="shared" si="47"/>
        <v>405.6</v>
      </c>
      <c r="BW32" s="19">
        <f t="shared" si="47"/>
        <v>327.39999999999998</v>
      </c>
      <c r="BX32" s="19">
        <f t="shared" si="47"/>
        <v>548</v>
      </c>
      <c r="BY32" s="19">
        <f t="shared" si="47"/>
        <v>408.40000000000003</v>
      </c>
      <c r="BZ32" s="19">
        <f t="shared" si="47"/>
        <v>403</v>
      </c>
      <c r="CA32" s="19">
        <f t="shared" si="47"/>
        <v>376.4</v>
      </c>
      <c r="CB32" s="19">
        <f t="shared" si="47"/>
        <v>598.59999999999991</v>
      </c>
      <c r="CC32" s="19">
        <f t="shared" si="47"/>
        <v>442.59999999999997</v>
      </c>
      <c r="CD32" s="19">
        <f t="shared" si="47"/>
        <v>642.80000000000007</v>
      </c>
      <c r="CE32" s="19">
        <f t="shared" si="47"/>
        <v>458.80000000000007</v>
      </c>
      <c r="CF32" s="19">
        <f t="shared" si="47"/>
        <v>494.59999999999997</v>
      </c>
      <c r="CG32" s="19">
        <f t="shared" si="47"/>
        <v>578.50000000000011</v>
      </c>
      <c r="CH32" s="19">
        <f t="shared" si="47"/>
        <v>448.50000000000006</v>
      </c>
      <c r="CI32" s="19">
        <f t="shared" si="47"/>
        <v>355.4</v>
      </c>
      <c r="CJ32" s="19">
        <f t="shared" si="47"/>
        <v>425.59999999999997</v>
      </c>
      <c r="CK32" s="19">
        <f t="shared" si="47"/>
        <v>520.99999999999989</v>
      </c>
      <c r="CL32" s="19">
        <f t="shared" si="47"/>
        <v>659.6</v>
      </c>
      <c r="CM32" s="19">
        <f t="shared" si="47"/>
        <v>499.20000000000005</v>
      </c>
      <c r="CN32" s="19">
        <f t="shared" si="47"/>
        <v>334.4</v>
      </c>
      <c r="CO32" s="19">
        <f t="shared" si="47"/>
        <v>548.79999999999995</v>
      </c>
      <c r="CP32" s="19">
        <f t="shared" si="47"/>
        <v>692.4</v>
      </c>
      <c r="CQ32" s="19">
        <f t="shared" si="47"/>
        <v>392.79999999999995</v>
      </c>
      <c r="CR32" s="19"/>
      <c r="CS32" s="4">
        <f t="shared" ref="CS32:CS38" si="48">AVERAGE(BF32:CQ32)</f>
        <v>486.93157894736845</v>
      </c>
      <c r="CT32" s="25" t="s">
        <v>385</v>
      </c>
      <c r="CU32" s="4">
        <f t="shared" ref="CU32:CU38" si="49">AVERAGE(B32:CQ32)</f>
        <v>490.43721276595755</v>
      </c>
      <c r="CV32" s="102">
        <f>MIN(B32:CR32)</f>
        <v>229.8</v>
      </c>
      <c r="DA32" s="19"/>
      <c r="DC32" s="8">
        <v>2012</v>
      </c>
      <c r="DD32" s="19">
        <v>579.99999999999989</v>
      </c>
      <c r="DF32" s="8">
        <v>1947</v>
      </c>
      <c r="DG32" s="19">
        <v>557.78399999999999</v>
      </c>
      <c r="DI32" s="8">
        <v>1969</v>
      </c>
      <c r="DJ32" s="19">
        <v>326.89800000000002</v>
      </c>
      <c r="DL32" s="8">
        <v>1949</v>
      </c>
      <c r="DM32" s="27">
        <v>121.91999999999999</v>
      </c>
      <c r="DO32" s="8">
        <v>2013</v>
      </c>
      <c r="DP32" s="19">
        <v>103</v>
      </c>
      <c r="DR32" s="8">
        <v>1960</v>
      </c>
      <c r="DS32" s="8">
        <v>118.61799999999999</v>
      </c>
      <c r="DU32" s="8">
        <v>2011</v>
      </c>
      <c r="DV32" s="19">
        <v>154.80000000000001</v>
      </c>
      <c r="DY32" s="8">
        <v>1963</v>
      </c>
      <c r="DZ32" s="19">
        <v>22.097999999999999</v>
      </c>
      <c r="EB32" s="8">
        <v>1947</v>
      </c>
      <c r="EC32" s="8">
        <v>17.526</v>
      </c>
      <c r="EE32" s="8">
        <v>1938</v>
      </c>
      <c r="EF32" s="8">
        <v>25.654</v>
      </c>
      <c r="EH32" s="8">
        <v>2016</v>
      </c>
      <c r="EI32" s="8">
        <v>25.6</v>
      </c>
      <c r="EK32" s="8">
        <v>1940</v>
      </c>
      <c r="EL32" s="8">
        <v>40.64</v>
      </c>
      <c r="EN32" s="8">
        <v>1996</v>
      </c>
      <c r="EO32" s="8">
        <v>34</v>
      </c>
      <c r="EQ32" s="8">
        <v>2011</v>
      </c>
      <c r="ER32" s="8">
        <v>40.6</v>
      </c>
      <c r="ET32" s="8">
        <v>1999</v>
      </c>
      <c r="EU32" s="8">
        <v>40</v>
      </c>
      <c r="EW32" s="8">
        <v>1955</v>
      </c>
      <c r="EX32" s="8">
        <v>32.512</v>
      </c>
      <c r="EZ32" s="8">
        <v>2019</v>
      </c>
      <c r="FA32" s="8">
        <v>28</v>
      </c>
      <c r="FC32" s="8">
        <v>1978</v>
      </c>
      <c r="FD32" s="8">
        <v>23</v>
      </c>
      <c r="FF32" s="8">
        <v>1970</v>
      </c>
      <c r="FG32" s="8">
        <v>22.606000000000002</v>
      </c>
      <c r="FI32" s="8">
        <v>1969</v>
      </c>
      <c r="FJ32" s="19">
        <v>58.165999999999997</v>
      </c>
      <c r="FL32" s="8">
        <v>1946</v>
      </c>
      <c r="FM32" s="19">
        <v>101.09200000000001</v>
      </c>
      <c r="FO32" s="8">
        <v>2012</v>
      </c>
      <c r="FP32" s="19">
        <v>157.19999999999999</v>
      </c>
      <c r="FR32" s="44">
        <v>2021</v>
      </c>
      <c r="FS32" s="44">
        <v>205.8</v>
      </c>
      <c r="FU32" s="8">
        <v>1974</v>
      </c>
      <c r="FV32" s="8">
        <v>267</v>
      </c>
      <c r="FX32" s="8">
        <v>2006</v>
      </c>
      <c r="FY32" s="8">
        <v>333.6</v>
      </c>
      <c r="GA32" s="8">
        <v>1947</v>
      </c>
      <c r="GB32" s="19">
        <v>386.334</v>
      </c>
      <c r="GD32" s="8">
        <v>1990</v>
      </c>
      <c r="GE32" s="19">
        <v>435.8</v>
      </c>
      <c r="GG32" s="8">
        <v>1950</v>
      </c>
      <c r="GH32" s="8">
        <v>483.10799999999995</v>
      </c>
      <c r="GJ32" s="8">
        <v>1960</v>
      </c>
      <c r="GK32" s="19">
        <v>531.36800000000005</v>
      </c>
      <c r="GM32" s="8">
        <v>2007</v>
      </c>
      <c r="GN32" s="19">
        <v>339.6</v>
      </c>
      <c r="GP32" s="8">
        <v>1962</v>
      </c>
      <c r="GQ32" s="19">
        <v>366.01400000000001</v>
      </c>
      <c r="GS32" s="8">
        <v>1943</v>
      </c>
      <c r="GT32" s="19">
        <v>409.95599999999996</v>
      </c>
      <c r="GV32" s="8">
        <v>1981</v>
      </c>
      <c r="GW32" s="19">
        <v>457</v>
      </c>
      <c r="GY32" s="8">
        <v>1974</v>
      </c>
      <c r="GZ32" s="19">
        <v>108</v>
      </c>
      <c r="HB32" s="8">
        <v>1982</v>
      </c>
      <c r="HC32" s="19">
        <v>65</v>
      </c>
    </row>
    <row r="33" spans="1:211" ht="13.5">
      <c r="A33" s="8" t="s">
        <v>376</v>
      </c>
      <c r="B33" s="19">
        <f t="shared" ref="B33:AG33" si="50">SUM(B8:B16)</f>
        <v>240.03</v>
      </c>
      <c r="C33" s="19">
        <f t="shared" si="50"/>
        <v>381.762</v>
      </c>
      <c r="D33" s="19">
        <f t="shared" si="50"/>
        <v>410.97199999999998</v>
      </c>
      <c r="E33" s="19">
        <f t="shared" si="50"/>
        <v>368.04599999999999</v>
      </c>
      <c r="F33" s="19">
        <f t="shared" si="50"/>
        <v>545.08400000000006</v>
      </c>
      <c r="G33" s="19">
        <f t="shared" si="50"/>
        <v>511.81000000000006</v>
      </c>
      <c r="H33" s="19">
        <f t="shared" si="50"/>
        <v>544.322</v>
      </c>
      <c r="I33" s="19">
        <f t="shared" si="50"/>
        <v>360.17199999999997</v>
      </c>
      <c r="J33" s="19">
        <f t="shared" si="50"/>
        <v>493.77600000000001</v>
      </c>
      <c r="K33" s="19">
        <f t="shared" si="50"/>
        <v>387.60400000000004</v>
      </c>
      <c r="L33" s="19">
        <f t="shared" si="50"/>
        <v>409.702</v>
      </c>
      <c r="M33" s="19">
        <f t="shared" si="50"/>
        <v>624.83999999999992</v>
      </c>
      <c r="N33" s="19">
        <f t="shared" si="50"/>
        <v>522.47800000000007</v>
      </c>
      <c r="O33" s="19">
        <f t="shared" si="50"/>
        <v>608.83799999999997</v>
      </c>
      <c r="P33" s="19">
        <f t="shared" si="50"/>
        <v>500.12599999999992</v>
      </c>
      <c r="Q33" s="19">
        <f t="shared" si="50"/>
        <v>524.25599999999997</v>
      </c>
      <c r="R33" s="19">
        <f t="shared" si="50"/>
        <v>488.69600000000003</v>
      </c>
      <c r="S33" s="19">
        <f t="shared" si="50"/>
        <v>489.96600000000001</v>
      </c>
      <c r="T33" s="19">
        <f t="shared" si="50"/>
        <v>582.67600000000004</v>
      </c>
      <c r="U33" s="19">
        <f t="shared" si="50"/>
        <v>416.81399999999996</v>
      </c>
      <c r="V33" s="19">
        <f t="shared" si="50"/>
        <v>452.37399999999991</v>
      </c>
      <c r="W33" s="19">
        <f t="shared" si="50"/>
        <v>521.97</v>
      </c>
      <c r="X33" s="19">
        <f t="shared" si="50"/>
        <v>461.01</v>
      </c>
      <c r="Y33" s="19">
        <f t="shared" si="50"/>
        <v>665.48</v>
      </c>
      <c r="Z33" s="19">
        <f t="shared" si="50"/>
        <v>609.85399999999993</v>
      </c>
      <c r="AA33" s="19">
        <f t="shared" si="50"/>
        <v>571.5</v>
      </c>
      <c r="AB33" s="19">
        <f t="shared" si="50"/>
        <v>609.60000000000014</v>
      </c>
      <c r="AC33" s="19">
        <f t="shared" si="50"/>
        <v>611.63199999999995</v>
      </c>
      <c r="AD33" s="19">
        <f t="shared" si="50"/>
        <v>413.00399999999996</v>
      </c>
      <c r="AE33" s="19">
        <f t="shared" si="50"/>
        <v>445.77</v>
      </c>
      <c r="AF33" s="19">
        <f t="shared" si="50"/>
        <v>499.11</v>
      </c>
      <c r="AG33" s="19">
        <f t="shared" si="50"/>
        <v>356.87</v>
      </c>
      <c r="AH33" s="19">
        <f t="shared" ref="AH33:BM33" si="51">SUM(AH8:AH16)</f>
        <v>680.97400000000005</v>
      </c>
      <c r="AI33" s="19">
        <f t="shared" si="51"/>
        <v>580.89800000000002</v>
      </c>
      <c r="AJ33" s="19">
        <f t="shared" si="51"/>
        <v>386.84200000000004</v>
      </c>
      <c r="AK33" s="19">
        <f t="shared" si="51"/>
        <v>406.90800000000002</v>
      </c>
      <c r="AL33" s="19">
        <f t="shared" si="51"/>
        <v>511.04799999999994</v>
      </c>
      <c r="AM33" s="19">
        <f t="shared" si="51"/>
        <v>448.56399999999996</v>
      </c>
      <c r="AN33" s="19">
        <f t="shared" si="51"/>
        <v>579.11999999999989</v>
      </c>
      <c r="AO33" s="19">
        <f t="shared" si="51"/>
        <v>256.286</v>
      </c>
      <c r="AP33" s="19">
        <f t="shared" si="51"/>
        <v>653.79600000000005</v>
      </c>
      <c r="AQ33" s="19">
        <f t="shared" si="51"/>
        <v>566</v>
      </c>
      <c r="AR33" s="19">
        <f t="shared" si="51"/>
        <v>466</v>
      </c>
      <c r="AS33" s="19">
        <f t="shared" si="51"/>
        <v>300</v>
      </c>
      <c r="AT33" s="19">
        <f t="shared" si="51"/>
        <v>642</v>
      </c>
      <c r="AU33" s="19">
        <f t="shared" si="51"/>
        <v>593</v>
      </c>
      <c r="AV33" s="19">
        <f t="shared" si="51"/>
        <v>462</v>
      </c>
      <c r="AW33" s="19">
        <f t="shared" si="51"/>
        <v>525</v>
      </c>
      <c r="AX33" s="19">
        <f t="shared" si="51"/>
        <v>550</v>
      </c>
      <c r="AY33" s="19">
        <f t="shared" si="51"/>
        <v>641</v>
      </c>
      <c r="AZ33" s="19">
        <f t="shared" si="51"/>
        <v>626</v>
      </c>
      <c r="BA33" s="19">
        <f t="shared" si="51"/>
        <v>553</v>
      </c>
      <c r="BB33" s="19">
        <f t="shared" si="51"/>
        <v>362</v>
      </c>
      <c r="BC33" s="19">
        <f t="shared" si="51"/>
        <v>521</v>
      </c>
      <c r="BD33" s="19">
        <f t="shared" si="51"/>
        <v>464</v>
      </c>
      <c r="BE33" s="19">
        <f t="shared" si="51"/>
        <v>441</v>
      </c>
      <c r="BF33" s="19">
        <f t="shared" si="51"/>
        <v>594.59999999999991</v>
      </c>
      <c r="BG33" s="19">
        <f t="shared" si="51"/>
        <v>510.1</v>
      </c>
      <c r="BH33" s="19">
        <f t="shared" si="51"/>
        <v>405.00000000000006</v>
      </c>
      <c r="BI33" s="19">
        <f t="shared" si="51"/>
        <v>515.1</v>
      </c>
      <c r="BJ33" s="19">
        <f t="shared" si="51"/>
        <v>430</v>
      </c>
      <c r="BK33" s="19">
        <f t="shared" si="51"/>
        <v>455.00000000000006</v>
      </c>
      <c r="BL33" s="19">
        <f t="shared" si="51"/>
        <v>510.6</v>
      </c>
      <c r="BM33" s="19">
        <f t="shared" si="51"/>
        <v>568.9</v>
      </c>
      <c r="BN33" s="19">
        <f t="shared" ref="BN33:CQ33" si="52">SUM(BN8:BN16)</f>
        <v>582.19999999999993</v>
      </c>
      <c r="BO33" s="19">
        <f t="shared" si="52"/>
        <v>789.8</v>
      </c>
      <c r="BP33" s="19">
        <f t="shared" si="52"/>
        <v>539</v>
      </c>
      <c r="BQ33" s="19">
        <f t="shared" si="52"/>
        <v>363.80000000000007</v>
      </c>
      <c r="BR33" s="19">
        <f t="shared" si="52"/>
        <v>655.80000000000007</v>
      </c>
      <c r="BS33" s="19">
        <f t="shared" si="52"/>
        <v>395.9</v>
      </c>
      <c r="BT33" s="19">
        <f t="shared" si="52"/>
        <v>473.59999999999991</v>
      </c>
      <c r="BU33" s="19">
        <f t="shared" si="52"/>
        <v>388.6</v>
      </c>
      <c r="BV33" s="19">
        <f t="shared" si="52"/>
        <v>350</v>
      </c>
      <c r="BW33" s="19">
        <f t="shared" si="52"/>
        <v>359.6</v>
      </c>
      <c r="BX33" s="19">
        <f t="shared" si="52"/>
        <v>606</v>
      </c>
      <c r="BY33" s="19">
        <f t="shared" si="52"/>
        <v>396.8</v>
      </c>
      <c r="BZ33" s="19">
        <f t="shared" si="52"/>
        <v>434.20000000000005</v>
      </c>
      <c r="CA33" s="19">
        <f t="shared" si="52"/>
        <v>409.2</v>
      </c>
      <c r="CB33" s="19">
        <f t="shared" si="52"/>
        <v>652.59999999999991</v>
      </c>
      <c r="CC33" s="19">
        <f t="shared" si="52"/>
        <v>548</v>
      </c>
      <c r="CD33" s="19">
        <f t="shared" si="52"/>
        <v>626.20000000000005</v>
      </c>
      <c r="CE33" s="19">
        <f t="shared" si="52"/>
        <v>504.00000000000011</v>
      </c>
      <c r="CF33" s="19">
        <f t="shared" si="52"/>
        <v>522</v>
      </c>
      <c r="CG33" s="19">
        <f t="shared" si="52"/>
        <v>575.50000000000011</v>
      </c>
      <c r="CH33" s="19">
        <f t="shared" si="52"/>
        <v>391.7</v>
      </c>
      <c r="CI33" s="19">
        <f t="shared" si="52"/>
        <v>357</v>
      </c>
      <c r="CJ33" s="19">
        <f t="shared" si="52"/>
        <v>415</v>
      </c>
      <c r="CK33" s="19">
        <f t="shared" si="52"/>
        <v>526.19999999999993</v>
      </c>
      <c r="CL33" s="19">
        <f t="shared" si="52"/>
        <v>613</v>
      </c>
      <c r="CM33" s="19">
        <f t="shared" si="52"/>
        <v>523.4</v>
      </c>
      <c r="CN33" s="19">
        <f t="shared" si="52"/>
        <v>356.6</v>
      </c>
      <c r="CO33" s="19">
        <f t="shared" si="52"/>
        <v>611.20000000000005</v>
      </c>
      <c r="CP33" s="19">
        <f t="shared" si="52"/>
        <v>696.6</v>
      </c>
      <c r="CQ33" s="19">
        <f t="shared" si="52"/>
        <v>365</v>
      </c>
      <c r="CR33" s="19"/>
      <c r="CS33" s="4">
        <f t="shared" si="48"/>
        <v>500.46842105263164</v>
      </c>
      <c r="CT33" s="25" t="s">
        <v>376</v>
      </c>
      <c r="CU33" s="4">
        <f t="shared" si="49"/>
        <v>498.55723404255303</v>
      </c>
      <c r="CV33" s="102">
        <f t="shared" ref="CV33:CV43" si="53">MIN(B33:CR33)</f>
        <v>240.03</v>
      </c>
      <c r="CX33" s="25"/>
      <c r="CY33" s="19"/>
      <c r="CZ33" s="27"/>
      <c r="DA33" s="19"/>
      <c r="DC33" s="8">
        <v>1964</v>
      </c>
      <c r="DD33" s="19">
        <v>580.64399999999989</v>
      </c>
      <c r="DF33" s="8">
        <v>1965</v>
      </c>
      <c r="DG33" s="19">
        <v>563.37200000000007</v>
      </c>
      <c r="DI33" s="8">
        <v>1974</v>
      </c>
      <c r="DJ33" s="19">
        <v>334</v>
      </c>
      <c r="DL33" s="44">
        <v>2022</v>
      </c>
      <c r="DM33" s="44">
        <v>128</v>
      </c>
      <c r="DO33" s="8">
        <v>1960</v>
      </c>
      <c r="DP33" s="19">
        <v>103.886</v>
      </c>
      <c r="DR33" s="8">
        <v>2004</v>
      </c>
      <c r="DS33" s="8">
        <v>119.6</v>
      </c>
      <c r="DU33" s="8">
        <v>2006</v>
      </c>
      <c r="DV33" s="19">
        <v>155.4</v>
      </c>
      <c r="DY33" s="8">
        <v>1973</v>
      </c>
      <c r="DZ33" s="19">
        <v>23</v>
      </c>
      <c r="EB33" s="8">
        <v>1985</v>
      </c>
      <c r="EC33" s="8">
        <v>18</v>
      </c>
      <c r="EE33" s="8">
        <v>2000</v>
      </c>
      <c r="EF33" s="8">
        <v>26</v>
      </c>
      <c r="EH33" s="8">
        <v>1963</v>
      </c>
      <c r="EI33" s="8">
        <v>25.908000000000001</v>
      </c>
      <c r="EK33" s="8">
        <v>1983</v>
      </c>
      <c r="EL33" s="8">
        <v>41</v>
      </c>
      <c r="EN33" s="8">
        <v>1990</v>
      </c>
      <c r="EO33" s="8">
        <v>34.700000000000003</v>
      </c>
      <c r="EQ33" s="8">
        <v>1952</v>
      </c>
      <c r="ER33" s="8">
        <v>40.64</v>
      </c>
      <c r="ET33" s="8">
        <v>1946</v>
      </c>
      <c r="EU33" s="8">
        <v>40.386000000000003</v>
      </c>
      <c r="EW33" s="8">
        <v>1987</v>
      </c>
      <c r="EX33" s="8">
        <v>32.799999999999997</v>
      </c>
      <c r="EZ33" s="8">
        <v>1939</v>
      </c>
      <c r="FA33" s="8">
        <v>29.718</v>
      </c>
      <c r="FC33" s="8">
        <v>1963</v>
      </c>
      <c r="FD33" s="8">
        <v>25.654</v>
      </c>
      <c r="FF33" s="8">
        <v>2020</v>
      </c>
      <c r="FG33" s="8">
        <v>22.8</v>
      </c>
      <c r="FI33" s="8">
        <v>1957</v>
      </c>
      <c r="FJ33" s="19">
        <v>59.436</v>
      </c>
      <c r="FL33" s="8">
        <v>1999</v>
      </c>
      <c r="FM33" s="19">
        <v>104.10000000000001</v>
      </c>
      <c r="FO33" s="8">
        <v>1989</v>
      </c>
      <c r="FP33" s="19">
        <v>157.6</v>
      </c>
      <c r="FR33" s="8">
        <v>1947</v>
      </c>
      <c r="FS33" s="8">
        <v>207.01</v>
      </c>
      <c r="FU33" s="8">
        <v>1996</v>
      </c>
      <c r="FV33" s="8">
        <v>268.10000000000002</v>
      </c>
      <c r="FX33" s="8">
        <v>1999</v>
      </c>
      <c r="FY33" s="8">
        <v>334.2</v>
      </c>
      <c r="GA33" s="8">
        <v>2005</v>
      </c>
      <c r="GB33" s="19">
        <v>389.20000000000005</v>
      </c>
      <c r="GD33" s="8">
        <v>1987</v>
      </c>
      <c r="GE33" s="19">
        <v>436.6</v>
      </c>
      <c r="GG33" s="8">
        <v>1961</v>
      </c>
      <c r="GH33" s="8">
        <v>483.86999999999995</v>
      </c>
      <c r="GJ33" s="8">
        <v>1991</v>
      </c>
      <c r="GK33" s="19">
        <v>531.80000000000007</v>
      </c>
      <c r="GM33" s="8">
        <v>2002</v>
      </c>
      <c r="GN33" s="19">
        <v>340.6</v>
      </c>
      <c r="GP33" s="8">
        <v>2017</v>
      </c>
      <c r="GQ33" s="19">
        <v>369.19999999999993</v>
      </c>
      <c r="GS33" s="8">
        <v>2007</v>
      </c>
      <c r="GT33" s="19">
        <v>417.6</v>
      </c>
      <c r="GV33" s="8">
        <v>1960</v>
      </c>
      <c r="GW33" s="19">
        <v>459.74000000000007</v>
      </c>
      <c r="GY33" s="8">
        <v>1996</v>
      </c>
      <c r="GZ33" s="19">
        <v>108.99999999999999</v>
      </c>
      <c r="HB33" s="8">
        <v>1932</v>
      </c>
      <c r="HC33" s="19">
        <v>65.531999999999996</v>
      </c>
    </row>
    <row r="34" spans="1:211" ht="13.5">
      <c r="A34" s="8" t="s">
        <v>377</v>
      </c>
      <c r="B34" s="19">
        <f t="shared" ref="B34:AG34" si="54">SUM(B9:B17)</f>
        <v>279.39999999999998</v>
      </c>
      <c r="C34" s="19">
        <f t="shared" si="54"/>
        <v>335.78800000000001</v>
      </c>
      <c r="D34" s="19">
        <f t="shared" si="54"/>
        <v>360.93399999999997</v>
      </c>
      <c r="E34" s="19">
        <f t="shared" si="54"/>
        <v>307.08600000000001</v>
      </c>
      <c r="F34" s="19">
        <f t="shared" si="54"/>
        <v>570.73800000000006</v>
      </c>
      <c r="G34" s="19">
        <f t="shared" si="54"/>
        <v>542.03599999999994</v>
      </c>
      <c r="H34" s="19">
        <f t="shared" si="54"/>
        <v>471.67799999999994</v>
      </c>
      <c r="I34" s="19">
        <f t="shared" si="54"/>
        <v>328.67600000000004</v>
      </c>
      <c r="J34" s="19">
        <f t="shared" si="54"/>
        <v>420.37000000000006</v>
      </c>
      <c r="K34" s="19">
        <f t="shared" si="54"/>
        <v>418.084</v>
      </c>
      <c r="L34" s="19">
        <f t="shared" si="54"/>
        <v>406.14600000000002</v>
      </c>
      <c r="M34" s="19">
        <f t="shared" si="54"/>
        <v>567.69000000000005</v>
      </c>
      <c r="N34" s="19">
        <f t="shared" si="54"/>
        <v>524.25599999999997</v>
      </c>
      <c r="O34" s="19">
        <f t="shared" si="54"/>
        <v>568.19799999999998</v>
      </c>
      <c r="P34" s="19">
        <f t="shared" si="54"/>
        <v>449.58</v>
      </c>
      <c r="Q34" s="19">
        <f t="shared" si="54"/>
        <v>497.83999999999992</v>
      </c>
      <c r="R34" s="19">
        <f t="shared" si="54"/>
        <v>510.79400000000004</v>
      </c>
      <c r="S34" s="19">
        <f t="shared" si="54"/>
        <v>490.98199999999997</v>
      </c>
      <c r="T34" s="19">
        <f t="shared" si="54"/>
        <v>641.35</v>
      </c>
      <c r="U34" s="19">
        <f t="shared" si="54"/>
        <v>456.18399999999997</v>
      </c>
      <c r="V34" s="19">
        <f t="shared" si="54"/>
        <v>433.57799999999997</v>
      </c>
      <c r="W34" s="19">
        <f t="shared" si="54"/>
        <v>595.37599999999998</v>
      </c>
      <c r="X34" s="19">
        <f t="shared" si="54"/>
        <v>578.35799999999995</v>
      </c>
      <c r="Y34" s="19">
        <f t="shared" si="54"/>
        <v>670.56000000000006</v>
      </c>
      <c r="Z34" s="19">
        <f t="shared" si="54"/>
        <v>616.71199999999999</v>
      </c>
      <c r="AA34" s="19">
        <f t="shared" si="54"/>
        <v>505.96800000000002</v>
      </c>
      <c r="AB34" s="19">
        <f t="shared" si="54"/>
        <v>643.12800000000004</v>
      </c>
      <c r="AC34" s="19">
        <f t="shared" si="54"/>
        <v>633.22199999999998</v>
      </c>
      <c r="AD34" s="19">
        <f t="shared" si="54"/>
        <v>313.68999999999994</v>
      </c>
      <c r="AE34" s="19">
        <f t="shared" si="54"/>
        <v>456.69200000000001</v>
      </c>
      <c r="AF34" s="19">
        <f t="shared" si="54"/>
        <v>446.024</v>
      </c>
      <c r="AG34" s="19">
        <f t="shared" si="54"/>
        <v>337.31200000000001</v>
      </c>
      <c r="AH34" s="19">
        <f t="shared" ref="AH34:BM34" si="55">SUM(AH9:AH17)</f>
        <v>740.91800000000012</v>
      </c>
      <c r="AI34" s="19">
        <f t="shared" si="55"/>
        <v>530.60599999999999</v>
      </c>
      <c r="AJ34" s="19">
        <f t="shared" si="55"/>
        <v>405.892</v>
      </c>
      <c r="AK34" s="19">
        <f t="shared" si="55"/>
        <v>477.012</v>
      </c>
      <c r="AL34" s="19">
        <f t="shared" si="55"/>
        <v>509.524</v>
      </c>
      <c r="AM34" s="19">
        <f t="shared" si="55"/>
        <v>537.46399999999994</v>
      </c>
      <c r="AN34" s="19">
        <f t="shared" si="55"/>
        <v>570.73799999999994</v>
      </c>
      <c r="AO34" s="19">
        <f t="shared" si="55"/>
        <v>283.21000000000004</v>
      </c>
      <c r="AP34" s="19">
        <f t="shared" si="55"/>
        <v>653.28800000000001</v>
      </c>
      <c r="AQ34" s="19">
        <f t="shared" si="55"/>
        <v>594</v>
      </c>
      <c r="AR34" s="19">
        <f t="shared" si="55"/>
        <v>466</v>
      </c>
      <c r="AS34" s="19">
        <f t="shared" si="55"/>
        <v>356</v>
      </c>
      <c r="AT34" s="19">
        <f t="shared" si="55"/>
        <v>629</v>
      </c>
      <c r="AU34" s="19">
        <f t="shared" si="55"/>
        <v>632</v>
      </c>
      <c r="AV34" s="19">
        <f t="shared" si="55"/>
        <v>468</v>
      </c>
      <c r="AW34" s="19">
        <f t="shared" si="55"/>
        <v>519</v>
      </c>
      <c r="AX34" s="19">
        <f t="shared" si="55"/>
        <v>563</v>
      </c>
      <c r="AY34" s="19">
        <f t="shared" si="55"/>
        <v>648</v>
      </c>
      <c r="AZ34" s="19">
        <f t="shared" si="55"/>
        <v>658</v>
      </c>
      <c r="BA34" s="19">
        <f t="shared" si="55"/>
        <v>618</v>
      </c>
      <c r="BB34" s="19">
        <f t="shared" si="55"/>
        <v>341</v>
      </c>
      <c r="BC34" s="19">
        <f t="shared" si="55"/>
        <v>552</v>
      </c>
      <c r="BD34" s="19">
        <f t="shared" si="55"/>
        <v>445</v>
      </c>
      <c r="BE34" s="19">
        <f t="shared" si="55"/>
        <v>468</v>
      </c>
      <c r="BF34" s="19">
        <f t="shared" si="55"/>
        <v>499.59999999999997</v>
      </c>
      <c r="BG34" s="19">
        <f t="shared" si="55"/>
        <v>542.5</v>
      </c>
      <c r="BH34" s="19">
        <f t="shared" si="55"/>
        <v>413.1</v>
      </c>
      <c r="BI34" s="19">
        <f t="shared" si="55"/>
        <v>463.90000000000003</v>
      </c>
      <c r="BJ34" s="19">
        <f t="shared" si="55"/>
        <v>546.4</v>
      </c>
      <c r="BK34" s="19">
        <f t="shared" si="55"/>
        <v>422.6</v>
      </c>
      <c r="BL34" s="19">
        <f t="shared" si="55"/>
        <v>461.99999999999994</v>
      </c>
      <c r="BM34" s="19">
        <f t="shared" si="55"/>
        <v>544.9</v>
      </c>
      <c r="BN34" s="19">
        <f t="shared" ref="BN34:CQ34" si="56">SUM(BN9:BN17)</f>
        <v>689.3</v>
      </c>
      <c r="BO34" s="19">
        <f t="shared" si="56"/>
        <v>706.99999999999989</v>
      </c>
      <c r="BP34" s="19">
        <f t="shared" si="56"/>
        <v>545.9</v>
      </c>
      <c r="BQ34" s="19">
        <f t="shared" si="56"/>
        <v>333.6</v>
      </c>
      <c r="BR34" s="19">
        <f t="shared" si="56"/>
        <v>645.50000000000011</v>
      </c>
      <c r="BS34" s="19">
        <f t="shared" si="56"/>
        <v>537.19999999999993</v>
      </c>
      <c r="BT34" s="19">
        <f t="shared" si="56"/>
        <v>467.2</v>
      </c>
      <c r="BU34" s="19">
        <f t="shared" si="56"/>
        <v>506.4</v>
      </c>
      <c r="BV34" s="19">
        <f t="shared" si="56"/>
        <v>343.8</v>
      </c>
      <c r="BW34" s="19">
        <f t="shared" si="56"/>
        <v>376.99999999999994</v>
      </c>
      <c r="BX34" s="19">
        <f t="shared" si="56"/>
        <v>538.79999999999995</v>
      </c>
      <c r="BY34" s="19">
        <f t="shared" si="56"/>
        <v>382.59999999999997</v>
      </c>
      <c r="BZ34" s="19">
        <f t="shared" si="56"/>
        <v>476.20000000000005</v>
      </c>
      <c r="CA34" s="19">
        <f t="shared" si="56"/>
        <v>408.2</v>
      </c>
      <c r="CB34" s="19">
        <f t="shared" si="56"/>
        <v>680.99999999999989</v>
      </c>
      <c r="CC34" s="19">
        <f t="shared" si="56"/>
        <v>481.99999999999994</v>
      </c>
      <c r="CD34" s="19">
        <f t="shared" si="56"/>
        <v>646.79999999999995</v>
      </c>
      <c r="CE34" s="19">
        <f t="shared" si="56"/>
        <v>542.6</v>
      </c>
      <c r="CF34" s="19">
        <f t="shared" si="56"/>
        <v>490.99999999999994</v>
      </c>
      <c r="CG34" s="19">
        <f t="shared" si="56"/>
        <v>605.70000000000005</v>
      </c>
      <c r="CH34" s="19">
        <f t="shared" si="56"/>
        <v>390.3</v>
      </c>
      <c r="CI34" s="19">
        <f t="shared" si="56"/>
        <v>344.6</v>
      </c>
      <c r="CJ34" s="19">
        <f t="shared" si="56"/>
        <v>483.4</v>
      </c>
      <c r="CK34" s="19">
        <f t="shared" si="56"/>
        <v>480.8</v>
      </c>
      <c r="CL34" s="19">
        <f t="shared" si="56"/>
        <v>494.20000000000005</v>
      </c>
      <c r="CM34" s="19">
        <f t="shared" si="56"/>
        <v>558</v>
      </c>
      <c r="CN34" s="19">
        <f t="shared" si="56"/>
        <v>429.8</v>
      </c>
      <c r="CO34" s="19">
        <f t="shared" si="56"/>
        <v>602.6</v>
      </c>
      <c r="CP34" s="19">
        <f t="shared" si="56"/>
        <v>615.79999999999995</v>
      </c>
      <c r="CQ34" s="19">
        <f t="shared" si="56"/>
        <v>347.2</v>
      </c>
      <c r="CR34" s="19"/>
      <c r="CS34" s="4">
        <f t="shared" si="48"/>
        <v>501.30263157894728</v>
      </c>
      <c r="CT34" s="25" t="s">
        <v>377</v>
      </c>
      <c r="CU34" s="4">
        <f t="shared" si="49"/>
        <v>500.99555319148931</v>
      </c>
      <c r="CV34" s="102">
        <f t="shared" si="53"/>
        <v>279.39999999999998</v>
      </c>
      <c r="CX34" s="25"/>
      <c r="CY34" s="19"/>
      <c r="CZ34" s="27"/>
      <c r="DA34" s="19"/>
      <c r="DC34" s="8">
        <v>1940</v>
      </c>
      <c r="DD34" s="19">
        <v>583.69200000000001</v>
      </c>
      <c r="DF34" s="8">
        <v>1960</v>
      </c>
      <c r="DG34" s="19">
        <v>574.54800000000012</v>
      </c>
      <c r="DI34" s="8">
        <v>1970</v>
      </c>
      <c r="DJ34" s="19">
        <v>337.31200000000001</v>
      </c>
      <c r="DL34" s="8">
        <v>1986</v>
      </c>
      <c r="DM34" s="27">
        <v>129.30000000000001</v>
      </c>
      <c r="DO34" s="8">
        <v>2016</v>
      </c>
      <c r="DP34" s="8">
        <v>104.6</v>
      </c>
      <c r="DR34" s="8">
        <v>1990</v>
      </c>
      <c r="DS34" s="8">
        <v>119.80000000000001</v>
      </c>
      <c r="DU34" s="8">
        <v>1959</v>
      </c>
      <c r="DV34" s="19">
        <v>155.44800000000001</v>
      </c>
      <c r="DY34" s="8">
        <v>1990</v>
      </c>
      <c r="DZ34" s="19">
        <v>24</v>
      </c>
      <c r="EB34" s="8">
        <v>2014</v>
      </c>
      <c r="EC34" s="8">
        <v>18</v>
      </c>
      <c r="EE34" s="8">
        <v>1949</v>
      </c>
      <c r="EF34" s="8">
        <v>26.161999999999999</v>
      </c>
      <c r="EH34" s="8">
        <v>1977</v>
      </c>
      <c r="EI34" s="8">
        <v>26</v>
      </c>
      <c r="EK34" s="8">
        <v>1947</v>
      </c>
      <c r="EL34" s="8">
        <v>41.402000000000001</v>
      </c>
      <c r="EN34" s="8">
        <v>1984</v>
      </c>
      <c r="EO34" s="8">
        <v>36</v>
      </c>
      <c r="EQ34" s="8">
        <v>2006</v>
      </c>
      <c r="ER34" s="8">
        <v>40.799999999999997</v>
      </c>
      <c r="ET34" s="8">
        <v>1984</v>
      </c>
      <c r="EU34" s="8">
        <v>42</v>
      </c>
      <c r="EW34" s="8">
        <v>1945</v>
      </c>
      <c r="EX34" s="8">
        <v>33.781999999999996</v>
      </c>
      <c r="EZ34" s="8">
        <v>1958</v>
      </c>
      <c r="FA34" s="8">
        <v>30.734000000000002</v>
      </c>
      <c r="FC34" s="8">
        <v>2010</v>
      </c>
      <c r="FD34" s="8">
        <v>27</v>
      </c>
      <c r="FF34" s="8">
        <v>1980</v>
      </c>
      <c r="FG34" s="8">
        <v>23</v>
      </c>
      <c r="FI34" s="8">
        <v>1999</v>
      </c>
      <c r="FJ34" s="19">
        <v>59.900000000000006</v>
      </c>
      <c r="FL34" s="8">
        <v>2019</v>
      </c>
      <c r="FM34" s="19">
        <v>106.39999999999999</v>
      </c>
      <c r="FO34" s="8">
        <v>1935</v>
      </c>
      <c r="FP34" s="19">
        <v>158.49600000000001</v>
      </c>
      <c r="FR34" s="8">
        <v>2009</v>
      </c>
      <c r="FS34" s="8">
        <v>207.2</v>
      </c>
      <c r="FU34" s="8">
        <v>1960</v>
      </c>
      <c r="FV34" s="8">
        <v>268.73199999999997</v>
      </c>
      <c r="FX34" s="8">
        <v>1946</v>
      </c>
      <c r="FY34" s="8">
        <v>337.56600000000003</v>
      </c>
      <c r="GA34" s="8">
        <v>1960</v>
      </c>
      <c r="GB34" s="19">
        <v>389.63600000000002</v>
      </c>
      <c r="GD34" s="8">
        <v>1972</v>
      </c>
      <c r="GE34" s="19">
        <v>439</v>
      </c>
      <c r="GG34" s="8">
        <v>2016</v>
      </c>
      <c r="GH34" s="8">
        <v>484.2</v>
      </c>
      <c r="GJ34" s="8">
        <v>1965</v>
      </c>
      <c r="GK34" s="19">
        <v>532.13</v>
      </c>
      <c r="GM34" s="8">
        <v>2016</v>
      </c>
      <c r="GN34" s="19">
        <v>341.99999999999994</v>
      </c>
      <c r="GP34" s="8">
        <v>1939</v>
      </c>
      <c r="GQ34" s="19">
        <v>371.09400000000005</v>
      </c>
      <c r="GS34" s="8">
        <v>1990</v>
      </c>
      <c r="GT34" s="19">
        <v>427.5</v>
      </c>
      <c r="GV34" s="8">
        <v>1990</v>
      </c>
      <c r="GW34" s="19">
        <v>459.9</v>
      </c>
      <c r="GY34" s="8">
        <v>1954</v>
      </c>
      <c r="GZ34" s="19">
        <v>109.22</v>
      </c>
      <c r="HB34" s="8">
        <v>1941</v>
      </c>
      <c r="HC34" s="19">
        <v>66.548000000000002</v>
      </c>
    </row>
    <row r="35" spans="1:211" ht="13.5">
      <c r="A35" s="8" t="s">
        <v>378</v>
      </c>
      <c r="B35" s="19">
        <f t="shared" ref="B35:AG35" si="57">SUM(B10:B18)</f>
        <v>296.16399999999999</v>
      </c>
      <c r="C35" s="19">
        <f t="shared" si="57"/>
        <v>341.37599999999998</v>
      </c>
      <c r="D35" s="19">
        <f t="shared" si="57"/>
        <v>375.15800000000002</v>
      </c>
      <c r="E35" s="19">
        <f t="shared" si="57"/>
        <v>322.58</v>
      </c>
      <c r="F35" s="19">
        <f t="shared" si="57"/>
        <v>530.09799999999996</v>
      </c>
      <c r="G35" s="19">
        <f t="shared" si="57"/>
        <v>496.06200000000001</v>
      </c>
      <c r="H35" s="19">
        <f t="shared" si="57"/>
        <v>480.05999999999995</v>
      </c>
      <c r="I35" s="19">
        <f t="shared" si="57"/>
        <v>356.87000000000006</v>
      </c>
      <c r="J35" s="19">
        <f t="shared" si="57"/>
        <v>512.3180000000001</v>
      </c>
      <c r="K35" s="19">
        <f t="shared" si="57"/>
        <v>494.28399999999999</v>
      </c>
      <c r="L35" s="19">
        <f t="shared" si="57"/>
        <v>418.846</v>
      </c>
      <c r="M35" s="19">
        <f t="shared" si="57"/>
        <v>517.14400000000001</v>
      </c>
      <c r="N35" s="19">
        <f t="shared" si="57"/>
        <v>487.17200000000003</v>
      </c>
      <c r="O35" s="19">
        <f t="shared" si="57"/>
        <v>578.35799999999995</v>
      </c>
      <c r="P35" s="19">
        <f t="shared" si="57"/>
        <v>537.46400000000006</v>
      </c>
      <c r="Q35" s="19">
        <f t="shared" si="57"/>
        <v>457.19999999999993</v>
      </c>
      <c r="R35" s="19">
        <f t="shared" si="57"/>
        <v>470.40800000000002</v>
      </c>
      <c r="S35" s="19">
        <f t="shared" si="57"/>
        <v>480.56799999999998</v>
      </c>
      <c r="T35" s="19">
        <f t="shared" si="57"/>
        <v>611.63200000000006</v>
      </c>
      <c r="U35" s="19">
        <f t="shared" si="57"/>
        <v>487.17199999999991</v>
      </c>
      <c r="V35" s="19">
        <f t="shared" si="57"/>
        <v>524.25599999999986</v>
      </c>
      <c r="W35" s="19">
        <f t="shared" si="57"/>
        <v>625.34799999999996</v>
      </c>
      <c r="X35" s="19">
        <f t="shared" si="57"/>
        <v>662.93999999999983</v>
      </c>
      <c r="Y35" s="19">
        <f t="shared" si="57"/>
        <v>656.59</v>
      </c>
      <c r="Z35" s="19">
        <f t="shared" si="57"/>
        <v>649.22399999999993</v>
      </c>
      <c r="AA35" s="19">
        <f t="shared" si="57"/>
        <v>467.61399999999998</v>
      </c>
      <c r="AB35" s="19">
        <f t="shared" si="57"/>
        <v>630.42800000000011</v>
      </c>
      <c r="AC35" s="19">
        <f t="shared" si="57"/>
        <v>614.42599999999993</v>
      </c>
      <c r="AD35" s="19">
        <f t="shared" si="57"/>
        <v>364.49</v>
      </c>
      <c r="AE35" s="19">
        <f t="shared" si="57"/>
        <v>426.72</v>
      </c>
      <c r="AF35" s="19">
        <f t="shared" si="57"/>
        <v>411.73399999999998</v>
      </c>
      <c r="AG35" s="19">
        <f t="shared" si="57"/>
        <v>280.67</v>
      </c>
      <c r="AH35" s="19">
        <f t="shared" ref="AH35:BM35" si="58">SUM(AH10:AH18)</f>
        <v>721.61399999999992</v>
      </c>
      <c r="AI35" s="19">
        <f t="shared" si="58"/>
        <v>499.87199999999996</v>
      </c>
      <c r="AJ35" s="19">
        <f t="shared" si="58"/>
        <v>432.81600000000003</v>
      </c>
      <c r="AK35" s="19">
        <f t="shared" si="58"/>
        <v>452.62800000000004</v>
      </c>
      <c r="AL35" s="19">
        <f t="shared" si="58"/>
        <v>506.73</v>
      </c>
      <c r="AM35" s="19">
        <f t="shared" si="58"/>
        <v>541.78199999999993</v>
      </c>
      <c r="AN35" s="19">
        <f t="shared" si="58"/>
        <v>589.53399999999999</v>
      </c>
      <c r="AO35" s="19">
        <f t="shared" si="58"/>
        <v>337.31200000000007</v>
      </c>
      <c r="AP35" s="19">
        <f t="shared" si="58"/>
        <v>568.19800000000009</v>
      </c>
      <c r="AQ35" s="19">
        <f t="shared" si="58"/>
        <v>589</v>
      </c>
      <c r="AR35" s="19">
        <f t="shared" si="58"/>
        <v>413</v>
      </c>
      <c r="AS35" s="19">
        <f t="shared" si="58"/>
        <v>365</v>
      </c>
      <c r="AT35" s="19">
        <f t="shared" si="58"/>
        <v>629</v>
      </c>
      <c r="AU35" s="19">
        <f t="shared" si="58"/>
        <v>560</v>
      </c>
      <c r="AV35" s="19">
        <f t="shared" si="58"/>
        <v>555</v>
      </c>
      <c r="AW35" s="19">
        <f t="shared" si="58"/>
        <v>552</v>
      </c>
      <c r="AX35" s="19">
        <f t="shared" si="58"/>
        <v>594</v>
      </c>
      <c r="AY35" s="19">
        <f t="shared" si="58"/>
        <v>631</v>
      </c>
      <c r="AZ35" s="19">
        <f t="shared" si="58"/>
        <v>566</v>
      </c>
      <c r="BA35" s="19">
        <f t="shared" si="58"/>
        <v>592</v>
      </c>
      <c r="BB35" s="19">
        <f t="shared" si="58"/>
        <v>359</v>
      </c>
      <c r="BC35" s="19">
        <f t="shared" si="58"/>
        <v>602</v>
      </c>
      <c r="BD35" s="19">
        <f t="shared" si="58"/>
        <v>464</v>
      </c>
      <c r="BE35" s="19">
        <f t="shared" si="58"/>
        <v>483</v>
      </c>
      <c r="BF35" s="19">
        <f t="shared" si="58"/>
        <v>483.40000000000003</v>
      </c>
      <c r="BG35" s="19">
        <f t="shared" si="58"/>
        <v>545.5</v>
      </c>
      <c r="BH35" s="19">
        <f t="shared" si="58"/>
        <v>390.8</v>
      </c>
      <c r="BI35" s="19">
        <f t="shared" si="58"/>
        <v>495.2</v>
      </c>
      <c r="BJ35" s="19">
        <f t="shared" si="58"/>
        <v>528.20000000000005</v>
      </c>
      <c r="BK35" s="19">
        <f t="shared" si="58"/>
        <v>445</v>
      </c>
      <c r="BL35" s="19">
        <f t="shared" si="58"/>
        <v>505.30000000000007</v>
      </c>
      <c r="BM35" s="19">
        <f t="shared" si="58"/>
        <v>565.29999999999995</v>
      </c>
      <c r="BN35" s="19">
        <f t="shared" ref="BN35:CQ35" si="59">SUM(BN10:BN18)</f>
        <v>659.5</v>
      </c>
      <c r="BO35" s="19">
        <f t="shared" si="59"/>
        <v>699.69999999999993</v>
      </c>
      <c r="BP35" s="19">
        <f t="shared" si="59"/>
        <v>520.1</v>
      </c>
      <c r="BQ35" s="19">
        <f t="shared" si="59"/>
        <v>308.8</v>
      </c>
      <c r="BR35" s="19">
        <f t="shared" si="59"/>
        <v>647.00000000000011</v>
      </c>
      <c r="BS35" s="19">
        <f t="shared" si="59"/>
        <v>533.20000000000005</v>
      </c>
      <c r="BT35" s="19">
        <f t="shared" si="59"/>
        <v>460.6</v>
      </c>
      <c r="BU35" s="19">
        <f t="shared" si="59"/>
        <v>566.20000000000005</v>
      </c>
      <c r="BV35" s="19">
        <f t="shared" si="59"/>
        <v>388.79999999999995</v>
      </c>
      <c r="BW35" s="19">
        <f t="shared" si="59"/>
        <v>377.2</v>
      </c>
      <c r="BX35" s="19">
        <f t="shared" si="59"/>
        <v>595</v>
      </c>
      <c r="BY35" s="19">
        <f t="shared" si="59"/>
        <v>340.40000000000003</v>
      </c>
      <c r="BZ35" s="19">
        <f t="shared" si="59"/>
        <v>464.79999999999995</v>
      </c>
      <c r="CA35" s="19">
        <f t="shared" si="59"/>
        <v>459.4</v>
      </c>
      <c r="CB35" s="19">
        <f t="shared" si="59"/>
        <v>705.8</v>
      </c>
      <c r="CC35" s="19">
        <f t="shared" si="59"/>
        <v>491.79999999999995</v>
      </c>
      <c r="CD35" s="19">
        <f t="shared" si="59"/>
        <v>745.6</v>
      </c>
      <c r="CE35" s="19">
        <f t="shared" si="59"/>
        <v>615.79999999999995</v>
      </c>
      <c r="CF35" s="19">
        <f t="shared" si="59"/>
        <v>457.79999999999995</v>
      </c>
      <c r="CG35" s="19">
        <f t="shared" si="59"/>
        <v>600.5</v>
      </c>
      <c r="CH35" s="19">
        <f t="shared" si="59"/>
        <v>395.50000000000006</v>
      </c>
      <c r="CI35" s="19">
        <f t="shared" si="59"/>
        <v>324.59999999999997</v>
      </c>
      <c r="CJ35" s="19">
        <f t="shared" si="59"/>
        <v>456.8</v>
      </c>
      <c r="CK35" s="19">
        <f t="shared" si="59"/>
        <v>455.40000000000003</v>
      </c>
      <c r="CL35" s="19">
        <f t="shared" si="59"/>
        <v>494.20000000000005</v>
      </c>
      <c r="CM35" s="19">
        <f t="shared" si="59"/>
        <v>554.6</v>
      </c>
      <c r="CN35" s="19">
        <f t="shared" si="59"/>
        <v>441.4</v>
      </c>
      <c r="CO35" s="19">
        <f t="shared" si="59"/>
        <v>609.19999999999993</v>
      </c>
      <c r="CP35" s="19">
        <f t="shared" si="59"/>
        <v>647.59999999999991</v>
      </c>
      <c r="CQ35" s="19">
        <f t="shared" si="59"/>
        <v>305.79999999999995</v>
      </c>
      <c r="CR35" s="19"/>
      <c r="CS35" s="4">
        <f t="shared" si="48"/>
        <v>507.41578947368407</v>
      </c>
      <c r="CT35" s="25" t="s">
        <v>378</v>
      </c>
      <c r="CU35" s="4">
        <f t="shared" si="49"/>
        <v>504.80489361702132</v>
      </c>
      <c r="CV35" s="102">
        <f t="shared" si="53"/>
        <v>280.67</v>
      </c>
      <c r="CX35" s="25"/>
      <c r="CY35" s="19"/>
      <c r="CZ35" s="27"/>
      <c r="DA35" s="19"/>
      <c r="DC35" s="8">
        <v>1991</v>
      </c>
      <c r="DD35" s="19">
        <v>583.70000000000005</v>
      </c>
      <c r="DF35" s="8">
        <v>2019</v>
      </c>
      <c r="DG35" s="19">
        <v>577</v>
      </c>
      <c r="DI35" s="8">
        <v>1990</v>
      </c>
      <c r="DJ35" s="19">
        <v>342.79999999999995</v>
      </c>
      <c r="DL35" s="8">
        <v>1978</v>
      </c>
      <c r="DM35" s="27">
        <v>130</v>
      </c>
      <c r="DO35" s="8">
        <v>1999</v>
      </c>
      <c r="DP35" s="19">
        <v>107.39999999999999</v>
      </c>
      <c r="DR35" s="8">
        <v>1969</v>
      </c>
      <c r="DS35" s="8">
        <v>120.904</v>
      </c>
      <c r="DU35" s="8">
        <v>1973</v>
      </c>
      <c r="DV35" s="19">
        <v>156</v>
      </c>
      <c r="DY35" s="8">
        <v>2004</v>
      </c>
      <c r="DZ35" s="19">
        <v>25</v>
      </c>
      <c r="EB35" s="8">
        <v>2016</v>
      </c>
      <c r="EC35" s="8">
        <v>18</v>
      </c>
      <c r="EE35" s="8">
        <v>2014</v>
      </c>
      <c r="EF35" s="8">
        <v>26.6</v>
      </c>
      <c r="EH35" s="8">
        <v>1958</v>
      </c>
      <c r="EI35" s="8">
        <v>26.161999999999999</v>
      </c>
      <c r="EK35" s="8">
        <v>1992</v>
      </c>
      <c r="EL35" s="8">
        <v>41.5</v>
      </c>
      <c r="EN35" s="8">
        <v>1931</v>
      </c>
      <c r="EO35" s="8">
        <v>39.116</v>
      </c>
      <c r="EQ35" s="8">
        <v>1982</v>
      </c>
      <c r="ER35" s="8">
        <v>42</v>
      </c>
      <c r="ET35" s="8">
        <v>2007</v>
      </c>
      <c r="EU35" s="8">
        <v>42.6</v>
      </c>
      <c r="EW35" s="8">
        <v>2011</v>
      </c>
      <c r="EX35" s="8">
        <v>33.799999999999997</v>
      </c>
      <c r="EZ35" s="8">
        <v>2017</v>
      </c>
      <c r="FA35" s="8">
        <v>32.4</v>
      </c>
      <c r="FC35" s="8">
        <v>1968</v>
      </c>
      <c r="FD35" s="8">
        <v>27.431999999999999</v>
      </c>
      <c r="FF35" s="8">
        <v>1988</v>
      </c>
      <c r="FG35" s="8">
        <v>23.3</v>
      </c>
      <c r="FI35" s="8">
        <v>1947</v>
      </c>
      <c r="FJ35" s="19">
        <v>59.944000000000003</v>
      </c>
      <c r="FL35" s="8">
        <v>1931</v>
      </c>
      <c r="FM35" s="19">
        <v>106.934</v>
      </c>
      <c r="FO35" s="8">
        <v>1978</v>
      </c>
      <c r="FP35" s="19">
        <v>159</v>
      </c>
      <c r="FR35" s="8">
        <v>2008</v>
      </c>
      <c r="FS35" s="8">
        <v>213.6</v>
      </c>
      <c r="FU35" s="8">
        <v>1934</v>
      </c>
      <c r="FV35" s="8">
        <v>273.05</v>
      </c>
      <c r="FX35" s="8">
        <v>1932</v>
      </c>
      <c r="FY35" s="8">
        <v>338.83600000000001</v>
      </c>
      <c r="GA35" s="8">
        <v>2009</v>
      </c>
      <c r="GB35" s="19">
        <v>392.4</v>
      </c>
      <c r="GD35" s="8">
        <v>1949</v>
      </c>
      <c r="GE35" s="19">
        <v>439.41999999999996</v>
      </c>
      <c r="GG35" s="8">
        <v>2006</v>
      </c>
      <c r="GH35" s="8">
        <v>486.4</v>
      </c>
      <c r="GJ35" s="8">
        <v>1949</v>
      </c>
      <c r="GK35" s="19">
        <v>541.78199999999993</v>
      </c>
      <c r="GM35" s="8">
        <v>1960</v>
      </c>
      <c r="GN35" s="19">
        <v>348.23399999999998</v>
      </c>
      <c r="GP35" s="8">
        <v>1988</v>
      </c>
      <c r="GQ35" s="19">
        <v>380.70000000000005</v>
      </c>
      <c r="GS35" s="8">
        <v>2020</v>
      </c>
      <c r="GT35" s="19">
        <v>428.2</v>
      </c>
      <c r="GV35" s="8">
        <v>2019</v>
      </c>
      <c r="GW35" s="19">
        <v>463.20000000000005</v>
      </c>
      <c r="GY35" s="8">
        <v>1970</v>
      </c>
      <c r="GZ35" s="19">
        <v>111.25200000000001</v>
      </c>
      <c r="HB35" s="8">
        <v>1991</v>
      </c>
      <c r="HC35" s="19">
        <v>68.099999999999994</v>
      </c>
    </row>
    <row r="36" spans="1:211" ht="13.5">
      <c r="A36" s="8" t="s">
        <v>379</v>
      </c>
      <c r="B36" s="19"/>
      <c r="C36" s="19">
        <f t="shared" ref="C36:AH36" si="60">SUM(B11:B18,C7)</f>
        <v>283.464</v>
      </c>
      <c r="D36" s="19">
        <f t="shared" si="60"/>
        <v>335.78800000000001</v>
      </c>
      <c r="E36" s="19">
        <f t="shared" si="60"/>
        <v>374.90400000000005</v>
      </c>
      <c r="F36" s="19">
        <f t="shared" si="60"/>
        <v>289.81400000000002</v>
      </c>
      <c r="G36" s="19">
        <f t="shared" si="60"/>
        <v>535.4319999999999</v>
      </c>
      <c r="H36" s="19">
        <f t="shared" si="60"/>
        <v>518.16</v>
      </c>
      <c r="I36" s="19">
        <f t="shared" si="60"/>
        <v>487.93399999999991</v>
      </c>
      <c r="J36" s="19">
        <f t="shared" si="60"/>
        <v>374.65000000000003</v>
      </c>
      <c r="K36" s="19">
        <f t="shared" si="60"/>
        <v>396.49400000000003</v>
      </c>
      <c r="L36" s="19">
        <f t="shared" si="60"/>
        <v>577.08799999999997</v>
      </c>
      <c r="M36" s="19">
        <f t="shared" si="60"/>
        <v>404.62200000000001</v>
      </c>
      <c r="N36" s="19">
        <f t="shared" si="60"/>
        <v>552.70400000000006</v>
      </c>
      <c r="O36" s="19">
        <f t="shared" si="60"/>
        <v>478.02800000000002</v>
      </c>
      <c r="P36" s="19">
        <f t="shared" si="60"/>
        <v>544.06799999999998</v>
      </c>
      <c r="Q36" s="19">
        <f t="shared" si="60"/>
        <v>590.29599999999994</v>
      </c>
      <c r="R36" s="19">
        <f t="shared" si="60"/>
        <v>470.916</v>
      </c>
      <c r="S36" s="19">
        <f t="shared" si="60"/>
        <v>449.83400000000006</v>
      </c>
      <c r="T36" s="19">
        <f t="shared" si="60"/>
        <v>509.01599999999996</v>
      </c>
      <c r="U36" s="19">
        <f t="shared" si="60"/>
        <v>619.25200000000007</v>
      </c>
      <c r="V36" s="19">
        <f t="shared" si="60"/>
        <v>444.75399999999996</v>
      </c>
      <c r="W36" s="19">
        <f t="shared" si="60"/>
        <v>544.06799999999998</v>
      </c>
      <c r="X36" s="19">
        <f t="shared" si="60"/>
        <v>620.01400000000001</v>
      </c>
      <c r="Y36" s="19">
        <f t="shared" si="60"/>
        <v>765.30200000000002</v>
      </c>
      <c r="Z36" s="19">
        <f t="shared" si="60"/>
        <v>600.71</v>
      </c>
      <c r="AA36" s="19">
        <f t="shared" si="60"/>
        <v>601.47199999999998</v>
      </c>
      <c r="AB36" s="19">
        <f t="shared" si="60"/>
        <v>511.048</v>
      </c>
      <c r="AC36" s="19">
        <f t="shared" si="60"/>
        <v>518.41399999999999</v>
      </c>
      <c r="AD36" s="19">
        <f t="shared" si="60"/>
        <v>509.27</v>
      </c>
      <c r="AE36" s="19">
        <f t="shared" si="60"/>
        <v>351.78999999999996</v>
      </c>
      <c r="AF36" s="19">
        <f t="shared" si="60"/>
        <v>395.22400000000005</v>
      </c>
      <c r="AG36" s="19">
        <f t="shared" si="60"/>
        <v>532.89200000000005</v>
      </c>
      <c r="AH36" s="19">
        <f t="shared" si="60"/>
        <v>411.988</v>
      </c>
      <c r="AI36" s="19">
        <f t="shared" ref="AI36:BN36" si="61">SUM(AH11:AH18,AI7)</f>
        <v>570.73799999999994</v>
      </c>
      <c r="AJ36" s="19">
        <f t="shared" si="61"/>
        <v>541.52800000000002</v>
      </c>
      <c r="AK36" s="19">
        <f t="shared" si="61"/>
        <v>458.47</v>
      </c>
      <c r="AL36" s="19">
        <f t="shared" si="61"/>
        <v>508</v>
      </c>
      <c r="AM36" s="19">
        <f t="shared" si="61"/>
        <v>461.77200000000005</v>
      </c>
      <c r="AN36" s="19">
        <f t="shared" si="61"/>
        <v>521.71600000000001</v>
      </c>
      <c r="AO36" s="19">
        <f t="shared" si="61"/>
        <v>544.83000000000004</v>
      </c>
      <c r="AP36" s="19">
        <f t="shared" si="61"/>
        <v>298.19600000000003</v>
      </c>
      <c r="AQ36" s="19">
        <f t="shared" si="61"/>
        <v>642.48200000000008</v>
      </c>
      <c r="AR36" s="19">
        <f t="shared" si="61"/>
        <v>596</v>
      </c>
      <c r="AS36" s="19">
        <f t="shared" si="61"/>
        <v>388</v>
      </c>
      <c r="AT36" s="19">
        <f t="shared" si="61"/>
        <v>347</v>
      </c>
      <c r="AU36" s="19">
        <f t="shared" si="61"/>
        <v>567</v>
      </c>
      <c r="AV36" s="19">
        <f t="shared" si="61"/>
        <v>573</v>
      </c>
      <c r="AW36" s="19">
        <f t="shared" si="61"/>
        <v>544</v>
      </c>
      <c r="AX36" s="19">
        <f t="shared" si="61"/>
        <v>526</v>
      </c>
      <c r="AY36" s="19">
        <f t="shared" si="61"/>
        <v>485</v>
      </c>
      <c r="AZ36" s="19">
        <f t="shared" si="61"/>
        <v>664</v>
      </c>
      <c r="BA36" s="19">
        <f t="shared" si="61"/>
        <v>422</v>
      </c>
      <c r="BB36" s="19">
        <f t="shared" si="61"/>
        <v>580</v>
      </c>
      <c r="BC36" s="19">
        <f t="shared" si="61"/>
        <v>385</v>
      </c>
      <c r="BD36" s="19">
        <f t="shared" si="61"/>
        <v>497</v>
      </c>
      <c r="BE36" s="19">
        <f t="shared" si="61"/>
        <v>613</v>
      </c>
      <c r="BF36" s="19">
        <f t="shared" si="61"/>
        <v>505.1</v>
      </c>
      <c r="BG36" s="19">
        <f t="shared" si="61"/>
        <v>463.59999999999997</v>
      </c>
      <c r="BH36" s="19">
        <f t="shared" si="61"/>
        <v>491.70000000000005</v>
      </c>
      <c r="BI36" s="19">
        <f t="shared" si="61"/>
        <v>445.3</v>
      </c>
      <c r="BJ36" s="19">
        <f t="shared" si="61"/>
        <v>510.2</v>
      </c>
      <c r="BK36" s="19">
        <f t="shared" si="61"/>
        <v>517.69999999999993</v>
      </c>
      <c r="BL36" s="19">
        <f t="shared" si="61"/>
        <v>464.3</v>
      </c>
      <c r="BM36" s="19">
        <f t="shared" si="61"/>
        <v>539.6</v>
      </c>
      <c r="BN36" s="19">
        <f t="shared" si="61"/>
        <v>557.4</v>
      </c>
      <c r="BO36" s="19">
        <f t="shared" ref="BO36:CR36" si="62">SUM(BN11:BN18,BO7)</f>
        <v>756.59999999999991</v>
      </c>
      <c r="BP36" s="19">
        <f t="shared" si="62"/>
        <v>604.5</v>
      </c>
      <c r="BQ36" s="19">
        <f t="shared" si="62"/>
        <v>546.4</v>
      </c>
      <c r="BR36" s="19">
        <f t="shared" si="62"/>
        <v>284.7</v>
      </c>
      <c r="BS36" s="19">
        <f t="shared" si="62"/>
        <v>671.60000000000014</v>
      </c>
      <c r="BT36" s="19">
        <f t="shared" si="62"/>
        <v>587.79999999999995</v>
      </c>
      <c r="BU36" s="19">
        <f t="shared" si="62"/>
        <v>368.59999999999997</v>
      </c>
      <c r="BV36" s="19">
        <f t="shared" si="62"/>
        <v>616.19999999999993</v>
      </c>
      <c r="BW36" s="19">
        <f t="shared" si="62"/>
        <v>396.6</v>
      </c>
      <c r="BX36" s="19">
        <f t="shared" si="62"/>
        <v>391.79999999999995</v>
      </c>
      <c r="BY36" s="19">
        <f t="shared" si="62"/>
        <v>605.00000000000011</v>
      </c>
      <c r="BZ36" s="19">
        <f t="shared" si="62"/>
        <v>387.2</v>
      </c>
      <c r="CA36" s="19">
        <f t="shared" si="62"/>
        <v>450.40000000000003</v>
      </c>
      <c r="CB36" s="19">
        <f t="shared" si="62"/>
        <v>430</v>
      </c>
      <c r="CC36" s="19">
        <f t="shared" si="62"/>
        <v>602.79999999999995</v>
      </c>
      <c r="CD36" s="19">
        <f t="shared" si="62"/>
        <v>476.20000000000005</v>
      </c>
      <c r="CE36" s="19">
        <f t="shared" si="62"/>
        <v>778.6</v>
      </c>
      <c r="CF36" s="19">
        <f t="shared" si="62"/>
        <v>573.79999999999995</v>
      </c>
      <c r="CG36" s="19">
        <f t="shared" si="62"/>
        <v>481.79999999999995</v>
      </c>
      <c r="CH36" s="19">
        <f t="shared" si="62"/>
        <v>577.20000000000005</v>
      </c>
      <c r="CI36" s="19">
        <f t="shared" si="62"/>
        <v>250.10000000000002</v>
      </c>
      <c r="CJ36" s="19">
        <f t="shared" si="62"/>
        <v>341.8</v>
      </c>
      <c r="CK36" s="19">
        <f t="shared" si="62"/>
        <v>458.4</v>
      </c>
      <c r="CL36" s="19">
        <f t="shared" si="62"/>
        <v>404.4</v>
      </c>
      <c r="CM36" s="19">
        <f t="shared" si="62"/>
        <v>445.80000000000007</v>
      </c>
      <c r="CN36" s="19">
        <f t="shared" si="62"/>
        <v>474.59999999999997</v>
      </c>
      <c r="CO36" s="19">
        <f t="shared" si="62"/>
        <v>425</v>
      </c>
      <c r="CP36" s="19">
        <f t="shared" si="62"/>
        <v>614</v>
      </c>
      <c r="CQ36" s="19">
        <f t="shared" si="62"/>
        <v>698.39999999999986</v>
      </c>
      <c r="CR36" s="19">
        <f t="shared" si="62"/>
        <v>276.60000000000002</v>
      </c>
      <c r="CS36" s="4">
        <f t="shared" si="48"/>
        <v>505.13684210526316</v>
      </c>
      <c r="CT36" s="25" t="s">
        <v>379</v>
      </c>
      <c r="CU36" s="4">
        <f t="shared" si="49"/>
        <v>500.31550537634411</v>
      </c>
      <c r="CV36" s="102">
        <f t="shared" si="53"/>
        <v>250.10000000000002</v>
      </c>
      <c r="CX36" s="25"/>
      <c r="CY36" s="19"/>
      <c r="CZ36" s="27"/>
      <c r="DA36" s="19"/>
      <c r="DC36" s="8">
        <v>2001</v>
      </c>
      <c r="DD36" s="19">
        <v>585.80000000000007</v>
      </c>
      <c r="DF36" s="8">
        <v>1944</v>
      </c>
      <c r="DG36" s="19">
        <v>578.35799999999995</v>
      </c>
      <c r="DI36" s="8">
        <v>1935</v>
      </c>
      <c r="DJ36" s="19">
        <v>348.23400000000004</v>
      </c>
      <c r="DL36" s="8">
        <v>1969</v>
      </c>
      <c r="DM36" s="27">
        <v>131.31800000000001</v>
      </c>
      <c r="DO36" s="8">
        <v>1982</v>
      </c>
      <c r="DP36" s="19">
        <v>108</v>
      </c>
      <c r="DR36" s="8">
        <v>2012</v>
      </c>
      <c r="DS36" s="8">
        <v>122.19999999999999</v>
      </c>
      <c r="DU36" s="8">
        <v>1983</v>
      </c>
      <c r="DV36" s="19">
        <v>156</v>
      </c>
      <c r="DY36" s="8">
        <v>2003</v>
      </c>
      <c r="DZ36" s="19">
        <v>25.2</v>
      </c>
      <c r="EB36" s="8">
        <v>2013</v>
      </c>
      <c r="EC36" s="8">
        <v>18.600000000000001</v>
      </c>
      <c r="EE36" s="8">
        <v>1983</v>
      </c>
      <c r="EF36" s="8">
        <v>27</v>
      </c>
      <c r="EH36" s="8">
        <v>1986</v>
      </c>
      <c r="EI36" s="8">
        <v>27.8</v>
      </c>
      <c r="EK36" s="8">
        <v>1950</v>
      </c>
      <c r="EL36" s="8">
        <v>41.655999999999999</v>
      </c>
      <c r="EN36" s="8">
        <v>2018</v>
      </c>
      <c r="EO36" s="8">
        <v>39.4</v>
      </c>
      <c r="EQ36" s="8">
        <v>2000</v>
      </c>
      <c r="ER36" s="8">
        <v>42.4</v>
      </c>
      <c r="ET36" s="8">
        <v>1968</v>
      </c>
      <c r="EU36" s="8">
        <v>43.688000000000002</v>
      </c>
      <c r="EW36" s="8">
        <v>1954</v>
      </c>
      <c r="EX36" s="8">
        <v>34.798000000000002</v>
      </c>
      <c r="EZ36" s="44">
        <v>2023</v>
      </c>
      <c r="FA36" s="44">
        <v>32.6</v>
      </c>
      <c r="FC36" s="8">
        <v>1941</v>
      </c>
      <c r="FD36" s="8">
        <v>30.988</v>
      </c>
      <c r="FF36" s="8">
        <v>1933</v>
      </c>
      <c r="FG36" s="8">
        <v>23.367999999999999</v>
      </c>
      <c r="FI36" s="8">
        <v>1967</v>
      </c>
      <c r="FJ36" s="19">
        <v>61.721999999999994</v>
      </c>
      <c r="FL36" s="44">
        <v>2021</v>
      </c>
      <c r="FM36" s="44">
        <v>109.8</v>
      </c>
      <c r="FO36" s="8">
        <v>2016</v>
      </c>
      <c r="FP36" s="19">
        <v>159.6</v>
      </c>
      <c r="FR36" s="8">
        <v>1991</v>
      </c>
      <c r="FS36" s="8">
        <v>218.79999999999998</v>
      </c>
      <c r="FU36" s="8">
        <v>1933</v>
      </c>
      <c r="FV36" s="8">
        <v>273.30400000000003</v>
      </c>
      <c r="FX36" s="8">
        <v>2012</v>
      </c>
      <c r="FY36" s="8">
        <v>339</v>
      </c>
      <c r="GA36" s="8">
        <v>2006</v>
      </c>
      <c r="GB36" s="19">
        <v>396</v>
      </c>
      <c r="GD36" s="8">
        <v>2009</v>
      </c>
      <c r="GE36" s="19">
        <v>442.59999999999997</v>
      </c>
      <c r="GG36" s="8">
        <v>1967</v>
      </c>
      <c r="GH36" s="8">
        <v>490.98199999999997</v>
      </c>
      <c r="GJ36" s="8">
        <v>1947</v>
      </c>
      <c r="GK36" s="19">
        <v>550.92600000000004</v>
      </c>
      <c r="GM36" s="8">
        <v>2006</v>
      </c>
      <c r="GN36" s="19">
        <v>349.8</v>
      </c>
      <c r="GP36" s="8">
        <v>1950</v>
      </c>
      <c r="GQ36" s="19">
        <v>380.74599999999992</v>
      </c>
      <c r="GS36" s="8">
        <v>2017</v>
      </c>
      <c r="GT36" s="19">
        <v>430.99999999999994</v>
      </c>
      <c r="GV36" s="8">
        <v>1989</v>
      </c>
      <c r="GW36" s="19">
        <v>470.90000000000003</v>
      </c>
      <c r="GY36" s="8">
        <v>2021</v>
      </c>
      <c r="GZ36" s="19">
        <v>112.39999999999999</v>
      </c>
      <c r="HB36" s="8">
        <v>1996</v>
      </c>
      <c r="HC36" s="19">
        <v>69.599999999999994</v>
      </c>
    </row>
    <row r="37" spans="1:211" ht="13.5">
      <c r="A37" s="8" t="s">
        <v>380</v>
      </c>
      <c r="B37" s="19"/>
      <c r="C37" s="19">
        <f t="shared" ref="C37:AH37" si="63">SUM(B12:B18,C7:C8)</f>
        <v>298.19600000000003</v>
      </c>
      <c r="D37" s="19">
        <f t="shared" si="63"/>
        <v>388.62</v>
      </c>
      <c r="E37" s="19">
        <f t="shared" si="63"/>
        <v>347.47199999999998</v>
      </c>
      <c r="F37" s="19">
        <f t="shared" si="63"/>
        <v>242.82400000000001</v>
      </c>
      <c r="G37" s="19">
        <f t="shared" si="63"/>
        <v>490.47399999999999</v>
      </c>
      <c r="H37" s="19">
        <f t="shared" si="63"/>
        <v>583.43799999999999</v>
      </c>
      <c r="I37" s="19">
        <f t="shared" si="63"/>
        <v>547.87799999999993</v>
      </c>
      <c r="J37" s="19">
        <f t="shared" si="63"/>
        <v>356.108</v>
      </c>
      <c r="K37" s="19">
        <f t="shared" si="63"/>
        <v>372.87200000000007</v>
      </c>
      <c r="L37" s="19">
        <f t="shared" si="63"/>
        <v>588.51800000000003</v>
      </c>
      <c r="M37" s="19">
        <f t="shared" si="63"/>
        <v>452.12</v>
      </c>
      <c r="N37" s="19">
        <f t="shared" si="63"/>
        <v>563.37199999999996</v>
      </c>
      <c r="O37" s="19">
        <f t="shared" si="63"/>
        <v>409.95599999999996</v>
      </c>
      <c r="P37" s="19">
        <f t="shared" si="63"/>
        <v>623.56999999999994</v>
      </c>
      <c r="Q37" s="19">
        <f t="shared" si="63"/>
        <v>650.74799999999993</v>
      </c>
      <c r="R37" s="19">
        <f t="shared" si="63"/>
        <v>432.81599999999997</v>
      </c>
      <c r="S37" s="19">
        <f t="shared" si="63"/>
        <v>362.96600000000001</v>
      </c>
      <c r="T37" s="19">
        <f t="shared" si="63"/>
        <v>477.26600000000002</v>
      </c>
      <c r="U37" s="19">
        <f t="shared" si="63"/>
        <v>464.82</v>
      </c>
      <c r="V37" s="19">
        <f t="shared" si="63"/>
        <v>404.11399999999992</v>
      </c>
      <c r="W37" s="19">
        <f t="shared" si="63"/>
        <v>562.10200000000009</v>
      </c>
      <c r="X37" s="19">
        <f t="shared" si="63"/>
        <v>609.6</v>
      </c>
      <c r="Y37" s="19">
        <f t="shared" si="63"/>
        <v>718.56599999999992</v>
      </c>
      <c r="Z37" s="19">
        <f t="shared" si="63"/>
        <v>539.49599999999998</v>
      </c>
      <c r="AA37" s="19">
        <f t="shared" si="63"/>
        <v>583.69200000000001</v>
      </c>
      <c r="AB37" s="19">
        <f t="shared" si="63"/>
        <v>435.61</v>
      </c>
      <c r="AC37" s="19">
        <f t="shared" si="63"/>
        <v>448.81799999999998</v>
      </c>
      <c r="AD37" s="19">
        <f t="shared" si="63"/>
        <v>526.79600000000005</v>
      </c>
      <c r="AE37" s="19">
        <f t="shared" si="63"/>
        <v>287.02</v>
      </c>
      <c r="AF37" s="19">
        <f t="shared" si="63"/>
        <v>404.62200000000007</v>
      </c>
      <c r="AG37" s="19">
        <f t="shared" si="63"/>
        <v>506.98399999999998</v>
      </c>
      <c r="AH37" s="19">
        <f t="shared" si="63"/>
        <v>373.38</v>
      </c>
      <c r="AI37" s="19">
        <f t="shared" ref="AI37:BN37" si="64">SUM(AH12:AH18,AI7:AI8)</f>
        <v>503.93600000000004</v>
      </c>
      <c r="AJ37" s="19">
        <f t="shared" si="64"/>
        <v>511.30200000000002</v>
      </c>
      <c r="AK37" s="19">
        <f t="shared" si="64"/>
        <v>437.38800000000003</v>
      </c>
      <c r="AL37" s="19">
        <f t="shared" si="64"/>
        <v>532.13</v>
      </c>
      <c r="AM37" s="19">
        <f t="shared" si="64"/>
        <v>379.476</v>
      </c>
      <c r="AN37" s="19">
        <f t="shared" si="64"/>
        <v>504.69799999999998</v>
      </c>
      <c r="AO37" s="19">
        <f t="shared" si="64"/>
        <v>485.90200000000004</v>
      </c>
      <c r="AP37" s="19">
        <f t="shared" si="64"/>
        <v>246.88799999999998</v>
      </c>
      <c r="AQ37" s="19">
        <f t="shared" si="64"/>
        <v>561.96</v>
      </c>
      <c r="AR37" s="19">
        <f t="shared" si="64"/>
        <v>532</v>
      </c>
      <c r="AS37" s="19">
        <f t="shared" si="64"/>
        <v>260</v>
      </c>
      <c r="AT37" s="19">
        <f t="shared" si="64"/>
        <v>342</v>
      </c>
      <c r="AU37" s="19">
        <f t="shared" si="64"/>
        <v>545</v>
      </c>
      <c r="AV37" s="19">
        <f t="shared" si="64"/>
        <v>559</v>
      </c>
      <c r="AW37" s="19">
        <f t="shared" si="64"/>
        <v>565</v>
      </c>
      <c r="AX37" s="19">
        <f t="shared" si="64"/>
        <v>483</v>
      </c>
      <c r="AY37" s="19">
        <f t="shared" si="64"/>
        <v>510</v>
      </c>
      <c r="AZ37" s="19">
        <f t="shared" si="64"/>
        <v>610</v>
      </c>
      <c r="BA37" s="19">
        <f t="shared" si="64"/>
        <v>398</v>
      </c>
      <c r="BB37" s="19">
        <f t="shared" si="64"/>
        <v>502</v>
      </c>
      <c r="BC37" s="19">
        <f t="shared" si="64"/>
        <v>323</v>
      </c>
      <c r="BD37" s="19">
        <f t="shared" si="64"/>
        <v>511</v>
      </c>
      <c r="BE37" s="19">
        <f t="shared" si="64"/>
        <v>575</v>
      </c>
      <c r="BF37" s="19">
        <f t="shared" si="64"/>
        <v>611.79999999999995</v>
      </c>
      <c r="BG37" s="19">
        <f t="shared" si="64"/>
        <v>431.6</v>
      </c>
      <c r="BH37" s="19">
        <f t="shared" si="64"/>
        <v>439.30000000000007</v>
      </c>
      <c r="BI37" s="19">
        <f t="shared" si="64"/>
        <v>454.3</v>
      </c>
      <c r="BJ37" s="19">
        <f t="shared" si="64"/>
        <v>427.5</v>
      </c>
      <c r="BK37" s="19">
        <f t="shared" si="64"/>
        <v>549.99999999999989</v>
      </c>
      <c r="BL37" s="19">
        <f t="shared" si="64"/>
        <v>524.19999999999993</v>
      </c>
      <c r="BM37" s="19">
        <f t="shared" si="64"/>
        <v>591.59999999999991</v>
      </c>
      <c r="BN37" s="19">
        <f t="shared" si="64"/>
        <v>473.4</v>
      </c>
      <c r="BO37" s="19">
        <f t="shared" ref="BO37:CP37" si="65">SUM(BN12:BN18,BO7:BO8)</f>
        <v>830.9</v>
      </c>
      <c r="BP37" s="19">
        <f t="shared" si="65"/>
        <v>580.29999999999995</v>
      </c>
      <c r="BQ37" s="19">
        <f t="shared" si="65"/>
        <v>546.29999999999995</v>
      </c>
      <c r="BR37" s="19">
        <f t="shared" si="65"/>
        <v>303.40000000000003</v>
      </c>
      <c r="BS37" s="19">
        <f t="shared" si="65"/>
        <v>635.30000000000007</v>
      </c>
      <c r="BT37" s="19">
        <f t="shared" si="65"/>
        <v>593.1</v>
      </c>
      <c r="BU37" s="19">
        <f t="shared" si="65"/>
        <v>317</v>
      </c>
      <c r="BV37" s="19">
        <f t="shared" si="65"/>
        <v>633</v>
      </c>
      <c r="BW37" s="19">
        <f t="shared" si="65"/>
        <v>387.6</v>
      </c>
      <c r="BX37" s="19">
        <f t="shared" si="65"/>
        <v>478.4</v>
      </c>
      <c r="BY37" s="19">
        <f t="shared" si="65"/>
        <v>580.80000000000007</v>
      </c>
      <c r="BZ37" s="19">
        <f t="shared" si="65"/>
        <v>324.2</v>
      </c>
      <c r="CA37" s="19">
        <f t="shared" si="65"/>
        <v>417.6</v>
      </c>
      <c r="CB37" s="19">
        <f t="shared" si="65"/>
        <v>385</v>
      </c>
      <c r="CC37" s="19">
        <f t="shared" si="65"/>
        <v>697</v>
      </c>
      <c r="CD37" s="19">
        <f t="shared" si="65"/>
        <v>449.79999999999995</v>
      </c>
      <c r="CE37" s="19">
        <f t="shared" si="65"/>
        <v>623.20000000000005</v>
      </c>
      <c r="CF37" s="19">
        <f t="shared" si="65"/>
        <v>491.8</v>
      </c>
      <c r="CG37" s="19">
        <f t="shared" si="65"/>
        <v>471.79999999999995</v>
      </c>
      <c r="CH37" s="19">
        <f t="shared" si="65"/>
        <v>500.8</v>
      </c>
      <c r="CI37" s="19">
        <f t="shared" si="65"/>
        <v>249.29999999999998</v>
      </c>
      <c r="CJ37" s="19">
        <f t="shared" si="65"/>
        <v>339.8</v>
      </c>
      <c r="CK37" s="19">
        <f t="shared" si="65"/>
        <v>430.99999999999994</v>
      </c>
      <c r="CL37" s="19">
        <f t="shared" si="65"/>
        <v>528.6</v>
      </c>
      <c r="CM37" s="19">
        <f t="shared" si="65"/>
        <v>368.60000000000008</v>
      </c>
      <c r="CN37" s="19">
        <f t="shared" si="65"/>
        <v>428.2</v>
      </c>
      <c r="CO37" s="19">
        <f t="shared" si="65"/>
        <v>366.20000000000005</v>
      </c>
      <c r="CP37" s="19">
        <f t="shared" si="65"/>
        <v>679.19999999999993</v>
      </c>
      <c r="CQ37" s="19">
        <f>SUM(CP12:CP18,CQ7:CQ8)</f>
        <v>690.8</v>
      </c>
      <c r="CR37" s="19">
        <f>SUM(CQ12:CQ18,CR7:CR9)</f>
        <v>231.79999999999998</v>
      </c>
      <c r="CS37" s="4">
        <f>AVERAGE(BF37:CQ37)</f>
        <v>495.59736842105258</v>
      </c>
      <c r="CT37" s="25" t="s">
        <v>380</v>
      </c>
      <c r="CU37" s="4">
        <f t="shared" si="49"/>
        <v>481.35713978494624</v>
      </c>
      <c r="CV37" s="102">
        <f>MIN(B37:CR37)</f>
        <v>231.79999999999998</v>
      </c>
      <c r="CX37" s="25"/>
      <c r="CY37" s="19"/>
      <c r="CZ37" s="27"/>
      <c r="DA37" s="19"/>
      <c r="DC37" s="8">
        <v>1990</v>
      </c>
      <c r="DD37" s="19">
        <v>588.20000000000005</v>
      </c>
      <c r="DF37" s="8">
        <v>1981</v>
      </c>
      <c r="DG37" s="19">
        <v>582</v>
      </c>
      <c r="DI37" s="8">
        <v>1949</v>
      </c>
      <c r="DJ37" s="19">
        <v>356.61599999999999</v>
      </c>
      <c r="DL37" s="8">
        <v>2018</v>
      </c>
      <c r="DM37" s="27">
        <v>132.6</v>
      </c>
      <c r="DO37" s="8">
        <v>2008</v>
      </c>
      <c r="DP37" s="19">
        <v>108.4</v>
      </c>
      <c r="DR37" s="8">
        <v>1985</v>
      </c>
      <c r="DS37" s="8">
        <v>123</v>
      </c>
      <c r="DU37" s="8">
        <v>1993</v>
      </c>
      <c r="DV37" s="19">
        <v>157.69999999999999</v>
      </c>
      <c r="DY37" s="8">
        <v>2012</v>
      </c>
      <c r="DZ37" s="19">
        <v>25.6</v>
      </c>
      <c r="EB37" s="8">
        <v>1967</v>
      </c>
      <c r="EC37" s="8">
        <v>19.303999999999998</v>
      </c>
      <c r="EE37" s="8">
        <v>1992</v>
      </c>
      <c r="EF37" s="8">
        <v>27.6</v>
      </c>
      <c r="EH37" s="8">
        <v>1944</v>
      </c>
      <c r="EI37" s="8">
        <v>28.193999999999999</v>
      </c>
      <c r="EK37" s="8">
        <v>1976</v>
      </c>
      <c r="EL37" s="8">
        <v>42</v>
      </c>
      <c r="EN37" s="8">
        <v>1976</v>
      </c>
      <c r="EO37" s="8">
        <v>42</v>
      </c>
      <c r="EQ37" s="8">
        <v>1940</v>
      </c>
      <c r="ER37" s="8">
        <v>42.417999999999999</v>
      </c>
      <c r="ET37" s="8">
        <v>1943</v>
      </c>
      <c r="EU37" s="8">
        <v>44.195999999999998</v>
      </c>
      <c r="EW37" s="8">
        <v>2007</v>
      </c>
      <c r="EX37" s="8">
        <v>35.4</v>
      </c>
      <c r="EZ37" s="8">
        <v>2018</v>
      </c>
      <c r="FA37" s="8">
        <v>33.799999999999997</v>
      </c>
      <c r="FC37" s="8">
        <v>1983</v>
      </c>
      <c r="FD37" s="8">
        <v>32</v>
      </c>
      <c r="FF37" s="8">
        <v>1947</v>
      </c>
      <c r="FG37" s="8">
        <v>24.384</v>
      </c>
      <c r="FI37" s="8">
        <v>2012</v>
      </c>
      <c r="FJ37" s="19">
        <v>63.6</v>
      </c>
      <c r="FL37" s="8">
        <v>1994</v>
      </c>
      <c r="FM37" s="19">
        <v>110</v>
      </c>
      <c r="FO37" s="8">
        <v>1965</v>
      </c>
      <c r="FP37" s="19">
        <v>161.29</v>
      </c>
      <c r="FR37" s="8">
        <v>1983</v>
      </c>
      <c r="FS37" s="8">
        <v>220</v>
      </c>
      <c r="FU37" s="8">
        <v>1935</v>
      </c>
      <c r="FV37" s="8">
        <v>274.06600000000003</v>
      </c>
      <c r="FX37" s="8">
        <v>1943</v>
      </c>
      <c r="FY37" s="8">
        <v>339.85199999999998</v>
      </c>
      <c r="GA37" s="8">
        <v>1991</v>
      </c>
      <c r="GB37" s="19">
        <v>398.5</v>
      </c>
      <c r="GD37" s="8">
        <v>1950</v>
      </c>
      <c r="GE37" s="19">
        <v>443.99199999999996</v>
      </c>
      <c r="GG37" s="8">
        <v>1940</v>
      </c>
      <c r="GH37" s="8">
        <v>503.68200000000002</v>
      </c>
      <c r="GJ37" s="8">
        <v>1946</v>
      </c>
      <c r="GK37" s="19">
        <v>552.45000000000005</v>
      </c>
      <c r="GM37" s="8">
        <v>1949</v>
      </c>
      <c r="GN37" s="19">
        <v>350.01199999999994</v>
      </c>
      <c r="GP37" s="8">
        <v>1989</v>
      </c>
      <c r="GQ37" s="19">
        <v>384.5</v>
      </c>
      <c r="GS37" s="8">
        <v>1987</v>
      </c>
      <c r="GT37" s="19">
        <v>431.6</v>
      </c>
      <c r="GV37" s="8">
        <v>2017</v>
      </c>
      <c r="GW37" s="19">
        <v>477.99999999999994</v>
      </c>
      <c r="GY37" s="8">
        <v>2022</v>
      </c>
      <c r="GZ37" s="19">
        <v>112.6</v>
      </c>
      <c r="HB37" s="8">
        <v>1979</v>
      </c>
      <c r="HC37" s="19">
        <v>71</v>
      </c>
    </row>
    <row r="38" spans="1:211" ht="13.5">
      <c r="A38" s="8" t="s">
        <v>381</v>
      </c>
      <c r="B38" s="19"/>
      <c r="C38" s="19">
        <f t="shared" ref="C38:AH38" si="66">SUM(B13:B18,C7:C9)</f>
        <v>286.25800000000004</v>
      </c>
      <c r="D38" s="19">
        <f t="shared" si="66"/>
        <v>355.09200000000004</v>
      </c>
      <c r="E38" s="19">
        <f t="shared" si="66"/>
        <v>313.18200000000002</v>
      </c>
      <c r="F38" s="19">
        <f t="shared" si="66"/>
        <v>266.19199999999995</v>
      </c>
      <c r="G38" s="19">
        <f t="shared" si="66"/>
        <v>473.20199999999994</v>
      </c>
      <c r="H38" s="19">
        <f t="shared" si="66"/>
        <v>563.11800000000005</v>
      </c>
      <c r="I38" s="19">
        <f t="shared" si="66"/>
        <v>509.77799999999996</v>
      </c>
      <c r="J38" s="19">
        <f t="shared" si="66"/>
        <v>357.88599999999997</v>
      </c>
      <c r="K38" s="19">
        <f t="shared" si="66"/>
        <v>334.0100000000001</v>
      </c>
      <c r="L38" s="19">
        <f t="shared" si="66"/>
        <v>499.11</v>
      </c>
      <c r="M38" s="19">
        <f t="shared" si="66"/>
        <v>526.54199999999992</v>
      </c>
      <c r="N38" s="19">
        <f t="shared" si="66"/>
        <v>581.66</v>
      </c>
      <c r="O38" s="19">
        <f t="shared" si="66"/>
        <v>407.416</v>
      </c>
      <c r="P38" s="19">
        <f t="shared" si="66"/>
        <v>503.68200000000002</v>
      </c>
      <c r="Q38" s="19">
        <f t="shared" si="66"/>
        <v>711.96199999999999</v>
      </c>
      <c r="R38" s="19">
        <f t="shared" si="66"/>
        <v>470.66199999999992</v>
      </c>
      <c r="S38" s="19">
        <f t="shared" si="66"/>
        <v>366.77600000000001</v>
      </c>
      <c r="T38" s="19">
        <f t="shared" si="66"/>
        <v>431.03800000000001</v>
      </c>
      <c r="U38" s="19">
        <f t="shared" si="66"/>
        <v>468.63</v>
      </c>
      <c r="V38" s="19">
        <f t="shared" si="66"/>
        <v>324.35799999999995</v>
      </c>
      <c r="W38" s="19">
        <f t="shared" si="66"/>
        <v>504.952</v>
      </c>
      <c r="X38" s="19">
        <f t="shared" si="66"/>
        <v>592.07399999999996</v>
      </c>
      <c r="Y38" s="19">
        <f t="shared" si="66"/>
        <v>676.65599999999995</v>
      </c>
      <c r="Z38" s="19">
        <f t="shared" si="66"/>
        <v>489.71200000000005</v>
      </c>
      <c r="AA38" s="19">
        <f t="shared" si="66"/>
        <v>579.88200000000006</v>
      </c>
      <c r="AB38" s="19">
        <f t="shared" si="66"/>
        <v>434.59400000000005</v>
      </c>
      <c r="AC38" s="19">
        <f t="shared" si="66"/>
        <v>455.42199999999997</v>
      </c>
      <c r="AD38" s="19">
        <f t="shared" si="66"/>
        <v>529.59</v>
      </c>
      <c r="AE38" s="19">
        <f t="shared" si="66"/>
        <v>289.30599999999998</v>
      </c>
      <c r="AF38" s="19">
        <f t="shared" si="66"/>
        <v>446.27800000000008</v>
      </c>
      <c r="AG38" s="19">
        <f t="shared" si="66"/>
        <v>511.81</v>
      </c>
      <c r="AH38" s="19">
        <f t="shared" si="66"/>
        <v>400.81200000000001</v>
      </c>
      <c r="AI38" s="19">
        <f t="shared" ref="AI38:BN38" si="67">SUM(AH13:AH18,AI7:AI9)</f>
        <v>483.6160000000001</v>
      </c>
      <c r="AJ38" s="19">
        <f t="shared" si="67"/>
        <v>488.44200000000001</v>
      </c>
      <c r="AK38" s="19">
        <f t="shared" si="67"/>
        <v>439.92800000000005</v>
      </c>
      <c r="AL38" s="19">
        <f t="shared" si="67"/>
        <v>520.19200000000001</v>
      </c>
      <c r="AM38" s="19">
        <f t="shared" si="67"/>
        <v>335.78799999999995</v>
      </c>
      <c r="AN38" s="19">
        <f t="shared" si="67"/>
        <v>528.82799999999997</v>
      </c>
      <c r="AO38" s="19">
        <f t="shared" si="67"/>
        <v>385.572</v>
      </c>
      <c r="AP38" s="19">
        <f t="shared" si="67"/>
        <v>340.61400000000003</v>
      </c>
      <c r="AQ38" s="19">
        <f t="shared" si="67"/>
        <v>496.36200000000002</v>
      </c>
      <c r="AR38" s="19">
        <f t="shared" si="67"/>
        <v>530</v>
      </c>
      <c r="AS38" s="19">
        <f t="shared" si="67"/>
        <v>269</v>
      </c>
      <c r="AT38" s="19">
        <f t="shared" si="67"/>
        <v>334</v>
      </c>
      <c r="AU38" s="19">
        <f t="shared" si="67"/>
        <v>618</v>
      </c>
      <c r="AV38" s="19">
        <f t="shared" si="67"/>
        <v>483</v>
      </c>
      <c r="AW38" s="19">
        <f t="shared" si="67"/>
        <v>575</v>
      </c>
      <c r="AX38" s="19">
        <f t="shared" si="67"/>
        <v>428</v>
      </c>
      <c r="AY38" s="19">
        <f t="shared" si="67"/>
        <v>582</v>
      </c>
      <c r="AZ38" s="19">
        <f t="shared" si="67"/>
        <v>653</v>
      </c>
      <c r="BA38" s="19">
        <f t="shared" si="67"/>
        <v>363</v>
      </c>
      <c r="BB38" s="19">
        <f t="shared" si="67"/>
        <v>466</v>
      </c>
      <c r="BC38" s="19">
        <f t="shared" si="67"/>
        <v>262</v>
      </c>
      <c r="BD38" s="19">
        <f t="shared" si="67"/>
        <v>600</v>
      </c>
      <c r="BE38" s="19">
        <f t="shared" si="67"/>
        <v>583</v>
      </c>
      <c r="BF38" s="19">
        <f t="shared" si="67"/>
        <v>607.5</v>
      </c>
      <c r="BG38" s="19">
        <f t="shared" si="67"/>
        <v>451.6</v>
      </c>
      <c r="BH38" s="19">
        <f t="shared" si="67"/>
        <v>460.30000000000007</v>
      </c>
      <c r="BI38" s="19">
        <f t="shared" si="67"/>
        <v>447.50000000000006</v>
      </c>
      <c r="BJ38" s="19">
        <f t="shared" si="67"/>
        <v>370.2</v>
      </c>
      <c r="BK38" s="19">
        <f t="shared" si="67"/>
        <v>544.79999999999995</v>
      </c>
      <c r="BL38" s="19">
        <f t="shared" si="67"/>
        <v>494.40000000000003</v>
      </c>
      <c r="BM38" s="19">
        <f t="shared" si="67"/>
        <v>638.80000000000007</v>
      </c>
      <c r="BN38" s="19">
        <f t="shared" si="67"/>
        <v>381.2</v>
      </c>
      <c r="BO38" s="19">
        <f t="shared" ref="BO38:CQ38" si="68">SUM(BN13:BN18,BO7:BO9)</f>
        <v>792.2</v>
      </c>
      <c r="BP38" s="19">
        <f t="shared" si="68"/>
        <v>554.29999999999995</v>
      </c>
      <c r="BQ38" s="19">
        <f t="shared" si="68"/>
        <v>559.4</v>
      </c>
      <c r="BR38" s="19">
        <f t="shared" si="68"/>
        <v>286.5</v>
      </c>
      <c r="BS38" s="19">
        <f t="shared" si="68"/>
        <v>603.6</v>
      </c>
      <c r="BT38" s="19">
        <f t="shared" si="68"/>
        <v>537.29999999999995</v>
      </c>
      <c r="BU38" s="19">
        <f t="shared" si="68"/>
        <v>270.40000000000003</v>
      </c>
      <c r="BV38" s="19">
        <f t="shared" si="68"/>
        <v>589.19999999999993</v>
      </c>
      <c r="BW38" s="19">
        <f t="shared" si="68"/>
        <v>293.8</v>
      </c>
      <c r="BX38" s="19">
        <f t="shared" si="68"/>
        <v>415.8</v>
      </c>
      <c r="BY38" s="19">
        <f t="shared" si="68"/>
        <v>598</v>
      </c>
      <c r="BZ38" s="19">
        <f t="shared" si="68"/>
        <v>349</v>
      </c>
      <c r="CA38" s="19">
        <f t="shared" si="68"/>
        <v>377.20000000000005</v>
      </c>
      <c r="CB38" s="19">
        <f t="shared" si="68"/>
        <v>390.79999999999995</v>
      </c>
      <c r="CC38" s="19">
        <f t="shared" si="68"/>
        <v>681.80000000000007</v>
      </c>
      <c r="CD38" s="19">
        <f t="shared" si="68"/>
        <v>430.40000000000003</v>
      </c>
      <c r="CE38" s="19">
        <f t="shared" si="68"/>
        <v>499</v>
      </c>
      <c r="CF38" s="19">
        <f t="shared" si="68"/>
        <v>488.80000000000007</v>
      </c>
      <c r="CG38" s="19">
        <f t="shared" si="68"/>
        <v>413.6</v>
      </c>
      <c r="CH38" s="19">
        <f t="shared" si="68"/>
        <v>412.8</v>
      </c>
      <c r="CI38" s="19">
        <f t="shared" si="68"/>
        <v>188.4</v>
      </c>
      <c r="CJ38" s="19">
        <f t="shared" si="68"/>
        <v>299.60000000000002</v>
      </c>
      <c r="CK38" s="19">
        <f t="shared" si="68"/>
        <v>401.2</v>
      </c>
      <c r="CL38" s="19">
        <f t="shared" si="68"/>
        <v>563.80000000000007</v>
      </c>
      <c r="CM38" s="19">
        <f t="shared" si="68"/>
        <v>423.80000000000007</v>
      </c>
      <c r="CN38" s="19">
        <f t="shared" si="68"/>
        <v>421.40000000000003</v>
      </c>
      <c r="CO38" s="19">
        <f t="shared" si="68"/>
        <v>367.8</v>
      </c>
      <c r="CP38" s="19">
        <f t="shared" si="68"/>
        <v>620.6</v>
      </c>
      <c r="CQ38" s="19">
        <f t="shared" si="68"/>
        <v>666.00000000000011</v>
      </c>
      <c r="CR38" s="19"/>
      <c r="CS38" s="4">
        <f t="shared" si="48"/>
        <v>470.86315789473673</v>
      </c>
      <c r="CT38" s="25" t="s">
        <v>381</v>
      </c>
      <c r="CU38" s="4">
        <f t="shared" si="49"/>
        <v>465.80412903225829</v>
      </c>
      <c r="CV38" s="102">
        <f t="shared" si="53"/>
        <v>188.4</v>
      </c>
      <c r="CX38" s="25"/>
      <c r="CY38" s="19"/>
      <c r="CZ38" s="27"/>
      <c r="DA38" s="19"/>
      <c r="DC38" s="8">
        <v>1950</v>
      </c>
      <c r="DD38" s="19">
        <v>588.2639999999999</v>
      </c>
      <c r="DF38" s="8">
        <v>2004</v>
      </c>
      <c r="DG38" s="19">
        <v>582.4</v>
      </c>
      <c r="DI38" s="8">
        <v>1947</v>
      </c>
      <c r="DJ38" s="19">
        <v>359.15600000000006</v>
      </c>
      <c r="DL38" s="8">
        <v>1991</v>
      </c>
      <c r="DM38" s="27">
        <v>133.30000000000001</v>
      </c>
      <c r="DO38" s="8">
        <v>2017</v>
      </c>
      <c r="DP38" s="19">
        <v>109.19999999999999</v>
      </c>
      <c r="DR38" s="8">
        <v>1961</v>
      </c>
      <c r="DS38" s="8">
        <v>125.476</v>
      </c>
      <c r="DU38" s="8">
        <v>2002</v>
      </c>
      <c r="DV38" s="19">
        <v>159.20000000000002</v>
      </c>
      <c r="DY38" s="8">
        <v>1946</v>
      </c>
      <c r="DZ38" s="19">
        <v>26.67</v>
      </c>
      <c r="EB38" s="8">
        <v>2003</v>
      </c>
      <c r="EC38" s="8">
        <v>21.8</v>
      </c>
      <c r="EE38" s="8">
        <v>1991</v>
      </c>
      <c r="EF38" s="8">
        <v>29.5</v>
      </c>
      <c r="EH38" s="8">
        <v>1935</v>
      </c>
      <c r="EI38" s="8">
        <v>29.718</v>
      </c>
      <c r="EK38" s="8">
        <v>2006</v>
      </c>
      <c r="EL38" s="8">
        <v>42.6</v>
      </c>
      <c r="EN38" s="8">
        <v>1932</v>
      </c>
      <c r="EO38" s="8">
        <v>42.164000000000001</v>
      </c>
      <c r="EQ38" s="8">
        <v>1943</v>
      </c>
      <c r="ER38" s="8">
        <v>42.926000000000002</v>
      </c>
      <c r="ET38" s="8">
        <v>2004</v>
      </c>
      <c r="EU38" s="8">
        <v>44.4</v>
      </c>
      <c r="EW38" s="8">
        <v>2018</v>
      </c>
      <c r="EX38" s="8">
        <v>36.200000000000003</v>
      </c>
      <c r="EZ38" s="8">
        <v>1949</v>
      </c>
      <c r="FA38" s="8">
        <v>34.798000000000002</v>
      </c>
      <c r="FC38" s="8">
        <v>2009</v>
      </c>
      <c r="FD38" s="8">
        <v>32.200000000000003</v>
      </c>
      <c r="FF38" s="8">
        <v>2012</v>
      </c>
      <c r="FG38" s="8">
        <v>25.4</v>
      </c>
      <c r="FI38" s="8">
        <v>1984</v>
      </c>
      <c r="FJ38" s="19">
        <v>65</v>
      </c>
      <c r="FL38" s="8">
        <v>1949</v>
      </c>
      <c r="FM38" s="19">
        <v>111.75999999999999</v>
      </c>
      <c r="FO38" s="8">
        <v>2002</v>
      </c>
      <c r="FP38" s="19">
        <v>162.60000000000002</v>
      </c>
      <c r="FR38" s="8">
        <v>1935</v>
      </c>
      <c r="FS38" s="8">
        <v>222.25</v>
      </c>
      <c r="FU38" s="8">
        <v>1991</v>
      </c>
      <c r="FV38" s="8">
        <v>276.2</v>
      </c>
      <c r="FX38" s="8">
        <v>1992</v>
      </c>
      <c r="FY38" s="8">
        <v>340</v>
      </c>
      <c r="GA38" s="8">
        <v>2016</v>
      </c>
      <c r="GB38" s="19">
        <v>399.2</v>
      </c>
      <c r="GD38" s="8">
        <v>1940</v>
      </c>
      <c r="GE38" s="19">
        <v>444.5</v>
      </c>
      <c r="GG38" s="8">
        <v>1972</v>
      </c>
      <c r="GH38" s="8">
        <v>506</v>
      </c>
      <c r="GJ38" s="8">
        <v>2012</v>
      </c>
      <c r="GK38" s="19">
        <v>554.59999999999991</v>
      </c>
      <c r="GM38" s="8">
        <v>2018</v>
      </c>
      <c r="GN38" s="19">
        <v>356.80000000000007</v>
      </c>
      <c r="GP38" s="8">
        <v>1981</v>
      </c>
      <c r="GQ38" s="19">
        <v>395</v>
      </c>
      <c r="GS38" s="8">
        <v>1946</v>
      </c>
      <c r="GT38" s="19">
        <v>432.81599999999997</v>
      </c>
      <c r="GV38" s="8">
        <v>2010</v>
      </c>
      <c r="GW38" s="19">
        <v>482.59999999999997</v>
      </c>
      <c r="GY38" s="8">
        <v>1972</v>
      </c>
      <c r="GZ38" s="19">
        <v>115</v>
      </c>
      <c r="HB38" s="8">
        <v>1990</v>
      </c>
      <c r="HC38" s="19">
        <v>71.900000000000006</v>
      </c>
    </row>
    <row r="39" spans="1:211" ht="13.5">
      <c r="A39" s="8" t="s">
        <v>382</v>
      </c>
      <c r="B39" s="19"/>
      <c r="C39" s="19">
        <f t="shared" ref="C39:AH39" si="69">SUM(B14:B18,C7:C10)</f>
        <v>337.82000000000005</v>
      </c>
      <c r="D39" s="19">
        <f t="shared" si="69"/>
        <v>300.73599999999999</v>
      </c>
      <c r="E39" s="19">
        <f t="shared" si="69"/>
        <v>362.45800000000003</v>
      </c>
      <c r="F39" s="19">
        <f t="shared" si="69"/>
        <v>260.096</v>
      </c>
      <c r="G39" s="19">
        <f t="shared" si="69"/>
        <v>425.45000000000005</v>
      </c>
      <c r="H39" s="19">
        <f t="shared" si="69"/>
        <v>600.202</v>
      </c>
      <c r="I39" s="19">
        <f t="shared" si="69"/>
        <v>461.77199999999999</v>
      </c>
      <c r="J39" s="19">
        <f t="shared" si="69"/>
        <v>446.786</v>
      </c>
      <c r="K39" s="19">
        <f t="shared" si="69"/>
        <v>294.38600000000002</v>
      </c>
      <c r="L39" s="19">
        <f t="shared" si="69"/>
        <v>476.50400000000002</v>
      </c>
      <c r="M39" s="19">
        <f t="shared" si="69"/>
        <v>504.44399999999996</v>
      </c>
      <c r="N39" s="19">
        <f t="shared" si="69"/>
        <v>543.30600000000004</v>
      </c>
      <c r="O39" s="19">
        <f t="shared" si="69"/>
        <v>331.46999999999997</v>
      </c>
      <c r="P39" s="19">
        <f t="shared" si="69"/>
        <v>488.95000000000005</v>
      </c>
      <c r="Q39" s="19">
        <f t="shared" si="69"/>
        <v>654.55799999999999</v>
      </c>
      <c r="R39" s="19">
        <f t="shared" si="69"/>
        <v>501.65000000000003</v>
      </c>
      <c r="S39" s="19">
        <f t="shared" si="69"/>
        <v>399.54200000000003</v>
      </c>
      <c r="T39" s="19">
        <f t="shared" si="69"/>
        <v>444.75400000000002</v>
      </c>
      <c r="U39" s="19">
        <f t="shared" si="69"/>
        <v>375.91999999999996</v>
      </c>
      <c r="V39" s="19">
        <f t="shared" si="69"/>
        <v>306.07</v>
      </c>
      <c r="W39" s="19">
        <f t="shared" si="69"/>
        <v>518.66800000000001</v>
      </c>
      <c r="X39" s="19">
        <f t="shared" si="69"/>
        <v>556.76800000000003</v>
      </c>
      <c r="Y39" s="19">
        <f t="shared" si="69"/>
        <v>702.56399999999996</v>
      </c>
      <c r="Z39" s="19">
        <f t="shared" si="69"/>
        <v>485.14000000000004</v>
      </c>
      <c r="AA39" s="19">
        <f t="shared" si="69"/>
        <v>515.62</v>
      </c>
      <c r="AB39" s="19">
        <f t="shared" si="69"/>
        <v>500.38000000000005</v>
      </c>
      <c r="AC39" s="19">
        <f t="shared" si="69"/>
        <v>555.75199999999995</v>
      </c>
      <c r="AD39" s="19">
        <f t="shared" si="69"/>
        <v>503.93600000000004</v>
      </c>
      <c r="AE39" s="19">
        <f t="shared" si="69"/>
        <v>283.464</v>
      </c>
      <c r="AF39" s="19">
        <f t="shared" si="69"/>
        <v>346.45599999999996</v>
      </c>
      <c r="AG39" s="19">
        <f t="shared" si="69"/>
        <v>438.15000000000003</v>
      </c>
      <c r="AH39" s="19">
        <f t="shared" si="69"/>
        <v>487.93399999999997</v>
      </c>
      <c r="AI39" s="19">
        <f t="shared" ref="AI39:BN39" si="70">SUM(AH14:AH18,AI7:AI10)</f>
        <v>461.77200000000005</v>
      </c>
      <c r="AJ39" s="19">
        <f t="shared" si="70"/>
        <v>414.78200000000004</v>
      </c>
      <c r="AK39" s="19">
        <f t="shared" si="70"/>
        <v>392.93799999999999</v>
      </c>
      <c r="AL39" s="19">
        <f t="shared" si="70"/>
        <v>530.86</v>
      </c>
      <c r="AM39" s="19">
        <f t="shared" si="70"/>
        <v>330.2</v>
      </c>
      <c r="AN39" s="19">
        <f t="shared" si="70"/>
        <v>600.202</v>
      </c>
      <c r="AO39" s="19">
        <f t="shared" si="70"/>
        <v>370.58600000000001</v>
      </c>
      <c r="AP39" s="19">
        <f t="shared" si="70"/>
        <v>341.88400000000001</v>
      </c>
      <c r="AQ39" s="19">
        <f t="shared" si="70"/>
        <v>442.24</v>
      </c>
      <c r="AR39" s="19">
        <f t="shared" si="70"/>
        <v>550</v>
      </c>
      <c r="AS39" s="19">
        <f t="shared" si="70"/>
        <v>240</v>
      </c>
      <c r="AT39" s="19">
        <f t="shared" si="70"/>
        <v>434</v>
      </c>
      <c r="AU39" s="19">
        <f t="shared" si="70"/>
        <v>598</v>
      </c>
      <c r="AV39" s="19">
        <f t="shared" si="70"/>
        <v>520</v>
      </c>
      <c r="AW39" s="19">
        <f t="shared" si="70"/>
        <v>523</v>
      </c>
      <c r="AX39" s="19">
        <f t="shared" si="70"/>
        <v>466</v>
      </c>
      <c r="AY39" s="19">
        <f t="shared" si="70"/>
        <v>468</v>
      </c>
      <c r="AZ39" s="19">
        <f t="shared" si="70"/>
        <v>737</v>
      </c>
      <c r="BA39" s="19">
        <f t="shared" si="70"/>
        <v>363</v>
      </c>
      <c r="BB39" s="19">
        <f t="shared" si="70"/>
        <v>395</v>
      </c>
      <c r="BC39" s="19">
        <f t="shared" si="70"/>
        <v>335</v>
      </c>
      <c r="BD39" s="19">
        <f t="shared" si="70"/>
        <v>536</v>
      </c>
      <c r="BE39" s="19">
        <f t="shared" si="70"/>
        <v>533</v>
      </c>
      <c r="BF39" s="19">
        <f t="shared" si="70"/>
        <v>550.29999999999995</v>
      </c>
      <c r="BG39" s="19">
        <f t="shared" si="70"/>
        <v>478</v>
      </c>
      <c r="BH39" s="19">
        <f t="shared" si="70"/>
        <v>432.60000000000008</v>
      </c>
      <c r="BI39" s="19">
        <f t="shared" si="70"/>
        <v>350.50000000000006</v>
      </c>
      <c r="BJ39" s="19">
        <f t="shared" si="70"/>
        <v>404</v>
      </c>
      <c r="BK39" s="19">
        <f t="shared" si="70"/>
        <v>550.9</v>
      </c>
      <c r="BL39" s="19">
        <f t="shared" si="70"/>
        <v>446.40000000000003</v>
      </c>
      <c r="BM39" s="19">
        <f t="shared" si="70"/>
        <v>599.20000000000005</v>
      </c>
      <c r="BN39" s="19">
        <f t="shared" si="70"/>
        <v>389.3</v>
      </c>
      <c r="BO39" s="19">
        <f t="shared" ref="BO39:CQ39" si="71">SUM(BN14:BN18,BO7:BO10)</f>
        <v>778.2</v>
      </c>
      <c r="BP39" s="19">
        <f t="shared" si="71"/>
        <v>527.09999999999991</v>
      </c>
      <c r="BQ39" s="19">
        <f t="shared" si="71"/>
        <v>486.6</v>
      </c>
      <c r="BR39" s="19">
        <f t="shared" si="71"/>
        <v>278.10000000000002</v>
      </c>
      <c r="BS39" s="19">
        <f t="shared" si="71"/>
        <v>454.1</v>
      </c>
      <c r="BT39" s="19">
        <f t="shared" si="71"/>
        <v>526.5</v>
      </c>
      <c r="BU39" s="19">
        <f t="shared" si="71"/>
        <v>248.79999999999998</v>
      </c>
      <c r="BV39" s="19">
        <f t="shared" si="71"/>
        <v>583.19999999999993</v>
      </c>
      <c r="BW39" s="19">
        <f t="shared" si="71"/>
        <v>285.79999999999995</v>
      </c>
      <c r="BX39" s="19">
        <f t="shared" si="71"/>
        <v>457.20000000000005</v>
      </c>
      <c r="BY39" s="19">
        <f t="shared" si="71"/>
        <v>511.20000000000005</v>
      </c>
      <c r="BZ39" s="19">
        <f t="shared" si="71"/>
        <v>333.6</v>
      </c>
      <c r="CA39" s="19">
        <f t="shared" si="71"/>
        <v>385.20000000000005</v>
      </c>
      <c r="CB39" s="19">
        <f t="shared" si="71"/>
        <v>450.2</v>
      </c>
      <c r="CC39" s="19">
        <f t="shared" si="71"/>
        <v>585.40000000000009</v>
      </c>
      <c r="CD39" s="19">
        <f t="shared" si="71"/>
        <v>386.8</v>
      </c>
      <c r="CE39" s="19">
        <f t="shared" si="71"/>
        <v>509</v>
      </c>
      <c r="CF39" s="19">
        <f t="shared" si="71"/>
        <v>483.20000000000005</v>
      </c>
      <c r="CG39" s="19">
        <f t="shared" si="71"/>
        <v>443.1</v>
      </c>
      <c r="CH39" s="19">
        <f t="shared" si="71"/>
        <v>527.80000000000007</v>
      </c>
      <c r="CI39" s="19">
        <f t="shared" si="71"/>
        <v>230.4</v>
      </c>
      <c r="CJ39" s="19">
        <f t="shared" si="71"/>
        <v>290</v>
      </c>
      <c r="CK39" s="19">
        <f t="shared" si="71"/>
        <v>498.20000000000005</v>
      </c>
      <c r="CL39" s="19">
        <f t="shared" si="71"/>
        <v>553.6</v>
      </c>
      <c r="CM39" s="19">
        <f t="shared" si="71"/>
        <v>432.40000000000003</v>
      </c>
      <c r="CN39" s="19">
        <f t="shared" si="71"/>
        <v>326</v>
      </c>
      <c r="CO39" s="19">
        <f t="shared" si="71"/>
        <v>358.8</v>
      </c>
      <c r="CP39" s="19">
        <f t="shared" si="71"/>
        <v>486.6</v>
      </c>
      <c r="CQ39" s="19">
        <f t="shared" si="71"/>
        <v>481.2</v>
      </c>
      <c r="CR39" s="19"/>
      <c r="CS39" s="4">
        <f t="shared" ref="CS39:CS43" si="72">AVERAGE(BF39:CQ39)</f>
        <v>449.98684210526324</v>
      </c>
      <c r="CT39" s="25" t="s">
        <v>382</v>
      </c>
      <c r="CU39" s="4">
        <f t="shared" ref="CU39:CU43" si="73">AVERAGE(B39:CQ39)</f>
        <v>452.63086021505359</v>
      </c>
      <c r="CV39" s="102">
        <f t="shared" si="53"/>
        <v>230.4</v>
      </c>
      <c r="CX39" s="25"/>
      <c r="CY39" s="19"/>
      <c r="CZ39" s="27"/>
      <c r="DA39" s="19"/>
      <c r="DC39" s="8">
        <v>2000</v>
      </c>
      <c r="DD39" s="19">
        <v>589.79999999999984</v>
      </c>
      <c r="DF39" s="8">
        <v>1961</v>
      </c>
      <c r="DG39" s="19">
        <v>591.56600000000003</v>
      </c>
      <c r="DI39" s="8">
        <v>1965</v>
      </c>
      <c r="DJ39" s="19">
        <v>363.22</v>
      </c>
      <c r="DL39" s="8">
        <v>2019</v>
      </c>
      <c r="DM39" s="27">
        <v>134</v>
      </c>
      <c r="DO39" s="8">
        <v>1957</v>
      </c>
      <c r="DP39" s="19">
        <v>109.72800000000001</v>
      </c>
      <c r="DR39" s="8">
        <v>1967</v>
      </c>
      <c r="DS39" s="8">
        <v>125.476</v>
      </c>
      <c r="DU39" s="8">
        <v>1988</v>
      </c>
      <c r="DV39" s="19">
        <v>160</v>
      </c>
      <c r="DY39" s="8">
        <v>2017</v>
      </c>
      <c r="DZ39" s="19">
        <v>27.2</v>
      </c>
      <c r="EB39" s="44">
        <v>2021</v>
      </c>
      <c r="EC39" s="44">
        <v>22.8</v>
      </c>
      <c r="EE39" s="8">
        <v>1976</v>
      </c>
      <c r="EF39" s="8">
        <v>30</v>
      </c>
      <c r="EH39" s="8">
        <v>1952</v>
      </c>
      <c r="EI39" s="8">
        <v>32.258000000000003</v>
      </c>
      <c r="EK39" s="8">
        <v>1939</v>
      </c>
      <c r="EL39" s="8">
        <v>44.45</v>
      </c>
      <c r="EN39" s="8">
        <v>1938</v>
      </c>
      <c r="EO39" s="8">
        <v>45.212000000000003</v>
      </c>
      <c r="EQ39" s="8">
        <v>1950</v>
      </c>
      <c r="ER39" s="8">
        <v>43.18</v>
      </c>
      <c r="ET39" s="8">
        <v>1987</v>
      </c>
      <c r="EU39" s="8">
        <v>47.7</v>
      </c>
      <c r="EW39" s="8">
        <v>1939</v>
      </c>
      <c r="EX39" s="8">
        <v>37.084000000000003</v>
      </c>
      <c r="EZ39" s="8">
        <v>1970</v>
      </c>
      <c r="FA39" s="8">
        <v>36.83</v>
      </c>
      <c r="FC39" s="8">
        <v>1939</v>
      </c>
      <c r="FD39" s="8">
        <v>32.258000000000003</v>
      </c>
      <c r="FF39" s="8">
        <v>1940</v>
      </c>
      <c r="FG39" s="8">
        <v>27.686</v>
      </c>
      <c r="FI39" s="8">
        <v>1998</v>
      </c>
      <c r="FJ39" s="19">
        <v>65.8</v>
      </c>
      <c r="FL39" s="8">
        <v>1998</v>
      </c>
      <c r="FM39" s="19">
        <v>111.8</v>
      </c>
      <c r="FO39" s="8">
        <v>1946</v>
      </c>
      <c r="FP39" s="19">
        <v>164.084</v>
      </c>
      <c r="FR39" s="8">
        <v>1952</v>
      </c>
      <c r="FS39" s="8">
        <v>224.79000000000002</v>
      </c>
      <c r="FU39" s="8">
        <v>1984</v>
      </c>
      <c r="FV39" s="8">
        <v>280</v>
      </c>
      <c r="FX39" s="8">
        <v>1971</v>
      </c>
      <c r="FY39" s="8">
        <v>344</v>
      </c>
      <c r="GA39" s="8">
        <v>1987</v>
      </c>
      <c r="GB39" s="19">
        <v>403.8</v>
      </c>
      <c r="GD39" s="8">
        <v>1967</v>
      </c>
      <c r="GE39" s="19">
        <v>446.53199999999998</v>
      </c>
      <c r="GG39" s="8">
        <v>1944</v>
      </c>
      <c r="GH39" s="8">
        <v>506.47599999999994</v>
      </c>
      <c r="GJ39" s="8">
        <v>1940</v>
      </c>
      <c r="GK39" s="19">
        <v>556.00599999999997</v>
      </c>
      <c r="GM39" s="8">
        <v>1957</v>
      </c>
      <c r="GN39" s="19">
        <v>362.96600000000001</v>
      </c>
      <c r="GP39" s="8">
        <v>1957</v>
      </c>
      <c r="GQ39" s="19">
        <v>400.04999999999995</v>
      </c>
      <c r="GS39" s="8">
        <v>1956</v>
      </c>
      <c r="GT39" s="19">
        <v>435.61</v>
      </c>
      <c r="GV39" s="8">
        <v>1988</v>
      </c>
      <c r="GW39" s="19">
        <v>484.90000000000009</v>
      </c>
      <c r="GY39" s="8">
        <v>1931</v>
      </c>
      <c r="GZ39" s="19">
        <v>117.602</v>
      </c>
      <c r="HB39" s="8">
        <v>1983</v>
      </c>
      <c r="HC39" s="19">
        <v>72</v>
      </c>
    </row>
    <row r="40" spans="1:211" ht="13.5">
      <c r="A40" s="8" t="s">
        <v>383</v>
      </c>
      <c r="B40" s="19"/>
      <c r="C40" s="19">
        <f t="shared" ref="C40:AH40" si="74">SUM(B15:B18,C7:C11)</f>
        <v>293.11599999999999</v>
      </c>
      <c r="D40" s="19">
        <f t="shared" si="74"/>
        <v>380.74599999999998</v>
      </c>
      <c r="E40" s="19">
        <f t="shared" si="74"/>
        <v>385.82600000000002</v>
      </c>
      <c r="F40" s="19">
        <f t="shared" si="74"/>
        <v>248.92000000000002</v>
      </c>
      <c r="G40" s="19">
        <f t="shared" si="74"/>
        <v>411.98800000000006</v>
      </c>
      <c r="H40" s="19">
        <f t="shared" si="74"/>
        <v>546.1</v>
      </c>
      <c r="I40" s="19">
        <f t="shared" si="74"/>
        <v>517.39800000000002</v>
      </c>
      <c r="J40" s="19">
        <f t="shared" si="74"/>
        <v>439.928</v>
      </c>
      <c r="K40" s="19">
        <f t="shared" si="74"/>
        <v>287.02</v>
      </c>
      <c r="L40" s="19">
        <f t="shared" si="74"/>
        <v>440.18200000000002</v>
      </c>
      <c r="M40" s="19">
        <f t="shared" si="74"/>
        <v>503.68200000000007</v>
      </c>
      <c r="N40" s="19">
        <f t="shared" si="74"/>
        <v>599.94800000000009</v>
      </c>
      <c r="O40" s="19">
        <f t="shared" si="74"/>
        <v>317.75400000000002</v>
      </c>
      <c r="P40" s="19">
        <f t="shared" si="74"/>
        <v>459.99400000000009</v>
      </c>
      <c r="Q40" s="19">
        <f t="shared" si="74"/>
        <v>623.31599999999992</v>
      </c>
      <c r="R40" s="19">
        <f t="shared" si="74"/>
        <v>468.12200000000001</v>
      </c>
      <c r="S40" s="19">
        <f t="shared" si="74"/>
        <v>400.55800000000005</v>
      </c>
      <c r="T40" s="19">
        <f t="shared" si="74"/>
        <v>562.86399999999992</v>
      </c>
      <c r="U40" s="19">
        <f t="shared" si="74"/>
        <v>420.62399999999997</v>
      </c>
      <c r="V40" s="19">
        <f t="shared" si="74"/>
        <v>321.56400000000002</v>
      </c>
      <c r="W40" s="19">
        <f t="shared" si="74"/>
        <v>458.72400000000005</v>
      </c>
      <c r="X40" s="19">
        <f t="shared" si="74"/>
        <v>591.81999999999994</v>
      </c>
      <c r="Y40" s="19">
        <f t="shared" si="74"/>
        <v>718.05799999999999</v>
      </c>
      <c r="Z40" s="19">
        <f t="shared" si="74"/>
        <v>526.79600000000005</v>
      </c>
      <c r="AA40" s="19">
        <f t="shared" si="74"/>
        <v>503.17399999999998</v>
      </c>
      <c r="AB40" s="19">
        <f t="shared" si="74"/>
        <v>552.45000000000005</v>
      </c>
      <c r="AC40" s="19">
        <f t="shared" si="74"/>
        <v>636.2700000000001</v>
      </c>
      <c r="AD40" s="19">
        <f t="shared" si="74"/>
        <v>542.03600000000006</v>
      </c>
      <c r="AE40" s="19">
        <f t="shared" si="74"/>
        <v>312.67399999999998</v>
      </c>
      <c r="AF40" s="19">
        <f t="shared" si="74"/>
        <v>367.79200000000003</v>
      </c>
      <c r="AG40" s="19">
        <f t="shared" si="74"/>
        <v>446.786</v>
      </c>
      <c r="AH40" s="19">
        <f t="shared" si="74"/>
        <v>610.86999999999989</v>
      </c>
      <c r="AI40" s="19">
        <f t="shared" ref="AI40:BN40" si="75">SUM(AH15:AH18,AI7:AI11)</f>
        <v>482.6</v>
      </c>
      <c r="AJ40" s="19">
        <f t="shared" si="75"/>
        <v>298.19600000000003</v>
      </c>
      <c r="AK40" s="19">
        <f t="shared" si="75"/>
        <v>393.95400000000001</v>
      </c>
      <c r="AL40" s="19">
        <f t="shared" si="75"/>
        <v>524.51</v>
      </c>
      <c r="AM40" s="19">
        <f t="shared" si="75"/>
        <v>362.71199999999999</v>
      </c>
      <c r="AN40" s="19">
        <f t="shared" si="75"/>
        <v>511.81000000000006</v>
      </c>
      <c r="AO40" s="19">
        <f t="shared" si="75"/>
        <v>387.858</v>
      </c>
      <c r="AP40" s="19">
        <f t="shared" si="75"/>
        <v>449.834</v>
      </c>
      <c r="AQ40" s="19">
        <f t="shared" si="75"/>
        <v>451.45400000000001</v>
      </c>
      <c r="AR40" s="19">
        <f t="shared" si="75"/>
        <v>548</v>
      </c>
      <c r="AS40" s="19">
        <f t="shared" si="75"/>
        <v>228</v>
      </c>
      <c r="AT40" s="19">
        <f t="shared" si="75"/>
        <v>406</v>
      </c>
      <c r="AU40" s="19">
        <f t="shared" si="75"/>
        <v>577</v>
      </c>
      <c r="AV40" s="19">
        <f t="shared" si="75"/>
        <v>436</v>
      </c>
      <c r="AW40" s="19">
        <f t="shared" si="75"/>
        <v>487</v>
      </c>
      <c r="AX40" s="19">
        <f t="shared" si="75"/>
        <v>436</v>
      </c>
      <c r="AY40" s="19">
        <f t="shared" si="75"/>
        <v>466</v>
      </c>
      <c r="AZ40" s="19">
        <f t="shared" si="75"/>
        <v>670</v>
      </c>
      <c r="BA40" s="19">
        <f t="shared" si="75"/>
        <v>420</v>
      </c>
      <c r="BB40" s="19">
        <f t="shared" si="75"/>
        <v>387</v>
      </c>
      <c r="BC40" s="19">
        <f t="shared" si="75"/>
        <v>362</v>
      </c>
      <c r="BD40" s="19">
        <f t="shared" si="75"/>
        <v>534</v>
      </c>
      <c r="BE40" s="19">
        <f t="shared" si="75"/>
        <v>513</v>
      </c>
      <c r="BF40" s="19">
        <f t="shared" si="75"/>
        <v>571.4</v>
      </c>
      <c r="BG40" s="19">
        <f t="shared" si="75"/>
        <v>474.9</v>
      </c>
      <c r="BH40" s="19">
        <f t="shared" si="75"/>
        <v>445.70000000000005</v>
      </c>
      <c r="BI40" s="19">
        <f t="shared" si="75"/>
        <v>406.20000000000005</v>
      </c>
      <c r="BJ40" s="19">
        <f t="shared" si="75"/>
        <v>365.79999999999995</v>
      </c>
      <c r="BK40" s="19">
        <f t="shared" si="75"/>
        <v>401.69999999999993</v>
      </c>
      <c r="BL40" s="19">
        <f t="shared" si="75"/>
        <v>414.60000000000008</v>
      </c>
      <c r="BM40" s="19">
        <f t="shared" si="75"/>
        <v>604.9</v>
      </c>
      <c r="BN40" s="19">
        <f t="shared" si="75"/>
        <v>421.2</v>
      </c>
      <c r="BO40" s="19">
        <f t="shared" ref="BO40:CQ40" si="76">SUM(BN15:BN18,BO7:BO11)</f>
        <v>788.80000000000007</v>
      </c>
      <c r="BP40" s="19">
        <f t="shared" si="76"/>
        <v>502.7</v>
      </c>
      <c r="BQ40" s="19">
        <f t="shared" si="76"/>
        <v>450.99999999999994</v>
      </c>
      <c r="BR40" s="19">
        <f t="shared" si="76"/>
        <v>292.10000000000002</v>
      </c>
      <c r="BS40" s="19">
        <f t="shared" si="76"/>
        <v>423.70000000000005</v>
      </c>
      <c r="BT40" s="19">
        <f t="shared" si="76"/>
        <v>543.69999999999993</v>
      </c>
      <c r="BU40" s="19">
        <f t="shared" si="76"/>
        <v>203.4</v>
      </c>
      <c r="BV40" s="19">
        <f t="shared" si="76"/>
        <v>562</v>
      </c>
      <c r="BW40" s="19">
        <f t="shared" si="76"/>
        <v>298.19999999999993</v>
      </c>
      <c r="BX40" s="19">
        <f t="shared" si="76"/>
        <v>482.8</v>
      </c>
      <c r="BY40" s="19">
        <f t="shared" si="76"/>
        <v>563.79999999999995</v>
      </c>
      <c r="BZ40" s="19">
        <f t="shared" si="76"/>
        <v>361.40000000000003</v>
      </c>
      <c r="CA40" s="19">
        <f t="shared" si="76"/>
        <v>393.8</v>
      </c>
      <c r="CB40" s="19">
        <f t="shared" si="76"/>
        <v>411.6</v>
      </c>
      <c r="CC40" s="19">
        <f t="shared" si="76"/>
        <v>486.8</v>
      </c>
      <c r="CD40" s="19">
        <f t="shared" si="76"/>
        <v>471.8</v>
      </c>
      <c r="CE40" s="19">
        <f t="shared" si="76"/>
        <v>545.80000000000007</v>
      </c>
      <c r="CF40" s="19">
        <f t="shared" si="76"/>
        <v>459.20000000000005</v>
      </c>
      <c r="CG40" s="19">
        <f t="shared" si="76"/>
        <v>414.29999999999995</v>
      </c>
      <c r="CH40" s="19">
        <f t="shared" si="76"/>
        <v>478.40000000000003</v>
      </c>
      <c r="CI40" s="19">
        <f t="shared" si="76"/>
        <v>240.8</v>
      </c>
      <c r="CJ40" s="19">
        <f t="shared" si="76"/>
        <v>329.40000000000003</v>
      </c>
      <c r="CK40" s="19">
        <f t="shared" si="76"/>
        <v>516.20000000000005</v>
      </c>
      <c r="CL40" s="19">
        <f t="shared" si="76"/>
        <v>573</v>
      </c>
      <c r="CM40" s="19">
        <f t="shared" si="76"/>
        <v>427.8</v>
      </c>
      <c r="CN40" s="19">
        <f t="shared" si="76"/>
        <v>351</v>
      </c>
      <c r="CO40" s="19">
        <f t="shared" si="76"/>
        <v>397.40000000000003</v>
      </c>
      <c r="CP40" s="19">
        <f t="shared" si="76"/>
        <v>463.20000000000005</v>
      </c>
      <c r="CQ40" s="19">
        <f t="shared" si="76"/>
        <v>451.20000000000005</v>
      </c>
      <c r="CR40" s="19"/>
      <c r="CS40" s="4">
        <f t="shared" si="72"/>
        <v>447.14999999999981</v>
      </c>
      <c r="CT40" s="25" t="s">
        <v>383</v>
      </c>
      <c r="CU40" s="4">
        <f t="shared" si="73"/>
        <v>453.99707526881747</v>
      </c>
      <c r="CV40" s="102">
        <f t="shared" si="53"/>
        <v>203.4</v>
      </c>
      <c r="CX40" s="25"/>
      <c r="CY40" s="19"/>
      <c r="CZ40" s="27"/>
      <c r="DA40" s="19"/>
      <c r="DC40" s="8">
        <v>2006</v>
      </c>
      <c r="DD40" s="19">
        <v>590.4</v>
      </c>
      <c r="DF40" s="8">
        <v>1964</v>
      </c>
      <c r="DG40" s="19">
        <v>597.66200000000003</v>
      </c>
      <c r="DI40" s="8">
        <v>1946</v>
      </c>
      <c r="DJ40" s="19">
        <v>363.72800000000001</v>
      </c>
      <c r="DL40" s="8">
        <v>1942</v>
      </c>
      <c r="DM40" s="27">
        <v>134.874</v>
      </c>
      <c r="DO40" s="8">
        <v>1950</v>
      </c>
      <c r="DP40" s="19">
        <v>111.252</v>
      </c>
      <c r="DR40" s="8">
        <v>1971</v>
      </c>
      <c r="DS40" s="8">
        <v>128</v>
      </c>
      <c r="DU40" s="8">
        <v>1942</v>
      </c>
      <c r="DV40" s="19">
        <v>160.274</v>
      </c>
      <c r="DY40" s="8">
        <v>1934</v>
      </c>
      <c r="DZ40" s="19">
        <v>29.718</v>
      </c>
      <c r="EB40" s="8">
        <v>1950</v>
      </c>
      <c r="EC40" s="8">
        <v>23.367999999999999</v>
      </c>
      <c r="EE40" s="8">
        <v>2011</v>
      </c>
      <c r="EF40" s="8">
        <v>30.6</v>
      </c>
      <c r="EH40" s="8">
        <v>1971</v>
      </c>
      <c r="EI40" s="8">
        <v>33</v>
      </c>
      <c r="EK40" s="8">
        <v>1961</v>
      </c>
      <c r="EL40" s="8">
        <v>45.973999999999997</v>
      </c>
      <c r="EN40" s="8">
        <v>2007</v>
      </c>
      <c r="EO40" s="8">
        <v>45.4</v>
      </c>
      <c r="EQ40" s="8">
        <v>1980</v>
      </c>
      <c r="ER40" s="8">
        <v>44</v>
      </c>
      <c r="ET40" s="8">
        <v>1974</v>
      </c>
      <c r="EU40" s="8">
        <v>48</v>
      </c>
      <c r="EW40" s="8">
        <v>1976</v>
      </c>
      <c r="EX40" s="8">
        <v>39</v>
      </c>
      <c r="EZ40" s="8">
        <v>1985</v>
      </c>
      <c r="FA40" s="8">
        <v>37</v>
      </c>
      <c r="FC40" s="8">
        <v>1954</v>
      </c>
      <c r="FD40" s="8">
        <v>33.527999999999999</v>
      </c>
      <c r="FF40" s="8">
        <v>2006</v>
      </c>
      <c r="FG40" s="8">
        <v>28</v>
      </c>
      <c r="FI40" s="8">
        <v>1979</v>
      </c>
      <c r="FJ40" s="19">
        <v>66</v>
      </c>
      <c r="FL40" s="8">
        <v>1968</v>
      </c>
      <c r="FM40" s="19">
        <v>113.792</v>
      </c>
      <c r="FO40" s="8">
        <v>1964</v>
      </c>
      <c r="FP40" s="19">
        <v>164.84599999999998</v>
      </c>
      <c r="FR40" s="8">
        <v>1992</v>
      </c>
      <c r="FS40" s="8">
        <v>229.4</v>
      </c>
      <c r="FU40" s="8">
        <v>1994</v>
      </c>
      <c r="FV40" s="8">
        <v>281</v>
      </c>
      <c r="FX40" s="8">
        <v>1964</v>
      </c>
      <c r="FY40" s="8">
        <v>348.99599999999992</v>
      </c>
      <c r="GA40" s="8">
        <v>1990</v>
      </c>
      <c r="GB40" s="19">
        <v>405.3</v>
      </c>
      <c r="GD40" s="8">
        <v>2014</v>
      </c>
      <c r="GE40" s="19">
        <v>448.50000000000006</v>
      </c>
      <c r="GG40" s="8">
        <v>1991</v>
      </c>
      <c r="GH40" s="8">
        <v>508.90000000000003</v>
      </c>
      <c r="GJ40" s="8">
        <v>1944</v>
      </c>
      <c r="GK40" s="19">
        <v>556.5139999999999</v>
      </c>
      <c r="GM40" s="8">
        <v>1991</v>
      </c>
      <c r="GN40" s="19">
        <v>364.9</v>
      </c>
      <c r="GP40" s="8">
        <v>1987</v>
      </c>
      <c r="GQ40" s="19">
        <v>402.5</v>
      </c>
      <c r="GS40" s="8">
        <v>1965</v>
      </c>
      <c r="GT40" s="19">
        <v>437.38800000000003</v>
      </c>
      <c r="GV40" s="8">
        <v>1969</v>
      </c>
      <c r="GW40" s="19">
        <v>488.69600000000003</v>
      </c>
      <c r="GY40" s="8">
        <v>2018</v>
      </c>
      <c r="GZ40" s="19">
        <v>118.4</v>
      </c>
      <c r="HB40" s="8">
        <v>1970</v>
      </c>
      <c r="HC40" s="19">
        <v>74.930000000000007</v>
      </c>
    </row>
    <row r="41" spans="1:211" ht="13.5">
      <c r="A41" s="8" t="s">
        <v>384</v>
      </c>
      <c r="B41" s="19"/>
      <c r="C41" s="19">
        <f t="shared" ref="C41:AH41" si="77">SUM(B16:B18,C7:C12)</f>
        <v>320.548</v>
      </c>
      <c r="D41" s="19">
        <f t="shared" si="77"/>
        <v>369.31600000000003</v>
      </c>
      <c r="E41" s="19">
        <f t="shared" si="77"/>
        <v>388.61999999999995</v>
      </c>
      <c r="F41" s="19">
        <f t="shared" si="77"/>
        <v>321.31</v>
      </c>
      <c r="G41" s="19">
        <f t="shared" si="77"/>
        <v>414.78200000000004</v>
      </c>
      <c r="H41" s="19">
        <f t="shared" si="77"/>
        <v>509.01599999999996</v>
      </c>
      <c r="I41" s="19">
        <f t="shared" si="77"/>
        <v>491.99799999999993</v>
      </c>
      <c r="J41" s="19">
        <f t="shared" si="77"/>
        <v>458.97799999999995</v>
      </c>
      <c r="K41" s="19">
        <f t="shared" si="77"/>
        <v>339.59799999999996</v>
      </c>
      <c r="L41" s="19">
        <f t="shared" si="77"/>
        <v>435.35599999999999</v>
      </c>
      <c r="M41" s="19">
        <f t="shared" si="77"/>
        <v>478.02800000000002</v>
      </c>
      <c r="N41" s="19">
        <f t="shared" si="77"/>
        <v>527.05000000000007</v>
      </c>
      <c r="O41" s="19">
        <f t="shared" si="77"/>
        <v>424.43400000000003</v>
      </c>
      <c r="P41" s="19">
        <f t="shared" si="77"/>
        <v>299.72000000000003</v>
      </c>
      <c r="Q41" s="19">
        <f t="shared" si="77"/>
        <v>612.39400000000001</v>
      </c>
      <c r="R41" s="19">
        <f t="shared" si="77"/>
        <v>465.32799999999997</v>
      </c>
      <c r="S41" s="19">
        <f t="shared" si="77"/>
        <v>432.30800000000005</v>
      </c>
      <c r="T41" s="19">
        <f t="shared" si="77"/>
        <v>502.66599999999994</v>
      </c>
      <c r="U41" s="19">
        <f t="shared" si="77"/>
        <v>458.47</v>
      </c>
      <c r="V41" s="19">
        <f t="shared" si="77"/>
        <v>445.26200000000006</v>
      </c>
      <c r="W41" s="19">
        <f t="shared" si="77"/>
        <v>477.774</v>
      </c>
      <c r="X41" s="19">
        <f t="shared" si="77"/>
        <v>690.11799999999994</v>
      </c>
      <c r="Y41" s="19">
        <f t="shared" si="77"/>
        <v>807.46600000000001</v>
      </c>
      <c r="Z41" s="19">
        <f t="shared" si="77"/>
        <v>553.46600000000001</v>
      </c>
      <c r="AA41" s="19">
        <f t="shared" si="77"/>
        <v>532.38400000000001</v>
      </c>
      <c r="AB41" s="19">
        <f t="shared" si="77"/>
        <v>601.72600000000011</v>
      </c>
      <c r="AC41" s="19">
        <f t="shared" si="77"/>
        <v>594.61400000000003</v>
      </c>
      <c r="AD41" s="19">
        <f t="shared" si="77"/>
        <v>532.63799999999992</v>
      </c>
      <c r="AE41" s="19">
        <f t="shared" si="77"/>
        <v>305.05399999999997</v>
      </c>
      <c r="AF41" s="19">
        <f t="shared" si="77"/>
        <v>363.72800000000001</v>
      </c>
      <c r="AG41" s="19">
        <f t="shared" si="77"/>
        <v>386.58799999999997</v>
      </c>
      <c r="AH41" s="19">
        <f t="shared" si="77"/>
        <v>604.51999999999987</v>
      </c>
      <c r="AI41" s="19">
        <f t="shared" ref="AI41:BN41" si="78">SUM(AH16:AH18,AI7:AI12)</f>
        <v>512.3180000000001</v>
      </c>
      <c r="AJ41" s="19">
        <f t="shared" si="78"/>
        <v>305.56199999999995</v>
      </c>
      <c r="AK41" s="19">
        <f t="shared" si="78"/>
        <v>393.44599999999991</v>
      </c>
      <c r="AL41" s="19">
        <f t="shared" si="78"/>
        <v>578.61199999999997</v>
      </c>
      <c r="AM41" s="19">
        <f t="shared" si="78"/>
        <v>313.94399999999996</v>
      </c>
      <c r="AN41" s="19">
        <f t="shared" si="78"/>
        <v>550.67200000000003</v>
      </c>
      <c r="AO41" s="19">
        <f t="shared" si="78"/>
        <v>355.6</v>
      </c>
      <c r="AP41" s="19">
        <f t="shared" si="78"/>
        <v>465.07400000000001</v>
      </c>
      <c r="AQ41" s="19">
        <f t="shared" si="78"/>
        <v>384.58</v>
      </c>
      <c r="AR41" s="19">
        <f t="shared" si="78"/>
        <v>551</v>
      </c>
      <c r="AS41" s="19">
        <f t="shared" si="78"/>
        <v>240</v>
      </c>
      <c r="AT41" s="19">
        <f t="shared" si="78"/>
        <v>386</v>
      </c>
      <c r="AU41" s="19">
        <f t="shared" si="78"/>
        <v>574</v>
      </c>
      <c r="AV41" s="19">
        <f t="shared" si="78"/>
        <v>464</v>
      </c>
      <c r="AW41" s="19">
        <f t="shared" si="78"/>
        <v>528</v>
      </c>
      <c r="AX41" s="19">
        <f t="shared" si="78"/>
        <v>440</v>
      </c>
      <c r="AY41" s="19">
        <f t="shared" si="78"/>
        <v>473</v>
      </c>
      <c r="AZ41" s="19">
        <f t="shared" si="78"/>
        <v>744</v>
      </c>
      <c r="BA41" s="19">
        <f t="shared" si="78"/>
        <v>420</v>
      </c>
      <c r="BB41" s="19">
        <f t="shared" si="78"/>
        <v>451</v>
      </c>
      <c r="BC41" s="19">
        <f t="shared" si="78"/>
        <v>318</v>
      </c>
      <c r="BD41" s="19">
        <f t="shared" si="78"/>
        <v>471</v>
      </c>
      <c r="BE41" s="19">
        <f t="shared" si="78"/>
        <v>559</v>
      </c>
      <c r="BF41" s="19">
        <f t="shared" si="78"/>
        <v>567</v>
      </c>
      <c r="BG41" s="19">
        <f t="shared" si="78"/>
        <v>445.20000000000005</v>
      </c>
      <c r="BH41" s="19">
        <f t="shared" si="78"/>
        <v>436.3</v>
      </c>
      <c r="BI41" s="19">
        <f t="shared" si="78"/>
        <v>474.1</v>
      </c>
      <c r="BJ41" s="19">
        <f t="shared" si="78"/>
        <v>334.3</v>
      </c>
      <c r="BK41" s="19">
        <f t="shared" si="78"/>
        <v>428.59999999999991</v>
      </c>
      <c r="BL41" s="19">
        <f t="shared" si="78"/>
        <v>347</v>
      </c>
      <c r="BM41" s="19">
        <f t="shared" si="78"/>
        <v>669.40000000000009</v>
      </c>
      <c r="BN41" s="19">
        <f t="shared" si="78"/>
        <v>462.7</v>
      </c>
      <c r="BO41" s="19">
        <f t="shared" ref="BO41:CQ41" si="79">SUM(BN16:BN18,BO7:BO12)</f>
        <v>761.6</v>
      </c>
      <c r="BP41" s="19">
        <f t="shared" si="79"/>
        <v>433.60000000000008</v>
      </c>
      <c r="BQ41" s="19">
        <f t="shared" si="79"/>
        <v>460.3</v>
      </c>
      <c r="BR41" s="19">
        <f t="shared" si="79"/>
        <v>317.89999999999998</v>
      </c>
      <c r="BS41" s="19">
        <f t="shared" si="79"/>
        <v>457.40000000000003</v>
      </c>
      <c r="BT41" s="19">
        <f t="shared" si="79"/>
        <v>576.19999999999993</v>
      </c>
      <c r="BU41" s="19">
        <f t="shared" si="79"/>
        <v>236.60000000000002</v>
      </c>
      <c r="BV41" s="19">
        <f t="shared" si="79"/>
        <v>665.4</v>
      </c>
      <c r="BW41" s="19">
        <f t="shared" si="79"/>
        <v>320.39999999999998</v>
      </c>
      <c r="BX41" s="19">
        <f t="shared" si="79"/>
        <v>447.00000000000006</v>
      </c>
      <c r="BY41" s="19">
        <f t="shared" si="79"/>
        <v>495</v>
      </c>
      <c r="BZ41" s="19">
        <f t="shared" si="79"/>
        <v>394.40000000000003</v>
      </c>
      <c r="CA41" s="19">
        <f t="shared" si="79"/>
        <v>432.2</v>
      </c>
      <c r="CB41" s="19">
        <f t="shared" si="79"/>
        <v>401.4</v>
      </c>
      <c r="CC41" s="19">
        <f t="shared" si="79"/>
        <v>463.2</v>
      </c>
      <c r="CD41" s="19">
        <f t="shared" si="79"/>
        <v>576.40000000000009</v>
      </c>
      <c r="CE41" s="19">
        <f t="shared" si="79"/>
        <v>514.40000000000009</v>
      </c>
      <c r="CF41" s="19">
        <f t="shared" si="79"/>
        <v>505.60000000000008</v>
      </c>
      <c r="CG41" s="19">
        <f t="shared" si="79"/>
        <v>496.5</v>
      </c>
      <c r="CH41" s="19">
        <f t="shared" si="79"/>
        <v>509.50000000000006</v>
      </c>
      <c r="CI41" s="19">
        <f t="shared" si="79"/>
        <v>286.8</v>
      </c>
      <c r="CJ41" s="19">
        <f t="shared" si="79"/>
        <v>351.8</v>
      </c>
      <c r="CK41" s="19">
        <f t="shared" si="79"/>
        <v>508.2</v>
      </c>
      <c r="CL41" s="19">
        <f t="shared" si="79"/>
        <v>562.6</v>
      </c>
      <c r="CM41" s="19">
        <f t="shared" si="79"/>
        <v>409.59999999999997</v>
      </c>
      <c r="CN41" s="19">
        <f t="shared" si="79"/>
        <v>365.19999999999993</v>
      </c>
      <c r="CO41" s="19">
        <f t="shared" si="79"/>
        <v>408.4</v>
      </c>
      <c r="CP41" s="19">
        <f t="shared" si="79"/>
        <v>491</v>
      </c>
      <c r="CQ41" s="19">
        <f t="shared" si="79"/>
        <v>434.6</v>
      </c>
      <c r="CR41" s="19"/>
      <c r="CS41" s="4">
        <f t="shared" si="72"/>
        <v>459.15263157894736</v>
      </c>
      <c r="CT41" s="25" t="s">
        <v>384</v>
      </c>
      <c r="CU41" s="4">
        <f t="shared" si="73"/>
        <v>463.13834408602145</v>
      </c>
      <c r="CV41" s="102">
        <f t="shared" si="53"/>
        <v>236.60000000000002</v>
      </c>
      <c r="CX41" s="25"/>
      <c r="CY41" s="19"/>
      <c r="CZ41" s="27"/>
      <c r="DA41" s="19"/>
      <c r="DC41" s="8">
        <v>2016</v>
      </c>
      <c r="DD41" s="19">
        <v>590.80000000000007</v>
      </c>
      <c r="DF41" s="44">
        <v>2020</v>
      </c>
      <c r="DG41" s="44">
        <v>604.79999999999995</v>
      </c>
      <c r="DI41" s="8">
        <v>1987</v>
      </c>
      <c r="DJ41" s="19">
        <v>363.9</v>
      </c>
      <c r="DL41" s="8">
        <v>2007</v>
      </c>
      <c r="DM41" s="27">
        <v>135</v>
      </c>
      <c r="DO41" s="8">
        <v>2014</v>
      </c>
      <c r="DP41" s="19">
        <v>114</v>
      </c>
      <c r="DR41" s="8">
        <v>1977</v>
      </c>
      <c r="DS41" s="8">
        <v>131</v>
      </c>
      <c r="DU41" s="8">
        <v>1951</v>
      </c>
      <c r="DV41" s="19">
        <v>161.036</v>
      </c>
      <c r="DY41" s="8">
        <v>1950</v>
      </c>
      <c r="DZ41" s="19">
        <v>30.734000000000002</v>
      </c>
      <c r="EB41" s="8">
        <v>1980</v>
      </c>
      <c r="EC41" s="8">
        <v>24</v>
      </c>
      <c r="EE41" s="8">
        <v>2002</v>
      </c>
      <c r="EF41" s="8">
        <v>30.8</v>
      </c>
      <c r="EH41" s="8">
        <v>1934</v>
      </c>
      <c r="EI41" s="8">
        <v>34.29</v>
      </c>
      <c r="EK41" s="8">
        <v>1930</v>
      </c>
      <c r="EL41" s="8">
        <v>47.244</v>
      </c>
      <c r="EN41" s="8">
        <v>1978</v>
      </c>
      <c r="EO41" s="8">
        <v>46</v>
      </c>
      <c r="EQ41" s="8">
        <v>1962</v>
      </c>
      <c r="ER41" s="8">
        <v>47.752000000000002</v>
      </c>
      <c r="ET41" s="8">
        <v>1998</v>
      </c>
      <c r="EU41" s="8">
        <v>49.1</v>
      </c>
      <c r="EW41" s="44">
        <v>2022</v>
      </c>
      <c r="EX41" s="44">
        <v>38.6</v>
      </c>
      <c r="EZ41" s="8">
        <v>1950</v>
      </c>
      <c r="FA41" s="8">
        <v>39.116</v>
      </c>
      <c r="FC41" s="8">
        <v>1986</v>
      </c>
      <c r="FD41" s="8">
        <v>33.700000000000003</v>
      </c>
      <c r="FF41" s="8">
        <v>1935</v>
      </c>
      <c r="FG41" s="8">
        <v>30.988</v>
      </c>
      <c r="FI41" s="8">
        <v>2007</v>
      </c>
      <c r="FJ41" s="19">
        <v>67.8</v>
      </c>
      <c r="FL41" s="8">
        <v>1988</v>
      </c>
      <c r="FM41" s="19">
        <v>114.80000000000001</v>
      </c>
      <c r="FO41" s="8">
        <v>1972</v>
      </c>
      <c r="FP41" s="19">
        <v>165</v>
      </c>
      <c r="FR41" s="8">
        <v>1997</v>
      </c>
      <c r="FS41" s="8">
        <v>232.4</v>
      </c>
      <c r="FU41" s="44">
        <v>2021</v>
      </c>
      <c r="FV41" s="44">
        <v>281.39999999999998</v>
      </c>
      <c r="FX41" s="8">
        <v>1934</v>
      </c>
      <c r="FY41" s="8">
        <v>350.52</v>
      </c>
      <c r="GA41" s="8">
        <v>1958</v>
      </c>
      <c r="GB41" s="19">
        <v>407.16200000000003</v>
      </c>
      <c r="GD41" s="8">
        <v>1984</v>
      </c>
      <c r="GE41" s="19">
        <v>453</v>
      </c>
      <c r="GG41" s="8">
        <v>1952</v>
      </c>
      <c r="GH41" s="8">
        <v>512.572</v>
      </c>
      <c r="GJ41" s="8">
        <v>2006</v>
      </c>
      <c r="GK41" s="19">
        <v>562.4</v>
      </c>
      <c r="GM41" s="8">
        <v>1947</v>
      </c>
      <c r="GN41" s="19">
        <v>368.30000000000007</v>
      </c>
      <c r="GP41" s="8">
        <v>2007</v>
      </c>
      <c r="GQ41" s="19">
        <v>407.8</v>
      </c>
      <c r="GS41" s="8">
        <v>1988</v>
      </c>
      <c r="GT41" s="19">
        <v>439.30000000000007</v>
      </c>
      <c r="GV41" s="8">
        <v>1949</v>
      </c>
      <c r="GW41" s="19">
        <v>490.98199999999997</v>
      </c>
      <c r="GY41" s="8">
        <v>1941</v>
      </c>
      <c r="GZ41" s="19">
        <v>118.87199999999999</v>
      </c>
      <c r="HB41" s="8">
        <v>1967</v>
      </c>
      <c r="HC41" s="19">
        <v>75.438000000000002</v>
      </c>
    </row>
    <row r="42" spans="1:211">
      <c r="A42" s="8" t="s">
        <v>386</v>
      </c>
      <c r="B42" s="19"/>
      <c r="C42" s="19">
        <f t="shared" ref="C42:AH42" si="80">SUM(B17:B18,C7:C13)</f>
        <v>401.82800000000003</v>
      </c>
      <c r="D42" s="19">
        <f t="shared" si="80"/>
        <v>364.49</v>
      </c>
      <c r="E42" s="19">
        <f t="shared" si="80"/>
        <v>356.108</v>
      </c>
      <c r="F42" s="19">
        <f t="shared" si="80"/>
        <v>391.41399999999999</v>
      </c>
      <c r="G42" s="19">
        <f t="shared" si="80"/>
        <v>349.50399999999996</v>
      </c>
      <c r="H42" s="19">
        <f t="shared" si="80"/>
        <v>492.76</v>
      </c>
      <c r="I42" s="19">
        <f t="shared" si="80"/>
        <v>471.678</v>
      </c>
      <c r="J42" s="19">
        <f t="shared" si="80"/>
        <v>505.714</v>
      </c>
      <c r="K42" s="19">
        <f t="shared" si="80"/>
        <v>405.38400000000001</v>
      </c>
      <c r="L42" s="19">
        <f t="shared" si="80"/>
        <v>448.05599999999998</v>
      </c>
      <c r="M42" s="19">
        <f t="shared" si="80"/>
        <v>477.012</v>
      </c>
      <c r="N42" s="19">
        <f t="shared" si="80"/>
        <v>533.4</v>
      </c>
      <c r="O42" s="19">
        <f t="shared" si="80"/>
        <v>418.33799999999997</v>
      </c>
      <c r="P42" s="19">
        <f t="shared" si="80"/>
        <v>326.13599999999997</v>
      </c>
      <c r="Q42" s="19">
        <f t="shared" si="80"/>
        <v>541.78200000000004</v>
      </c>
      <c r="R42" s="19">
        <f t="shared" si="80"/>
        <v>438.65800000000007</v>
      </c>
      <c r="S42" s="19">
        <f t="shared" si="80"/>
        <v>377.95199999999994</v>
      </c>
      <c r="T42" s="19">
        <f t="shared" si="80"/>
        <v>605.02799999999991</v>
      </c>
      <c r="U42" s="19">
        <f t="shared" si="80"/>
        <v>464.82</v>
      </c>
      <c r="V42" s="19">
        <f t="shared" si="80"/>
        <v>453.64400000000006</v>
      </c>
      <c r="W42" s="19">
        <f t="shared" si="80"/>
        <v>506.22199999999998</v>
      </c>
      <c r="X42" s="19">
        <f t="shared" si="80"/>
        <v>615.94999999999993</v>
      </c>
      <c r="Y42" s="19">
        <f t="shared" si="80"/>
        <v>811.02200000000005</v>
      </c>
      <c r="Z42" s="19">
        <f t="shared" si="80"/>
        <v>559.81600000000003</v>
      </c>
      <c r="AA42" s="19">
        <f t="shared" si="80"/>
        <v>578.61199999999997</v>
      </c>
      <c r="AB42" s="19">
        <f t="shared" si="80"/>
        <v>628.14199999999994</v>
      </c>
      <c r="AC42" s="19">
        <f t="shared" si="80"/>
        <v>570.48400000000004</v>
      </c>
      <c r="AD42" s="19">
        <f t="shared" si="80"/>
        <v>514.35</v>
      </c>
      <c r="AE42" s="19">
        <f t="shared" si="80"/>
        <v>379.98400000000004</v>
      </c>
      <c r="AF42" s="19">
        <f t="shared" si="80"/>
        <v>391.41399999999999</v>
      </c>
      <c r="AG42" s="19">
        <f t="shared" si="80"/>
        <v>433.06999999999994</v>
      </c>
      <c r="AH42" s="19">
        <f t="shared" si="80"/>
        <v>649.98599999999988</v>
      </c>
      <c r="AI42" s="19">
        <f t="shared" ref="AI42:BN42" si="81">SUM(AH17:AH18,AI7:AI13)</f>
        <v>488.44200000000001</v>
      </c>
      <c r="AJ42" s="19">
        <f t="shared" si="81"/>
        <v>385.06399999999991</v>
      </c>
      <c r="AK42" s="19">
        <f t="shared" si="81"/>
        <v>442.72199999999998</v>
      </c>
      <c r="AL42" s="19">
        <f t="shared" si="81"/>
        <v>621.28399999999999</v>
      </c>
      <c r="AM42" s="19">
        <f t="shared" si="81"/>
        <v>311.91199999999998</v>
      </c>
      <c r="AN42" s="19">
        <f t="shared" si="81"/>
        <v>578.35799999999995</v>
      </c>
      <c r="AO42" s="19">
        <f t="shared" si="81"/>
        <v>292.10000000000008</v>
      </c>
      <c r="AP42" s="19">
        <f t="shared" si="81"/>
        <v>527.55799999999999</v>
      </c>
      <c r="AQ42" s="19">
        <f t="shared" si="81"/>
        <v>375.75</v>
      </c>
      <c r="AR42" s="19">
        <f t="shared" si="81"/>
        <v>449</v>
      </c>
      <c r="AS42" s="19">
        <f t="shared" si="81"/>
        <v>202</v>
      </c>
      <c r="AT42" s="19">
        <f t="shared" si="81"/>
        <v>479</v>
      </c>
      <c r="AU42" s="19">
        <f t="shared" si="81"/>
        <v>496</v>
      </c>
      <c r="AV42" s="19">
        <f t="shared" si="81"/>
        <v>479</v>
      </c>
      <c r="AW42" s="19">
        <f t="shared" si="81"/>
        <v>558</v>
      </c>
      <c r="AX42" s="19">
        <f t="shared" si="81"/>
        <v>505</v>
      </c>
      <c r="AY42" s="19">
        <f t="shared" si="81"/>
        <v>500</v>
      </c>
      <c r="AZ42" s="19">
        <f t="shared" si="81"/>
        <v>667</v>
      </c>
      <c r="BA42" s="19">
        <f t="shared" si="81"/>
        <v>450</v>
      </c>
      <c r="BB42" s="19">
        <f t="shared" si="81"/>
        <v>397</v>
      </c>
      <c r="BC42" s="19">
        <f t="shared" si="81"/>
        <v>376</v>
      </c>
      <c r="BD42" s="19">
        <f t="shared" si="81"/>
        <v>496</v>
      </c>
      <c r="BE42" s="19">
        <f t="shared" si="81"/>
        <v>623</v>
      </c>
      <c r="BF42" s="19">
        <f t="shared" si="81"/>
        <v>568</v>
      </c>
      <c r="BG42" s="19">
        <f t="shared" si="81"/>
        <v>439.3</v>
      </c>
      <c r="BH42" s="19">
        <f t="shared" si="81"/>
        <v>460.79999999999995</v>
      </c>
      <c r="BI42" s="19">
        <f t="shared" si="81"/>
        <v>454.2</v>
      </c>
      <c r="BJ42" s="19">
        <f t="shared" si="81"/>
        <v>300.20000000000005</v>
      </c>
      <c r="BK42" s="19">
        <f t="shared" si="81"/>
        <v>459.39999999999992</v>
      </c>
      <c r="BL42" s="19">
        <f t="shared" si="81"/>
        <v>414.80000000000007</v>
      </c>
      <c r="BM42" s="19">
        <f t="shared" si="81"/>
        <v>608.60000000000014</v>
      </c>
      <c r="BN42" s="19">
        <f t="shared" si="81"/>
        <v>561.79999999999995</v>
      </c>
      <c r="BO42" s="19">
        <f t="shared" ref="BO42:CQ42" si="82">SUM(BN17:BN18,BO7:BO13)</f>
        <v>811.7</v>
      </c>
      <c r="BP42" s="19">
        <f t="shared" si="82"/>
        <v>476</v>
      </c>
      <c r="BQ42" s="19">
        <f t="shared" si="82"/>
        <v>435.69999999999993</v>
      </c>
      <c r="BR42" s="19">
        <f t="shared" si="82"/>
        <v>465.5</v>
      </c>
      <c r="BS42" s="19">
        <f t="shared" si="82"/>
        <v>417.9</v>
      </c>
      <c r="BT42" s="19">
        <f t="shared" si="82"/>
        <v>576.19999999999993</v>
      </c>
      <c r="BU42" s="19">
        <f t="shared" si="82"/>
        <v>202.20000000000002</v>
      </c>
      <c r="BV42" s="19">
        <f t="shared" si="82"/>
        <v>522.80000000000007</v>
      </c>
      <c r="BW42" s="19">
        <f t="shared" si="82"/>
        <v>319</v>
      </c>
      <c r="BX42" s="19">
        <f t="shared" si="82"/>
        <v>481.8</v>
      </c>
      <c r="BY42" s="19">
        <f t="shared" si="82"/>
        <v>499.8</v>
      </c>
      <c r="BZ42" s="19">
        <f t="shared" si="82"/>
        <v>381.6</v>
      </c>
      <c r="CA42" s="19">
        <f t="shared" si="82"/>
        <v>402.40000000000003</v>
      </c>
      <c r="CB42" s="19">
        <f t="shared" si="82"/>
        <v>463.19999999999993</v>
      </c>
      <c r="CC42" s="19">
        <f t="shared" si="82"/>
        <v>440.6</v>
      </c>
      <c r="CD42" s="19">
        <f t="shared" si="82"/>
        <v>518.6</v>
      </c>
      <c r="CE42" s="19">
        <f t="shared" si="82"/>
        <v>531</v>
      </c>
      <c r="CF42" s="19">
        <f t="shared" si="82"/>
        <v>493.2</v>
      </c>
      <c r="CG42" s="19">
        <f t="shared" si="82"/>
        <v>478.3</v>
      </c>
      <c r="CH42" s="19">
        <f t="shared" si="82"/>
        <v>463.50000000000006</v>
      </c>
      <c r="CI42" s="19">
        <f t="shared" si="82"/>
        <v>299.59999999999997</v>
      </c>
      <c r="CJ42" s="19">
        <f t="shared" si="82"/>
        <v>380.2</v>
      </c>
      <c r="CK42" s="19">
        <f t="shared" si="82"/>
        <v>511.99999999999994</v>
      </c>
      <c r="CL42" s="19">
        <f t="shared" si="82"/>
        <v>601.80000000000007</v>
      </c>
      <c r="CM42" s="19">
        <f t="shared" si="82"/>
        <v>495.4</v>
      </c>
      <c r="CN42" s="19">
        <f t="shared" si="82"/>
        <v>353.99999999999994</v>
      </c>
      <c r="CO42" s="19">
        <f t="shared" si="82"/>
        <v>529.6</v>
      </c>
      <c r="CP42" s="19">
        <f t="shared" si="82"/>
        <v>641.40000000000009</v>
      </c>
      <c r="CQ42" s="19">
        <f t="shared" si="82"/>
        <v>441.80000000000007</v>
      </c>
      <c r="CR42" s="19"/>
      <c r="CS42" s="19">
        <f t="shared" si="72"/>
        <v>471.15526315789469</v>
      </c>
      <c r="CT42" s="19" t="s">
        <v>386</v>
      </c>
      <c r="CU42" s="19">
        <f t="shared" si="73"/>
        <v>473.83707526881716</v>
      </c>
      <c r="CV42" s="19">
        <f t="shared" si="53"/>
        <v>202</v>
      </c>
      <c r="CW42" s="19"/>
      <c r="CX42" s="19"/>
      <c r="CY42" s="19"/>
      <c r="CZ42" s="27"/>
      <c r="DA42" s="19"/>
      <c r="DC42" s="8">
        <v>2017</v>
      </c>
      <c r="DD42" s="19">
        <v>591.39999999999986</v>
      </c>
      <c r="DF42" s="8">
        <v>2017</v>
      </c>
      <c r="DG42" s="19">
        <v>608.20000000000005</v>
      </c>
      <c r="DI42" s="44">
        <v>2023</v>
      </c>
      <c r="DJ42" s="44">
        <v>368.8</v>
      </c>
      <c r="DL42" s="44">
        <v>2021</v>
      </c>
      <c r="DM42" s="49">
        <v>137</v>
      </c>
      <c r="DO42" s="8">
        <v>1943</v>
      </c>
      <c r="DP42" s="19">
        <v>114.80799999999999</v>
      </c>
      <c r="DR42" s="8">
        <v>2007</v>
      </c>
      <c r="DS42" s="8">
        <v>131.6</v>
      </c>
      <c r="DU42" s="8">
        <v>1962</v>
      </c>
      <c r="DV42" s="19">
        <v>162.81399999999999</v>
      </c>
      <c r="DY42" s="8">
        <v>1982</v>
      </c>
      <c r="DZ42" s="19">
        <v>32</v>
      </c>
      <c r="EB42" s="8">
        <v>2000</v>
      </c>
      <c r="EC42" s="8">
        <v>24</v>
      </c>
      <c r="EE42" s="8">
        <v>1936</v>
      </c>
      <c r="EF42" s="8">
        <v>31.495999999999999</v>
      </c>
      <c r="EH42" s="8">
        <v>2012</v>
      </c>
      <c r="EI42" s="8">
        <v>35</v>
      </c>
      <c r="EK42" s="44">
        <v>2022</v>
      </c>
      <c r="EL42" s="44">
        <v>47.8</v>
      </c>
      <c r="EN42" s="8">
        <v>1958</v>
      </c>
      <c r="EO42" s="8">
        <v>46.228000000000002</v>
      </c>
      <c r="EQ42" s="8">
        <v>1991</v>
      </c>
      <c r="ER42" s="8">
        <v>49</v>
      </c>
      <c r="ET42" s="44">
        <v>2020</v>
      </c>
      <c r="EU42" s="44">
        <v>49.6</v>
      </c>
      <c r="EW42" s="8">
        <v>2014</v>
      </c>
      <c r="EX42" s="8">
        <v>41</v>
      </c>
      <c r="EZ42" s="8">
        <v>1960</v>
      </c>
      <c r="FA42" s="8">
        <v>39.369999999999997</v>
      </c>
      <c r="FC42" s="8">
        <v>1992</v>
      </c>
      <c r="FD42" s="8">
        <v>33.700000000000003</v>
      </c>
      <c r="FF42" s="8">
        <v>2014</v>
      </c>
      <c r="FG42" s="8">
        <v>31.8</v>
      </c>
      <c r="FI42" s="8">
        <v>1988</v>
      </c>
      <c r="FJ42" s="19">
        <v>69.2</v>
      </c>
      <c r="FL42" s="8">
        <v>1965</v>
      </c>
      <c r="FM42" s="19">
        <v>116.33199999999999</v>
      </c>
      <c r="FO42" s="8">
        <v>1963</v>
      </c>
      <c r="FP42" s="19">
        <v>165.10000000000002</v>
      </c>
      <c r="FR42" s="8">
        <v>1930</v>
      </c>
      <c r="FS42" s="8">
        <v>233.68</v>
      </c>
      <c r="FU42" s="8">
        <v>1947</v>
      </c>
      <c r="FV42" s="8">
        <v>285.75</v>
      </c>
      <c r="FX42" s="8">
        <v>1960</v>
      </c>
      <c r="FY42" s="8">
        <v>352.298</v>
      </c>
      <c r="GA42" s="8">
        <v>2014</v>
      </c>
      <c r="GB42" s="19">
        <v>407.50000000000006</v>
      </c>
      <c r="GD42" s="8">
        <v>2011</v>
      </c>
      <c r="GE42" s="19">
        <v>458.80000000000007</v>
      </c>
      <c r="GG42" s="8">
        <v>1960</v>
      </c>
      <c r="GH42" s="8">
        <v>513.08000000000004</v>
      </c>
      <c r="GJ42" s="8">
        <v>2017</v>
      </c>
      <c r="GK42" s="19">
        <v>569.79999999999984</v>
      </c>
      <c r="GM42" s="8">
        <v>1938</v>
      </c>
      <c r="GN42" s="19">
        <v>369.57000000000005</v>
      </c>
      <c r="GP42" s="8">
        <v>1958</v>
      </c>
      <c r="GQ42" s="19">
        <v>408.94</v>
      </c>
      <c r="GS42" s="8">
        <v>1957</v>
      </c>
      <c r="GT42" s="19">
        <v>448.81799999999998</v>
      </c>
      <c r="GV42" s="8">
        <v>2004</v>
      </c>
      <c r="GW42" s="19">
        <v>491</v>
      </c>
      <c r="GY42" s="8">
        <v>1984</v>
      </c>
      <c r="GZ42" s="19">
        <v>119</v>
      </c>
      <c r="HB42" s="8">
        <v>1959</v>
      </c>
      <c r="HC42" s="19">
        <v>76.707999999999998</v>
      </c>
    </row>
    <row r="43" spans="1:211">
      <c r="A43" s="8" t="s">
        <v>387</v>
      </c>
      <c r="B43" s="19"/>
      <c r="C43" s="19">
        <f t="shared" ref="C43:AH43" si="83">SUM(B18:B18,C7:C14)</f>
        <v>371.34800000000001</v>
      </c>
      <c r="D43" s="19">
        <f t="shared" si="83"/>
        <v>388.36599999999999</v>
      </c>
      <c r="E43" s="19">
        <f t="shared" si="83"/>
        <v>401.82799999999997</v>
      </c>
      <c r="F43" s="19">
        <f t="shared" si="83"/>
        <v>451.10400000000004</v>
      </c>
      <c r="G43" s="19">
        <f t="shared" si="83"/>
        <v>375.15800000000002</v>
      </c>
      <c r="H43" s="19">
        <f t="shared" si="83"/>
        <v>529.08199999999999</v>
      </c>
      <c r="I43" s="19">
        <f t="shared" si="83"/>
        <v>447.54799999999994</v>
      </c>
      <c r="J43" s="19">
        <f t="shared" si="83"/>
        <v>515.62</v>
      </c>
      <c r="K43" s="19">
        <f t="shared" si="83"/>
        <v>439.928</v>
      </c>
      <c r="L43" s="19">
        <f t="shared" si="83"/>
        <v>441.70599999999996</v>
      </c>
      <c r="M43" s="19">
        <f t="shared" si="83"/>
        <v>499.36399999999998</v>
      </c>
      <c r="N43" s="19">
        <f t="shared" si="83"/>
        <v>537.21</v>
      </c>
      <c r="O43" s="19">
        <f t="shared" si="83"/>
        <v>424.94200000000001</v>
      </c>
      <c r="P43" s="19">
        <f t="shared" si="83"/>
        <v>387.85799999999995</v>
      </c>
      <c r="Q43" s="19">
        <f t="shared" si="83"/>
        <v>629.66600000000005</v>
      </c>
      <c r="R43" s="19">
        <f t="shared" si="83"/>
        <v>429.76800000000003</v>
      </c>
      <c r="S43" s="19">
        <f t="shared" si="83"/>
        <v>405.38400000000001</v>
      </c>
      <c r="T43" s="19">
        <f t="shared" si="83"/>
        <v>605.79</v>
      </c>
      <c r="U43" s="19">
        <f t="shared" si="83"/>
        <v>422.65599999999995</v>
      </c>
      <c r="V43" s="19">
        <f t="shared" si="83"/>
        <v>486.40999999999997</v>
      </c>
      <c r="W43" s="19">
        <f t="shared" si="83"/>
        <v>561.33999999999992</v>
      </c>
      <c r="X43" s="19">
        <f t="shared" si="83"/>
        <v>555.24400000000003</v>
      </c>
      <c r="Y43" s="19">
        <f t="shared" si="83"/>
        <v>752.09400000000005</v>
      </c>
      <c r="Z43" s="19">
        <f t="shared" si="83"/>
        <v>620.52199999999993</v>
      </c>
      <c r="AA43" s="19">
        <f t="shared" si="83"/>
        <v>611.37799999999993</v>
      </c>
      <c r="AB43" s="19">
        <f t="shared" si="83"/>
        <v>601.21799999999996</v>
      </c>
      <c r="AC43" s="19">
        <f t="shared" si="83"/>
        <v>547.37</v>
      </c>
      <c r="AD43" s="19">
        <f t="shared" si="83"/>
        <v>476.75800000000004</v>
      </c>
      <c r="AE43" s="19">
        <f t="shared" si="83"/>
        <v>397.76400000000001</v>
      </c>
      <c r="AF43" s="19">
        <f t="shared" si="83"/>
        <v>408.17800000000005</v>
      </c>
      <c r="AG43" s="19">
        <f t="shared" si="83"/>
        <v>434.59399999999994</v>
      </c>
      <c r="AH43" s="19">
        <f t="shared" si="83"/>
        <v>691.38799999999992</v>
      </c>
      <c r="AI43" s="19">
        <f t="shared" ref="AI43:BN43" si="84">SUM(AH18:AH18,AI7:AI14)</f>
        <v>571.24599999999998</v>
      </c>
      <c r="AJ43" s="19">
        <f t="shared" si="84"/>
        <v>389.12799999999999</v>
      </c>
      <c r="AK43" s="19">
        <f t="shared" si="84"/>
        <v>487.42599999999999</v>
      </c>
      <c r="AL43" s="19">
        <f t="shared" si="84"/>
        <v>559.05399999999997</v>
      </c>
      <c r="AM43" s="19">
        <f t="shared" si="84"/>
        <v>415.28999999999996</v>
      </c>
      <c r="AN43" s="19">
        <f t="shared" si="84"/>
        <v>513.84199999999998</v>
      </c>
      <c r="AO43" s="19">
        <f t="shared" si="84"/>
        <v>269.24</v>
      </c>
      <c r="AP43" s="19">
        <f t="shared" si="84"/>
        <v>557.02200000000005</v>
      </c>
      <c r="AQ43" s="19">
        <f t="shared" si="84"/>
        <v>497.60599999999999</v>
      </c>
      <c r="AR43" s="19">
        <f t="shared" si="84"/>
        <v>439</v>
      </c>
      <c r="AS43" s="19">
        <f t="shared" si="84"/>
        <v>291</v>
      </c>
      <c r="AT43" s="19">
        <f t="shared" si="84"/>
        <v>470</v>
      </c>
      <c r="AU43" s="19">
        <f t="shared" si="84"/>
        <v>602</v>
      </c>
      <c r="AV43" s="19">
        <f t="shared" si="84"/>
        <v>479</v>
      </c>
      <c r="AW43" s="19">
        <f t="shared" si="84"/>
        <v>595</v>
      </c>
      <c r="AX43" s="19">
        <f t="shared" si="84"/>
        <v>528</v>
      </c>
      <c r="AY43" s="19">
        <f t="shared" si="84"/>
        <v>571</v>
      </c>
      <c r="AZ43" s="19">
        <f t="shared" si="84"/>
        <v>673</v>
      </c>
      <c r="BA43" s="19">
        <f t="shared" si="84"/>
        <v>465</v>
      </c>
      <c r="BB43" s="19">
        <f t="shared" si="84"/>
        <v>343</v>
      </c>
      <c r="BC43" s="19">
        <f t="shared" si="84"/>
        <v>412</v>
      </c>
      <c r="BD43" s="19">
        <f t="shared" si="84"/>
        <v>506</v>
      </c>
      <c r="BE43" s="19">
        <f t="shared" si="84"/>
        <v>627</v>
      </c>
      <c r="BF43" s="19">
        <f t="shared" si="84"/>
        <v>637.1</v>
      </c>
      <c r="BG43" s="19">
        <f t="shared" si="84"/>
        <v>453.3</v>
      </c>
      <c r="BH43" s="19">
        <f t="shared" si="84"/>
        <v>429.9</v>
      </c>
      <c r="BI43" s="19">
        <f t="shared" si="84"/>
        <v>448.7</v>
      </c>
      <c r="BJ43" s="19">
        <f t="shared" si="84"/>
        <v>453.20000000000005</v>
      </c>
      <c r="BK43" s="19">
        <f t="shared" si="84"/>
        <v>412.7</v>
      </c>
      <c r="BL43" s="19">
        <f t="shared" si="84"/>
        <v>501.5</v>
      </c>
      <c r="BM43" s="19">
        <f t="shared" si="84"/>
        <v>590.90000000000009</v>
      </c>
      <c r="BN43" s="19">
        <f t="shared" si="84"/>
        <v>562.29999999999995</v>
      </c>
      <c r="BO43" s="19">
        <f t="shared" ref="BO43:CQ43" si="85">SUM(BN18:BN18,BO7:BO14)</f>
        <v>737.80000000000007</v>
      </c>
      <c r="BP43" s="19">
        <f t="shared" si="85"/>
        <v>500</v>
      </c>
      <c r="BQ43" s="19">
        <f t="shared" si="85"/>
        <v>408</v>
      </c>
      <c r="BR43" s="19">
        <f t="shared" si="85"/>
        <v>504.80000000000007</v>
      </c>
      <c r="BS43" s="19">
        <f t="shared" si="85"/>
        <v>421.7</v>
      </c>
      <c r="BT43" s="19">
        <f t="shared" si="85"/>
        <v>493.79999999999995</v>
      </c>
      <c r="BU43" s="19">
        <f t="shared" si="85"/>
        <v>236.6</v>
      </c>
      <c r="BV43" s="19">
        <f t="shared" si="85"/>
        <v>424.2</v>
      </c>
      <c r="BW43" s="19">
        <f t="shared" si="85"/>
        <v>307.8</v>
      </c>
      <c r="BX43" s="19">
        <f t="shared" si="85"/>
        <v>487</v>
      </c>
      <c r="BY43" s="19">
        <f t="shared" si="85"/>
        <v>458</v>
      </c>
      <c r="BZ43" s="19">
        <f t="shared" si="85"/>
        <v>430.6</v>
      </c>
      <c r="CA43" s="19">
        <f t="shared" si="85"/>
        <v>369</v>
      </c>
      <c r="CB43" s="19">
        <f t="shared" si="85"/>
        <v>585.79999999999995</v>
      </c>
      <c r="CC43" s="19">
        <f t="shared" si="85"/>
        <v>468.4</v>
      </c>
      <c r="CD43" s="19">
        <f t="shared" si="85"/>
        <v>569.6</v>
      </c>
      <c r="CE43" s="19">
        <f t="shared" si="85"/>
        <v>556.6</v>
      </c>
      <c r="CF43" s="19">
        <f t="shared" si="85"/>
        <v>566</v>
      </c>
      <c r="CG43" s="19">
        <f t="shared" si="85"/>
        <v>536.70000000000005</v>
      </c>
      <c r="CH43" s="19">
        <f t="shared" si="85"/>
        <v>424.3</v>
      </c>
      <c r="CI43" s="19">
        <f t="shared" si="85"/>
        <v>332.8</v>
      </c>
      <c r="CJ43" s="19">
        <f t="shared" si="85"/>
        <v>416.59999999999997</v>
      </c>
      <c r="CK43" s="19">
        <f t="shared" si="85"/>
        <v>491.4</v>
      </c>
      <c r="CL43" s="19">
        <f t="shared" si="85"/>
        <v>645</v>
      </c>
      <c r="CM43" s="19">
        <f t="shared" si="85"/>
        <v>489.4</v>
      </c>
      <c r="CN43" s="19">
        <f t="shared" si="85"/>
        <v>361.00000000000006</v>
      </c>
      <c r="CO43" s="19">
        <f t="shared" si="85"/>
        <v>519.00000000000011</v>
      </c>
      <c r="CP43" s="19">
        <f t="shared" si="85"/>
        <v>739.6</v>
      </c>
      <c r="CQ43" s="19">
        <f t="shared" si="85"/>
        <v>393.39999999999992</v>
      </c>
      <c r="CR43" s="19"/>
      <c r="CS43" s="19">
        <f t="shared" si="72"/>
        <v>483.2763157894737</v>
      </c>
      <c r="CT43" s="19" t="s">
        <v>387</v>
      </c>
      <c r="CU43" s="19">
        <f t="shared" si="73"/>
        <v>488.96707526881733</v>
      </c>
      <c r="CV43" s="43">
        <f t="shared" si="53"/>
        <v>236.6</v>
      </c>
      <c r="CW43" s="19"/>
      <c r="CX43" s="19"/>
      <c r="CY43" s="19"/>
      <c r="CZ43" s="27"/>
      <c r="DA43" s="19"/>
      <c r="DC43" s="8">
        <v>1949</v>
      </c>
      <c r="DD43" s="19">
        <v>598.9319999999999</v>
      </c>
      <c r="DF43" s="8">
        <v>1935</v>
      </c>
      <c r="DG43" s="19">
        <v>618.49</v>
      </c>
      <c r="DI43" s="8">
        <v>2019</v>
      </c>
      <c r="DJ43" s="8">
        <v>372.8</v>
      </c>
      <c r="DL43" s="8">
        <v>1964</v>
      </c>
      <c r="DM43" s="27">
        <v>138.93799999999999</v>
      </c>
      <c r="DO43" s="8">
        <v>1969</v>
      </c>
      <c r="DP43" s="19">
        <v>117.348</v>
      </c>
      <c r="DR43" s="8">
        <v>1934</v>
      </c>
      <c r="DS43" s="8">
        <v>132.84200000000001</v>
      </c>
      <c r="DU43" s="8">
        <v>1931</v>
      </c>
      <c r="DV43" s="19">
        <v>162.81400000000002</v>
      </c>
      <c r="DY43" s="8">
        <v>1938</v>
      </c>
      <c r="DZ43" s="19">
        <v>34.543999999999997</v>
      </c>
      <c r="EB43" s="8">
        <v>1956</v>
      </c>
      <c r="EC43" s="8">
        <v>25.908000000000001</v>
      </c>
      <c r="EE43" s="8">
        <v>1990</v>
      </c>
      <c r="EF43" s="8">
        <v>32.4</v>
      </c>
      <c r="EH43" s="44">
        <v>2023</v>
      </c>
      <c r="EI43" s="44">
        <v>35.799999999999997</v>
      </c>
      <c r="EK43" s="8">
        <v>1994</v>
      </c>
      <c r="EL43" s="8">
        <v>47.9</v>
      </c>
      <c r="EN43" s="8">
        <v>1965</v>
      </c>
      <c r="EO43" s="8">
        <v>47.752000000000002</v>
      </c>
      <c r="EQ43" s="8">
        <v>1938</v>
      </c>
      <c r="ER43" s="8">
        <v>50.8</v>
      </c>
      <c r="ET43" s="8">
        <v>2015</v>
      </c>
      <c r="EU43" s="8">
        <v>49.8</v>
      </c>
      <c r="EW43" s="8">
        <v>2000</v>
      </c>
      <c r="EX43" s="8">
        <v>41.4</v>
      </c>
      <c r="EZ43" s="8">
        <v>1986</v>
      </c>
      <c r="FA43" s="8">
        <v>41.3</v>
      </c>
      <c r="FC43" s="8">
        <v>1984</v>
      </c>
      <c r="FD43" s="8">
        <v>36</v>
      </c>
      <c r="FF43" s="8">
        <v>1962</v>
      </c>
      <c r="FG43" s="8">
        <v>32.003999999999998</v>
      </c>
      <c r="FI43" s="8">
        <v>1968</v>
      </c>
      <c r="FJ43" s="19">
        <v>73.406000000000006</v>
      </c>
      <c r="FL43" s="8">
        <v>1972</v>
      </c>
      <c r="FM43" s="19">
        <v>117</v>
      </c>
      <c r="FO43" s="8">
        <v>1947</v>
      </c>
      <c r="FP43" s="19">
        <v>165.608</v>
      </c>
      <c r="FR43" s="8">
        <v>1996</v>
      </c>
      <c r="FS43" s="8">
        <v>234.1</v>
      </c>
      <c r="FU43" s="8">
        <v>1950</v>
      </c>
      <c r="FV43" s="8">
        <v>285.75</v>
      </c>
      <c r="FX43" s="8">
        <v>1987</v>
      </c>
      <c r="FY43" s="8">
        <v>356.1</v>
      </c>
      <c r="GA43" s="8">
        <v>1937</v>
      </c>
      <c r="GB43" s="19">
        <v>407.66999999999996</v>
      </c>
      <c r="GD43" s="8">
        <v>1952</v>
      </c>
      <c r="GE43" s="19">
        <v>459.99399999999997</v>
      </c>
      <c r="GG43" s="8">
        <v>1946</v>
      </c>
      <c r="GH43" s="8">
        <v>515.3660000000001</v>
      </c>
      <c r="GJ43" s="8">
        <v>2019</v>
      </c>
      <c r="GK43" s="19">
        <v>569.80000000000007</v>
      </c>
      <c r="GM43" s="8">
        <v>1987</v>
      </c>
      <c r="GN43" s="19">
        <v>370.1</v>
      </c>
      <c r="GP43" s="8">
        <v>1956</v>
      </c>
      <c r="GQ43" s="19">
        <v>409.702</v>
      </c>
      <c r="GS43" s="8">
        <v>2010</v>
      </c>
      <c r="GT43" s="19">
        <v>449.79999999999995</v>
      </c>
      <c r="GV43" s="8">
        <v>1946</v>
      </c>
      <c r="GW43" s="19">
        <v>492.25199999999995</v>
      </c>
      <c r="GY43" s="8">
        <v>1971</v>
      </c>
      <c r="GZ43" s="19">
        <v>119.75</v>
      </c>
      <c r="HB43" s="8">
        <v>1964</v>
      </c>
      <c r="HC43" s="19">
        <v>77.977999999999994</v>
      </c>
    </row>
    <row r="44" spans="1:211">
      <c r="CX44" s="25"/>
      <c r="CY44" s="19"/>
      <c r="CZ44" s="27"/>
      <c r="DA44" s="19"/>
      <c r="DC44" s="8">
        <v>2009</v>
      </c>
      <c r="DD44" s="19">
        <v>610</v>
      </c>
      <c r="DF44" s="8">
        <v>1978</v>
      </c>
      <c r="DG44" s="19">
        <v>624</v>
      </c>
      <c r="DI44" s="8">
        <v>1992</v>
      </c>
      <c r="DJ44" s="19">
        <v>373.10000000000008</v>
      </c>
      <c r="DL44" s="8">
        <v>1988</v>
      </c>
      <c r="DM44" s="27">
        <v>139</v>
      </c>
      <c r="DO44" s="8">
        <v>1965</v>
      </c>
      <c r="DP44" s="19">
        <v>118.10999999999999</v>
      </c>
      <c r="DR44" s="8">
        <v>1933</v>
      </c>
      <c r="DS44" s="8">
        <v>133.60400000000001</v>
      </c>
      <c r="DU44" s="8">
        <v>1974</v>
      </c>
      <c r="DV44" s="19">
        <v>166</v>
      </c>
      <c r="DY44" s="8">
        <v>1993</v>
      </c>
      <c r="DZ44" s="19">
        <v>35.299999999999997</v>
      </c>
      <c r="EB44" s="8">
        <v>2008</v>
      </c>
      <c r="EC44" s="8">
        <v>26</v>
      </c>
      <c r="EE44" s="8">
        <v>1948</v>
      </c>
      <c r="EF44" s="8">
        <v>32.512</v>
      </c>
      <c r="EH44" s="8">
        <v>1955</v>
      </c>
      <c r="EI44" s="8">
        <v>36.067999999999998</v>
      </c>
      <c r="EK44" s="8">
        <v>1998</v>
      </c>
      <c r="EL44" s="8">
        <v>49.6</v>
      </c>
      <c r="EN44" s="8">
        <v>1935</v>
      </c>
      <c r="EO44" s="8">
        <v>51.816000000000003</v>
      </c>
      <c r="EQ44" s="8">
        <v>1956</v>
      </c>
      <c r="ER44" s="8">
        <v>50.8</v>
      </c>
      <c r="ET44" s="8">
        <v>1972</v>
      </c>
      <c r="EU44" s="8">
        <v>50</v>
      </c>
      <c r="EW44" s="8">
        <v>1977</v>
      </c>
      <c r="EX44" s="8">
        <v>42</v>
      </c>
      <c r="EZ44" s="8">
        <v>1978</v>
      </c>
      <c r="FA44" s="8">
        <v>42</v>
      </c>
      <c r="FC44" s="8">
        <v>1998</v>
      </c>
      <c r="FD44" s="8">
        <v>36.200000000000003</v>
      </c>
      <c r="FF44" s="8">
        <v>1981</v>
      </c>
      <c r="FG44" s="8">
        <v>33</v>
      </c>
      <c r="FI44" s="8">
        <v>1996</v>
      </c>
      <c r="FJ44" s="19">
        <v>73.7</v>
      </c>
      <c r="FL44" s="8">
        <v>2009</v>
      </c>
      <c r="FM44" s="19">
        <v>118.2</v>
      </c>
      <c r="FO44" s="8">
        <v>1931</v>
      </c>
      <c r="FP44" s="19">
        <v>168.40199999999999</v>
      </c>
      <c r="FR44" s="8">
        <v>1981</v>
      </c>
      <c r="FS44" s="8">
        <v>236</v>
      </c>
      <c r="FU44" s="8">
        <v>2005</v>
      </c>
      <c r="FV44" s="8">
        <v>286.60000000000002</v>
      </c>
      <c r="FX44" s="8">
        <v>2016</v>
      </c>
      <c r="FY44" s="8">
        <v>360</v>
      </c>
      <c r="GA44" s="8">
        <v>1961</v>
      </c>
      <c r="GB44" s="19">
        <v>413.76599999999996</v>
      </c>
      <c r="GD44" s="8">
        <v>1951</v>
      </c>
      <c r="GE44" s="19">
        <v>463.80400000000003</v>
      </c>
      <c r="GG44" s="8">
        <v>1987</v>
      </c>
      <c r="GH44" s="8">
        <v>518.1</v>
      </c>
      <c r="GJ44" s="8">
        <v>2000</v>
      </c>
      <c r="GK44" s="19">
        <v>570.39999999999986</v>
      </c>
      <c r="GM44" s="8">
        <v>1965</v>
      </c>
      <c r="GN44" s="19">
        <v>376.93600000000004</v>
      </c>
      <c r="GP44" s="8">
        <v>1946</v>
      </c>
      <c r="GQ44" s="19">
        <v>417.83</v>
      </c>
      <c r="GS44" s="8">
        <v>1941</v>
      </c>
      <c r="GT44" s="19">
        <v>452.12</v>
      </c>
      <c r="GV44" s="8">
        <v>2013</v>
      </c>
      <c r="GW44" s="19">
        <v>493.79999999999995</v>
      </c>
      <c r="GY44" s="8">
        <v>2019</v>
      </c>
      <c r="GZ44" s="19">
        <v>120</v>
      </c>
      <c r="HB44" s="8">
        <v>1946</v>
      </c>
      <c r="HC44" s="19">
        <v>78.486000000000004</v>
      </c>
    </row>
    <row r="45" spans="1:211">
      <c r="CW45" s="25"/>
      <c r="CX45" s="4"/>
      <c r="CY45" s="27"/>
      <c r="CZ45" s="27"/>
      <c r="DA45" s="19"/>
      <c r="DC45" s="8">
        <v>1934</v>
      </c>
      <c r="DD45" s="19">
        <v>617.47399999999993</v>
      </c>
      <c r="DF45" s="8">
        <v>1943</v>
      </c>
      <c r="DG45" s="19">
        <v>624.07799999999997</v>
      </c>
      <c r="DI45" s="8">
        <v>1994</v>
      </c>
      <c r="DJ45" s="19">
        <v>373.3</v>
      </c>
      <c r="DL45" s="8">
        <v>1960</v>
      </c>
      <c r="DM45" s="27">
        <v>141.732</v>
      </c>
      <c r="DO45" s="8">
        <v>2006</v>
      </c>
      <c r="DP45" s="19">
        <v>120.80000000000001</v>
      </c>
      <c r="DR45" s="8">
        <v>1965</v>
      </c>
      <c r="DS45" s="8">
        <v>136.90600000000001</v>
      </c>
      <c r="DU45" s="8">
        <v>2018</v>
      </c>
      <c r="DV45" s="19">
        <v>170.6</v>
      </c>
      <c r="DY45" s="8">
        <v>1983</v>
      </c>
      <c r="DZ45" s="19">
        <v>36</v>
      </c>
      <c r="EB45" s="8">
        <v>1954</v>
      </c>
      <c r="EC45" s="8">
        <v>26.67</v>
      </c>
      <c r="EE45" s="8">
        <v>1994</v>
      </c>
      <c r="EF45" s="8">
        <v>32.799999999999997</v>
      </c>
      <c r="EH45" s="8">
        <v>1950</v>
      </c>
      <c r="EI45" s="8">
        <v>36.83</v>
      </c>
      <c r="EK45" s="8">
        <v>2004</v>
      </c>
      <c r="EL45" s="8">
        <v>51.8</v>
      </c>
      <c r="EN45" s="8">
        <v>2006</v>
      </c>
      <c r="EO45" s="8">
        <v>52.2</v>
      </c>
      <c r="EQ45" s="8">
        <v>2009</v>
      </c>
      <c r="ER45" s="8">
        <v>50.8</v>
      </c>
      <c r="ET45" s="8">
        <v>1938</v>
      </c>
      <c r="EU45" s="8">
        <v>51.816000000000003</v>
      </c>
      <c r="EW45" s="8">
        <v>1968</v>
      </c>
      <c r="EX45" s="8">
        <v>46.228000000000002</v>
      </c>
      <c r="EZ45" s="8">
        <v>1999</v>
      </c>
      <c r="FA45" s="8">
        <v>42.4</v>
      </c>
      <c r="FC45" s="8">
        <v>1969</v>
      </c>
      <c r="FD45" s="8">
        <v>36.322000000000003</v>
      </c>
      <c r="FF45" s="8">
        <v>1966</v>
      </c>
      <c r="FG45" s="8">
        <v>33.020000000000003</v>
      </c>
      <c r="FI45" s="8">
        <v>1943</v>
      </c>
      <c r="FJ45" s="19">
        <v>73.914000000000001</v>
      </c>
      <c r="FL45" s="8">
        <v>1987</v>
      </c>
      <c r="FM45" s="19">
        <v>120.69999999999999</v>
      </c>
      <c r="FO45" s="8">
        <v>1944</v>
      </c>
      <c r="FP45" s="19">
        <v>170.17999999999998</v>
      </c>
      <c r="FR45" s="8">
        <v>1963</v>
      </c>
      <c r="FS45" s="8">
        <v>239.52200000000002</v>
      </c>
      <c r="FU45" s="8">
        <v>1981</v>
      </c>
      <c r="FV45" s="8">
        <v>290</v>
      </c>
      <c r="FX45" s="8">
        <v>1978</v>
      </c>
      <c r="FY45" s="8">
        <v>363</v>
      </c>
      <c r="GA45" s="8">
        <v>1949</v>
      </c>
      <c r="GB45" s="19">
        <v>419.86199999999997</v>
      </c>
      <c r="GD45" s="8">
        <v>1981</v>
      </c>
      <c r="GE45" s="19">
        <v>466</v>
      </c>
      <c r="GG45" s="8">
        <v>2019</v>
      </c>
      <c r="GH45" s="8">
        <v>527.20000000000005</v>
      </c>
      <c r="GJ45" s="8">
        <v>2016</v>
      </c>
      <c r="GK45" s="19">
        <v>570.6</v>
      </c>
      <c r="GM45" s="8">
        <v>1948</v>
      </c>
      <c r="GN45" s="19">
        <v>379.22199999999998</v>
      </c>
      <c r="GP45" s="8">
        <v>2020</v>
      </c>
      <c r="GQ45" s="19">
        <v>419.59999999999997</v>
      </c>
      <c r="GS45" s="8">
        <v>1989</v>
      </c>
      <c r="GT45" s="19">
        <v>454.3</v>
      </c>
      <c r="GV45" s="8">
        <v>1956</v>
      </c>
      <c r="GW45" s="19">
        <v>498.60200000000003</v>
      </c>
      <c r="GY45" s="8">
        <v>1957</v>
      </c>
      <c r="GZ45" s="19">
        <v>120.39600000000002</v>
      </c>
      <c r="HB45" s="8">
        <v>2008</v>
      </c>
      <c r="HC45" s="19">
        <v>82.4</v>
      </c>
    </row>
    <row r="46" spans="1:211" ht="13.5">
      <c r="A46" s="19" t="s">
        <v>52</v>
      </c>
      <c r="B46" s="19">
        <f t="shared" ref="B46:AG46" si="86">SUM(B7:B16)</f>
        <v>352.29800000000006</v>
      </c>
      <c r="C46" s="19">
        <f t="shared" si="86"/>
        <v>422.65600000000001</v>
      </c>
      <c r="D46" s="19">
        <f t="shared" si="86"/>
        <v>466.85199999999998</v>
      </c>
      <c r="E46" s="19">
        <f t="shared" si="86"/>
        <v>411.22600000000006</v>
      </c>
      <c r="F46" s="19">
        <f t="shared" si="86"/>
        <v>574.80200000000002</v>
      </c>
      <c r="G46" s="19">
        <f t="shared" si="86"/>
        <v>551.43400000000008</v>
      </c>
      <c r="H46" s="19">
        <f t="shared" si="86"/>
        <v>596.13800000000003</v>
      </c>
      <c r="I46" s="19">
        <f t="shared" si="86"/>
        <v>437.89599999999996</v>
      </c>
      <c r="J46" s="19">
        <f t="shared" si="86"/>
        <v>528.31999999999994</v>
      </c>
      <c r="K46" s="19">
        <f t="shared" si="86"/>
        <v>389.12800000000004</v>
      </c>
      <c r="L46" s="19">
        <f t="shared" si="86"/>
        <v>503.68200000000002</v>
      </c>
      <c r="M46" s="19">
        <f t="shared" si="86"/>
        <v>663.702</v>
      </c>
      <c r="N46" s="19">
        <f t="shared" si="86"/>
        <v>578.35800000000006</v>
      </c>
      <c r="O46" s="19">
        <f t="shared" si="86"/>
        <v>619.50599999999997</v>
      </c>
      <c r="P46" s="19">
        <f t="shared" si="86"/>
        <v>506.47599999999994</v>
      </c>
      <c r="Q46" s="19">
        <f t="shared" si="86"/>
        <v>605.28200000000004</v>
      </c>
      <c r="R46" s="19">
        <f t="shared" si="86"/>
        <v>515.3660000000001</v>
      </c>
      <c r="S46" s="19">
        <f t="shared" si="86"/>
        <v>532.38400000000001</v>
      </c>
      <c r="T46" s="19">
        <f t="shared" si="86"/>
        <v>681.99</v>
      </c>
      <c r="U46" s="19">
        <f t="shared" si="86"/>
        <v>474.21799999999996</v>
      </c>
      <c r="V46" s="19">
        <f t="shared" si="86"/>
        <v>483.10799999999995</v>
      </c>
      <c r="W46" s="19">
        <f t="shared" si="86"/>
        <v>578.61200000000008</v>
      </c>
      <c r="X46" s="19">
        <f t="shared" si="86"/>
        <v>512.572</v>
      </c>
      <c r="Y46" s="19">
        <f t="shared" si="86"/>
        <v>800.10000000000014</v>
      </c>
      <c r="Z46" s="19">
        <f t="shared" si="86"/>
        <v>620.52199999999993</v>
      </c>
      <c r="AA46" s="19">
        <f t="shared" si="86"/>
        <v>575.30999999999995</v>
      </c>
      <c r="AB46" s="19">
        <f t="shared" si="86"/>
        <v>689.10199999999998</v>
      </c>
      <c r="AC46" s="19">
        <f t="shared" si="86"/>
        <v>622.29999999999995</v>
      </c>
      <c r="AD46" s="19">
        <f t="shared" si="86"/>
        <v>458.97800000000001</v>
      </c>
      <c r="AE46" s="19">
        <f t="shared" si="86"/>
        <v>459.23199999999997</v>
      </c>
      <c r="AF46" s="19">
        <f t="shared" si="86"/>
        <v>513.08000000000004</v>
      </c>
      <c r="AG46" s="19">
        <f t="shared" si="86"/>
        <v>483.86999999999995</v>
      </c>
      <c r="AH46" s="19">
        <f t="shared" ref="AH46:BM46" si="87">SUM(AH7:AH16)</f>
        <v>822.19799999999987</v>
      </c>
      <c r="AI46" s="19">
        <f t="shared" si="87"/>
        <v>602.99600000000009</v>
      </c>
      <c r="AJ46" s="19">
        <f t="shared" si="87"/>
        <v>454.40599999999995</v>
      </c>
      <c r="AK46" s="19">
        <f t="shared" si="87"/>
        <v>449.58000000000004</v>
      </c>
      <c r="AL46" s="19">
        <f t="shared" si="87"/>
        <v>611.37800000000004</v>
      </c>
      <c r="AM46" s="19">
        <f t="shared" si="87"/>
        <v>490.98199999999997</v>
      </c>
      <c r="AN46" s="19">
        <f t="shared" si="87"/>
        <v>616.71199999999999</v>
      </c>
      <c r="AO46" s="19">
        <f t="shared" si="87"/>
        <v>305.05399999999997</v>
      </c>
      <c r="AP46" s="19">
        <f t="shared" si="87"/>
        <v>671.83</v>
      </c>
      <c r="AQ46" s="19">
        <f t="shared" si="87"/>
        <v>654</v>
      </c>
      <c r="AR46" s="19">
        <f t="shared" si="87"/>
        <v>506</v>
      </c>
      <c r="AS46" s="19">
        <f t="shared" si="87"/>
        <v>323</v>
      </c>
      <c r="AT46" s="19">
        <f t="shared" si="87"/>
        <v>648</v>
      </c>
      <c r="AU46" s="19">
        <f t="shared" si="87"/>
        <v>660</v>
      </c>
      <c r="AV46" s="19">
        <f t="shared" si="87"/>
        <v>565</v>
      </c>
      <c r="AW46" s="19">
        <f t="shared" si="87"/>
        <v>587</v>
      </c>
      <c r="AX46" s="19">
        <f t="shared" si="87"/>
        <v>550</v>
      </c>
      <c r="AY46" s="19">
        <f t="shared" si="87"/>
        <v>656</v>
      </c>
      <c r="AZ46" s="19">
        <f t="shared" si="87"/>
        <v>677</v>
      </c>
      <c r="BA46" s="19">
        <f t="shared" si="87"/>
        <v>562</v>
      </c>
      <c r="BB46" s="19">
        <f t="shared" si="87"/>
        <v>394</v>
      </c>
      <c r="BC46" s="19">
        <f t="shared" si="87"/>
        <v>557</v>
      </c>
      <c r="BD46" s="19">
        <f t="shared" si="87"/>
        <v>474</v>
      </c>
      <c r="BE46" s="19">
        <f t="shared" si="87"/>
        <v>608</v>
      </c>
      <c r="BF46" s="19">
        <f t="shared" si="87"/>
        <v>673.69999999999993</v>
      </c>
      <c r="BG46" s="19">
        <f t="shared" si="87"/>
        <v>518.1</v>
      </c>
      <c r="BH46" s="19">
        <f t="shared" si="87"/>
        <v>415.60000000000008</v>
      </c>
      <c r="BI46" s="19">
        <f t="shared" si="87"/>
        <v>577.29999999999995</v>
      </c>
      <c r="BJ46" s="19">
        <f t="shared" si="87"/>
        <v>454</v>
      </c>
      <c r="BK46" s="19">
        <f t="shared" si="87"/>
        <v>508.90000000000003</v>
      </c>
      <c r="BL46" s="19">
        <f t="shared" si="87"/>
        <v>587.6</v>
      </c>
      <c r="BM46" s="19">
        <f t="shared" si="87"/>
        <v>604.19999999999993</v>
      </c>
      <c r="BN46" s="19">
        <f t="shared" ref="BN46:CQ46" si="88">SUM(BN7:BN16)</f>
        <v>628.1</v>
      </c>
      <c r="BO46" s="19">
        <f t="shared" si="88"/>
        <v>911.7</v>
      </c>
      <c r="BP46" s="19">
        <f t="shared" si="88"/>
        <v>556.29999999999995</v>
      </c>
      <c r="BQ46" s="19">
        <f t="shared" si="88"/>
        <v>437.90000000000003</v>
      </c>
      <c r="BR46" s="19">
        <f t="shared" si="88"/>
        <v>675.1</v>
      </c>
      <c r="BS46" s="19">
        <f t="shared" si="88"/>
        <v>442.49999999999994</v>
      </c>
      <c r="BT46" s="19">
        <f t="shared" si="88"/>
        <v>552.79999999999984</v>
      </c>
      <c r="BU46" s="19">
        <f t="shared" si="88"/>
        <v>390.8</v>
      </c>
      <c r="BV46" s="19">
        <f t="shared" si="88"/>
        <v>420.8</v>
      </c>
      <c r="BW46" s="19">
        <f t="shared" si="88"/>
        <v>384.79999999999995</v>
      </c>
      <c r="BX46" s="19">
        <f t="shared" si="88"/>
        <v>631</v>
      </c>
      <c r="BY46" s="19">
        <f t="shared" si="88"/>
        <v>462.00000000000006</v>
      </c>
      <c r="BZ46" s="19">
        <f t="shared" si="88"/>
        <v>486.4</v>
      </c>
      <c r="CA46" s="19">
        <f t="shared" si="88"/>
        <v>467.2</v>
      </c>
      <c r="CB46" s="19">
        <f t="shared" si="88"/>
        <v>671.99999999999989</v>
      </c>
      <c r="CC46" s="19">
        <f t="shared" si="88"/>
        <v>558</v>
      </c>
      <c r="CD46" s="19">
        <f t="shared" si="88"/>
        <v>666.80000000000007</v>
      </c>
      <c r="CE46" s="19">
        <f t="shared" si="88"/>
        <v>544.20000000000005</v>
      </c>
      <c r="CF46" s="19">
        <f t="shared" si="88"/>
        <v>547.59999999999991</v>
      </c>
      <c r="CG46" s="19">
        <f t="shared" si="88"/>
        <v>634.50000000000011</v>
      </c>
      <c r="CH46" s="19">
        <f t="shared" si="88"/>
        <v>470.90000000000003</v>
      </c>
      <c r="CI46" s="19">
        <f t="shared" si="88"/>
        <v>361.4</v>
      </c>
      <c r="CJ46" s="19">
        <f t="shared" si="88"/>
        <v>484.2</v>
      </c>
      <c r="CK46" s="19">
        <f t="shared" si="88"/>
        <v>553.39999999999986</v>
      </c>
      <c r="CL46" s="19">
        <f t="shared" si="88"/>
        <v>693.4</v>
      </c>
      <c r="CM46" s="19">
        <f t="shared" si="88"/>
        <v>527.20000000000005</v>
      </c>
      <c r="CN46" s="19">
        <f t="shared" si="88"/>
        <v>356.79999999999995</v>
      </c>
      <c r="CO46" s="19">
        <f t="shared" si="88"/>
        <v>619</v>
      </c>
      <c r="CP46" s="19">
        <f t="shared" si="88"/>
        <v>709.19999999999993</v>
      </c>
      <c r="CQ46" s="19">
        <f t="shared" si="88"/>
        <v>425.4</v>
      </c>
      <c r="CR46" s="19"/>
      <c r="CS46" s="4">
        <f>AVERAGE(BF46:CQ46)</f>
        <v>542.38947368421066</v>
      </c>
      <c r="CT46" s="26" t="s">
        <v>52</v>
      </c>
      <c r="CU46" s="4">
        <f t="shared" ref="CU46:CU54" si="89">AVERAGE(B46:CQ46)</f>
        <v>545.37697872340436</v>
      </c>
      <c r="CV46" s="3"/>
      <c r="CW46" s="25"/>
      <c r="CX46" s="4"/>
      <c r="CY46" s="27"/>
      <c r="CZ46" s="27"/>
      <c r="DA46" s="19"/>
      <c r="DC46" s="8">
        <v>1967</v>
      </c>
      <c r="DD46" s="19">
        <v>618.4899999999999</v>
      </c>
      <c r="DF46" s="8">
        <v>1940</v>
      </c>
      <c r="DG46" s="19">
        <v>625.09400000000005</v>
      </c>
      <c r="DI46" s="8">
        <v>1971</v>
      </c>
      <c r="DJ46" s="19">
        <v>376.45400000000001</v>
      </c>
      <c r="DL46" s="8">
        <v>1966</v>
      </c>
      <c r="DM46" s="27">
        <v>142.494</v>
      </c>
      <c r="DO46" s="8">
        <v>1939</v>
      </c>
      <c r="DP46" s="19">
        <v>120.90400000000001</v>
      </c>
      <c r="DR46" s="8">
        <v>1963</v>
      </c>
      <c r="DS46" s="8">
        <v>141.47800000000001</v>
      </c>
      <c r="DU46" s="8">
        <v>1949</v>
      </c>
      <c r="DV46" s="19">
        <v>170.94200000000001</v>
      </c>
      <c r="DY46" s="8">
        <v>1968</v>
      </c>
      <c r="DZ46" s="19">
        <v>37.591999999999999</v>
      </c>
      <c r="EB46" s="8">
        <v>2005</v>
      </c>
      <c r="EC46" s="8">
        <v>27.6</v>
      </c>
      <c r="EE46" s="8">
        <v>2010</v>
      </c>
      <c r="EF46" s="8">
        <v>32.799999999999997</v>
      </c>
      <c r="EH46" s="8">
        <v>1943</v>
      </c>
      <c r="EI46" s="8">
        <v>40.64</v>
      </c>
      <c r="EK46" s="8">
        <v>1967</v>
      </c>
      <c r="EL46" s="8">
        <v>52.832000000000001</v>
      </c>
      <c r="EN46" s="8">
        <v>2009</v>
      </c>
      <c r="EO46" s="8">
        <v>52.2</v>
      </c>
      <c r="EQ46" s="8">
        <v>1958</v>
      </c>
      <c r="ER46" s="8">
        <v>51.308</v>
      </c>
      <c r="ET46" s="8">
        <v>2001</v>
      </c>
      <c r="EU46" s="8">
        <v>52</v>
      </c>
      <c r="EW46" s="8">
        <v>1946</v>
      </c>
      <c r="EX46" s="8">
        <v>46.99</v>
      </c>
      <c r="EZ46" s="8">
        <v>1943</v>
      </c>
      <c r="FA46" s="8">
        <v>43.942</v>
      </c>
      <c r="FC46" s="8">
        <v>1946</v>
      </c>
      <c r="FD46" s="8">
        <v>37.084000000000003</v>
      </c>
      <c r="FF46" s="8">
        <v>2005</v>
      </c>
      <c r="FG46" s="8">
        <v>34.6</v>
      </c>
      <c r="FI46" s="8">
        <v>1980</v>
      </c>
      <c r="FJ46" s="19">
        <v>75</v>
      </c>
      <c r="FL46" s="8">
        <v>2012</v>
      </c>
      <c r="FM46" s="19">
        <v>122.2</v>
      </c>
      <c r="FO46" s="8">
        <v>1971</v>
      </c>
      <c r="FP46" s="19">
        <v>173</v>
      </c>
      <c r="FR46" s="44">
        <v>2022</v>
      </c>
      <c r="FS46" s="44">
        <v>240.4</v>
      </c>
      <c r="FU46" s="8">
        <v>1940</v>
      </c>
      <c r="FV46" s="8">
        <v>290.83</v>
      </c>
      <c r="FX46" s="8">
        <v>1989</v>
      </c>
      <c r="FY46" s="8">
        <v>364.2</v>
      </c>
      <c r="GA46" s="8">
        <v>1972</v>
      </c>
      <c r="GB46" s="19">
        <v>424</v>
      </c>
      <c r="GD46" s="8">
        <v>1947</v>
      </c>
      <c r="GE46" s="19">
        <v>468.88400000000001</v>
      </c>
      <c r="GG46" s="8">
        <v>1938</v>
      </c>
      <c r="GH46" s="8">
        <v>528.31999999999994</v>
      </c>
      <c r="GJ46" s="8">
        <v>1938</v>
      </c>
      <c r="GK46" s="19">
        <v>570.73799999999994</v>
      </c>
      <c r="GM46" s="8">
        <v>1964</v>
      </c>
      <c r="GN46" s="19">
        <v>382.27</v>
      </c>
      <c r="GP46" s="8">
        <v>1990</v>
      </c>
      <c r="GQ46" s="19">
        <v>423.9</v>
      </c>
      <c r="GS46" s="8">
        <v>1949</v>
      </c>
      <c r="GT46" s="19">
        <v>464.82</v>
      </c>
      <c r="GV46" s="8">
        <v>1965</v>
      </c>
      <c r="GW46" s="19">
        <v>498.60200000000003</v>
      </c>
      <c r="GY46" s="8">
        <v>1963</v>
      </c>
      <c r="GZ46" s="19">
        <v>121.41199999999999</v>
      </c>
      <c r="HB46" s="8">
        <v>1936</v>
      </c>
      <c r="HC46" s="19">
        <v>82.804000000000002</v>
      </c>
    </row>
    <row r="47" spans="1:211">
      <c r="A47" s="19" t="s">
        <v>53</v>
      </c>
      <c r="B47" s="19">
        <f t="shared" ref="B47:AG47" si="90">SUM(B7:B17)</f>
        <v>408.68600000000004</v>
      </c>
      <c r="C47" s="19">
        <f t="shared" si="90"/>
        <v>438.65800000000002</v>
      </c>
      <c r="D47" s="19">
        <f t="shared" si="90"/>
        <v>489.45799999999997</v>
      </c>
      <c r="E47" s="19">
        <f t="shared" si="90"/>
        <v>428.75200000000007</v>
      </c>
      <c r="F47" s="19">
        <f t="shared" si="90"/>
        <v>616.71199999999999</v>
      </c>
      <c r="G47" s="19">
        <f t="shared" si="90"/>
        <v>593.85200000000009</v>
      </c>
      <c r="H47" s="19">
        <f t="shared" si="90"/>
        <v>652.52600000000007</v>
      </c>
      <c r="I47" s="19">
        <f t="shared" si="90"/>
        <v>479.80599999999993</v>
      </c>
      <c r="J47" s="19">
        <f t="shared" si="90"/>
        <v>570.73799999999994</v>
      </c>
      <c r="K47" s="19">
        <f t="shared" si="90"/>
        <v>421.38600000000002</v>
      </c>
      <c r="L47" s="19">
        <f t="shared" si="90"/>
        <v>556.00599999999997</v>
      </c>
      <c r="M47" s="19">
        <f t="shared" si="90"/>
        <v>694.69</v>
      </c>
      <c r="N47" s="19">
        <f t="shared" si="90"/>
        <v>615.95000000000005</v>
      </c>
      <c r="O47" s="19">
        <f t="shared" si="90"/>
        <v>642.11199999999997</v>
      </c>
      <c r="P47" s="19">
        <f t="shared" si="90"/>
        <v>556.5139999999999</v>
      </c>
      <c r="Q47" s="19">
        <f t="shared" si="90"/>
        <v>654.55799999999999</v>
      </c>
      <c r="R47" s="19">
        <f t="shared" si="90"/>
        <v>552.45000000000005</v>
      </c>
      <c r="S47" s="19">
        <f t="shared" si="90"/>
        <v>550.92600000000004</v>
      </c>
      <c r="T47" s="19">
        <f t="shared" si="90"/>
        <v>750.31600000000003</v>
      </c>
      <c r="U47" s="19">
        <f t="shared" si="90"/>
        <v>541.78199999999993</v>
      </c>
      <c r="V47" s="19">
        <f t="shared" si="90"/>
        <v>487.67999999999995</v>
      </c>
      <c r="W47" s="19">
        <f t="shared" si="90"/>
        <v>711.70800000000008</v>
      </c>
      <c r="X47" s="19">
        <f t="shared" si="90"/>
        <v>659.89200000000005</v>
      </c>
      <c r="Y47" s="19">
        <f t="shared" si="90"/>
        <v>853.18600000000015</v>
      </c>
      <c r="Z47" s="19">
        <f t="shared" si="90"/>
        <v>654.04999999999995</v>
      </c>
      <c r="AA47" s="19">
        <f t="shared" si="90"/>
        <v>622.04599999999994</v>
      </c>
      <c r="AB47" s="19">
        <f t="shared" si="90"/>
        <v>748.53800000000001</v>
      </c>
      <c r="AC47" s="19">
        <f t="shared" si="90"/>
        <v>692.6579999999999</v>
      </c>
      <c r="AD47" s="19">
        <f t="shared" si="90"/>
        <v>477.52</v>
      </c>
      <c r="AE47" s="19">
        <f t="shared" si="90"/>
        <v>479.80599999999998</v>
      </c>
      <c r="AF47" s="19">
        <f t="shared" si="90"/>
        <v>531.36800000000005</v>
      </c>
      <c r="AG47" s="19">
        <f t="shared" si="90"/>
        <v>496.06199999999995</v>
      </c>
      <c r="AH47" s="19">
        <f t="shared" ref="AH47:BM47" si="91">SUM(AH7:AH17)</f>
        <v>889.50799999999981</v>
      </c>
      <c r="AI47" s="19">
        <f t="shared" si="91"/>
        <v>628.65000000000009</v>
      </c>
      <c r="AJ47" s="19">
        <f t="shared" si="91"/>
        <v>517.65199999999993</v>
      </c>
      <c r="AK47" s="19">
        <f t="shared" si="91"/>
        <v>532.13</v>
      </c>
      <c r="AL47" s="19">
        <f t="shared" si="91"/>
        <v>664.71800000000007</v>
      </c>
      <c r="AM47" s="19">
        <f t="shared" si="91"/>
        <v>599.18599999999992</v>
      </c>
      <c r="AN47" s="19">
        <f t="shared" si="91"/>
        <v>644.14400000000001</v>
      </c>
      <c r="AO47" s="19">
        <f t="shared" si="91"/>
        <v>341.37599999999998</v>
      </c>
      <c r="AP47" s="19">
        <f t="shared" si="91"/>
        <v>680.97400000000005</v>
      </c>
      <c r="AQ47" s="19">
        <f t="shared" si="91"/>
        <v>714</v>
      </c>
      <c r="AR47" s="19">
        <f t="shared" si="91"/>
        <v>517</v>
      </c>
      <c r="AS47" s="19">
        <f t="shared" si="91"/>
        <v>380</v>
      </c>
      <c r="AT47" s="19">
        <f t="shared" si="91"/>
        <v>668</v>
      </c>
      <c r="AU47" s="19">
        <f t="shared" si="91"/>
        <v>749</v>
      </c>
      <c r="AV47" s="19">
        <f t="shared" si="91"/>
        <v>584</v>
      </c>
      <c r="AW47" s="19">
        <f t="shared" si="91"/>
        <v>644</v>
      </c>
      <c r="AX47" s="19">
        <f t="shared" si="91"/>
        <v>573</v>
      </c>
      <c r="AY47" s="19">
        <f t="shared" si="91"/>
        <v>714</v>
      </c>
      <c r="AZ47" s="19">
        <f t="shared" si="91"/>
        <v>733</v>
      </c>
      <c r="BA47" s="19">
        <f t="shared" si="91"/>
        <v>630</v>
      </c>
      <c r="BB47" s="19">
        <f t="shared" si="91"/>
        <v>416</v>
      </c>
      <c r="BC47" s="19">
        <f t="shared" si="91"/>
        <v>589</v>
      </c>
      <c r="BD47" s="19">
        <f t="shared" si="91"/>
        <v>510</v>
      </c>
      <c r="BE47" s="19">
        <f t="shared" si="91"/>
        <v>653</v>
      </c>
      <c r="BF47" s="19">
        <f t="shared" si="91"/>
        <v>707.4</v>
      </c>
      <c r="BG47" s="19">
        <f t="shared" si="91"/>
        <v>579.6</v>
      </c>
      <c r="BH47" s="19">
        <f t="shared" si="91"/>
        <v>482.30000000000007</v>
      </c>
      <c r="BI47" s="19">
        <f t="shared" si="91"/>
        <v>595.9</v>
      </c>
      <c r="BJ47" s="19">
        <f t="shared" si="91"/>
        <v>574</v>
      </c>
      <c r="BK47" s="19">
        <f t="shared" si="91"/>
        <v>531.80000000000007</v>
      </c>
      <c r="BL47" s="19">
        <f t="shared" si="91"/>
        <v>621.30000000000007</v>
      </c>
      <c r="BM47" s="19">
        <f t="shared" si="91"/>
        <v>673.69999999999993</v>
      </c>
      <c r="BN47" s="19">
        <f t="shared" ref="BN47:CQ47" si="92">SUM(BN7:BN17)</f>
        <v>766.5</v>
      </c>
      <c r="BO47" s="19">
        <f t="shared" si="92"/>
        <v>951.1</v>
      </c>
      <c r="BP47" s="19">
        <f t="shared" si="92"/>
        <v>619.59999999999991</v>
      </c>
      <c r="BQ47" s="19">
        <f t="shared" si="92"/>
        <v>447.70000000000005</v>
      </c>
      <c r="BR47" s="19">
        <f t="shared" si="92"/>
        <v>711.30000000000007</v>
      </c>
      <c r="BS47" s="19">
        <f t="shared" si="92"/>
        <v>597.09999999999991</v>
      </c>
      <c r="BT47" s="19">
        <f t="shared" si="92"/>
        <v>570.39999999999986</v>
      </c>
      <c r="BU47" s="19">
        <f t="shared" si="92"/>
        <v>514.20000000000005</v>
      </c>
      <c r="BV47" s="19">
        <f t="shared" si="92"/>
        <v>458.2</v>
      </c>
      <c r="BW47" s="19">
        <f t="shared" si="92"/>
        <v>423.99999999999994</v>
      </c>
      <c r="BX47" s="19">
        <f t="shared" si="92"/>
        <v>687.6</v>
      </c>
      <c r="BY47" s="19">
        <f t="shared" si="92"/>
        <v>475.40000000000003</v>
      </c>
      <c r="BZ47" s="19">
        <f t="shared" si="92"/>
        <v>562.4</v>
      </c>
      <c r="CA47" s="19">
        <f t="shared" si="92"/>
        <v>476</v>
      </c>
      <c r="CB47" s="19">
        <f t="shared" si="92"/>
        <v>726.39999999999986</v>
      </c>
      <c r="CC47" s="19">
        <f t="shared" si="92"/>
        <v>590.20000000000005</v>
      </c>
      <c r="CD47" s="19">
        <f t="shared" si="92"/>
        <v>693.80000000000007</v>
      </c>
      <c r="CE47" s="19">
        <f t="shared" si="92"/>
        <v>594.6</v>
      </c>
      <c r="CF47" s="19">
        <f t="shared" si="92"/>
        <v>554.59999999999991</v>
      </c>
      <c r="CG47" s="19">
        <f t="shared" si="92"/>
        <v>683.30000000000007</v>
      </c>
      <c r="CH47" s="19">
        <f t="shared" si="92"/>
        <v>487.50000000000006</v>
      </c>
      <c r="CI47" s="19">
        <f t="shared" si="92"/>
        <v>364.2</v>
      </c>
      <c r="CJ47" s="19">
        <f t="shared" si="92"/>
        <v>570.6</v>
      </c>
      <c r="CK47" s="19">
        <f t="shared" si="92"/>
        <v>569.79999999999984</v>
      </c>
      <c r="CL47" s="19">
        <f t="shared" si="92"/>
        <v>756</v>
      </c>
      <c r="CM47" s="19">
        <f t="shared" si="92"/>
        <v>569.80000000000007</v>
      </c>
      <c r="CN47" s="19">
        <f t="shared" si="92"/>
        <v>438.59999999999997</v>
      </c>
      <c r="CO47" s="19">
        <f t="shared" si="92"/>
        <v>633.20000000000005</v>
      </c>
      <c r="CP47" s="19">
        <f t="shared" si="92"/>
        <v>781.8</v>
      </c>
      <c r="CQ47" s="19">
        <f t="shared" si="92"/>
        <v>447.79999999999995</v>
      </c>
      <c r="CR47" s="19"/>
      <c r="CS47" s="4">
        <f>AVERAGE(BF47:CQ47)</f>
        <v>591.8342105263157</v>
      </c>
      <c r="CT47" s="26" t="s">
        <v>53</v>
      </c>
      <c r="CU47" s="4">
        <f t="shared" si="89"/>
        <v>592.47265957446814</v>
      </c>
      <c r="CX47" s="4"/>
      <c r="CY47" s="27"/>
      <c r="CZ47" s="27"/>
      <c r="DA47" s="19"/>
      <c r="DC47" s="8">
        <v>1935</v>
      </c>
      <c r="DD47" s="19">
        <v>624.84000000000015</v>
      </c>
      <c r="DF47" s="8">
        <v>1982</v>
      </c>
      <c r="DG47" s="19">
        <v>627</v>
      </c>
      <c r="DI47" s="8">
        <v>1991</v>
      </c>
      <c r="DJ47" s="19">
        <v>379.29999999999995</v>
      </c>
      <c r="DL47" s="8">
        <v>2010</v>
      </c>
      <c r="DM47" s="27">
        <v>144</v>
      </c>
      <c r="DO47" s="8">
        <v>1979</v>
      </c>
      <c r="DP47" s="19">
        <v>122</v>
      </c>
      <c r="DR47" s="8">
        <v>1952</v>
      </c>
      <c r="DS47" s="8">
        <v>143.256</v>
      </c>
      <c r="DU47" s="8">
        <v>2015</v>
      </c>
      <c r="DV47" s="19">
        <v>172</v>
      </c>
      <c r="DY47" s="8">
        <v>1941</v>
      </c>
      <c r="DZ47" s="19">
        <v>38.862000000000002</v>
      </c>
      <c r="EB47" s="8">
        <v>1949</v>
      </c>
      <c r="EC47" s="8">
        <v>28.193999999999999</v>
      </c>
      <c r="EE47" s="8">
        <v>1947</v>
      </c>
      <c r="EF47" s="8">
        <v>34.798000000000002</v>
      </c>
      <c r="EH47" s="8">
        <v>1997</v>
      </c>
      <c r="EI47" s="8">
        <v>43.4</v>
      </c>
      <c r="EK47" s="8">
        <v>1977</v>
      </c>
      <c r="EL47" s="8">
        <v>53</v>
      </c>
      <c r="EN47" s="8">
        <v>1981</v>
      </c>
      <c r="EO47" s="8">
        <v>54</v>
      </c>
      <c r="EQ47" s="8">
        <v>1990</v>
      </c>
      <c r="ER47" s="8">
        <v>51.6</v>
      </c>
      <c r="ET47" s="8">
        <v>2011</v>
      </c>
      <c r="EU47" s="8">
        <v>52.6</v>
      </c>
      <c r="EW47" s="8">
        <v>1998</v>
      </c>
      <c r="EX47" s="8">
        <v>48.1</v>
      </c>
      <c r="EZ47" s="8">
        <v>1967</v>
      </c>
      <c r="FA47" s="8">
        <v>44.45</v>
      </c>
      <c r="FC47" s="8">
        <v>2002</v>
      </c>
      <c r="FD47" s="8">
        <v>37.4</v>
      </c>
      <c r="FF47" s="8">
        <v>1982</v>
      </c>
      <c r="FG47" s="8">
        <v>36</v>
      </c>
      <c r="FI47" s="8">
        <v>1982</v>
      </c>
      <c r="FJ47" s="19">
        <v>75</v>
      </c>
      <c r="FL47" s="8">
        <v>2014</v>
      </c>
      <c r="FM47" s="19">
        <v>123.80000000000001</v>
      </c>
      <c r="FO47" s="8">
        <v>2009</v>
      </c>
      <c r="FP47" s="19">
        <v>174.4</v>
      </c>
      <c r="FR47" s="8">
        <v>2006</v>
      </c>
      <c r="FS47" s="8">
        <v>240.6</v>
      </c>
      <c r="FU47" s="8">
        <v>2006</v>
      </c>
      <c r="FV47" s="8">
        <v>292.8</v>
      </c>
      <c r="FX47" s="8">
        <v>1952</v>
      </c>
      <c r="FY47" s="8">
        <v>366.77600000000001</v>
      </c>
      <c r="GA47" s="8">
        <v>1965</v>
      </c>
      <c r="GB47" s="19">
        <v>424.43400000000003</v>
      </c>
      <c r="GD47" s="8">
        <v>1935</v>
      </c>
      <c r="GE47" s="19">
        <v>470.40800000000007</v>
      </c>
      <c r="GG47" s="8">
        <v>1947</v>
      </c>
      <c r="GH47" s="8">
        <v>532.38400000000001</v>
      </c>
      <c r="GJ47" s="8">
        <v>1978</v>
      </c>
      <c r="GK47" s="19">
        <v>573</v>
      </c>
      <c r="GM47" s="8">
        <v>1980</v>
      </c>
      <c r="GN47" s="19">
        <v>386</v>
      </c>
      <c r="GP47" s="8">
        <v>1965</v>
      </c>
      <c r="GQ47" s="19">
        <v>424.94200000000001</v>
      </c>
      <c r="GS47" s="8">
        <v>2013</v>
      </c>
      <c r="GT47" s="19">
        <v>471.79999999999995</v>
      </c>
      <c r="GV47" s="8">
        <v>1994</v>
      </c>
      <c r="GW47" s="19">
        <v>506.2</v>
      </c>
      <c r="GY47" s="8">
        <v>1936</v>
      </c>
      <c r="GZ47" s="19">
        <v>125.22200000000001</v>
      </c>
      <c r="HB47" s="8">
        <v>1938</v>
      </c>
      <c r="HC47" s="19">
        <v>83.566000000000003</v>
      </c>
    </row>
    <row r="48" spans="1:211">
      <c r="A48" s="8" t="s">
        <v>369</v>
      </c>
      <c r="C48" s="19">
        <f t="shared" ref="C48:AH48" si="93">SUM(B17:B18,C7)</f>
        <v>117.602</v>
      </c>
      <c r="D48" s="19">
        <f t="shared" si="93"/>
        <v>81.533999999999992</v>
      </c>
      <c r="E48" s="19">
        <f t="shared" si="93"/>
        <v>85.598000000000013</v>
      </c>
      <c r="F48" s="19">
        <f t="shared" si="93"/>
        <v>70.611999999999995</v>
      </c>
      <c r="G48" s="19">
        <f t="shared" si="93"/>
        <v>82.295999999999992</v>
      </c>
      <c r="H48" s="19">
        <f t="shared" si="93"/>
        <v>125.22200000000001</v>
      </c>
      <c r="I48" s="19">
        <f t="shared" si="93"/>
        <v>173.99</v>
      </c>
      <c r="J48" s="19">
        <f t="shared" si="93"/>
        <v>125.47599999999998</v>
      </c>
      <c r="K48" s="19">
        <f t="shared" si="93"/>
        <v>161.54400000000001</v>
      </c>
      <c r="L48" s="19">
        <f t="shared" si="93"/>
        <v>208.78800000000001</v>
      </c>
      <c r="M48" s="19">
        <f t="shared" si="93"/>
        <v>118.87199999999999</v>
      </c>
      <c r="N48" s="19">
        <f t="shared" si="93"/>
        <v>143.00200000000001</v>
      </c>
      <c r="O48" s="19">
        <f t="shared" si="93"/>
        <v>89.153999999999996</v>
      </c>
      <c r="P48" s="19">
        <f t="shared" si="93"/>
        <v>45.466000000000001</v>
      </c>
      <c r="Q48" s="19">
        <f t="shared" si="93"/>
        <v>254</v>
      </c>
      <c r="R48" s="19">
        <f t="shared" si="93"/>
        <v>127.76200000000001</v>
      </c>
      <c r="S48" s="19">
        <f t="shared" si="93"/>
        <v>98.551999999999992</v>
      </c>
      <c r="T48" s="19">
        <f t="shared" si="93"/>
        <v>142.24</v>
      </c>
      <c r="U48" s="19">
        <f t="shared" si="93"/>
        <v>128.524</v>
      </c>
      <c r="V48" s="19">
        <f t="shared" si="93"/>
        <v>155.44800000000001</v>
      </c>
      <c r="W48" s="19">
        <f t="shared" si="93"/>
        <v>161.798</v>
      </c>
      <c r="X48" s="19">
        <f t="shared" si="93"/>
        <v>300.73599999999999</v>
      </c>
      <c r="Y48" s="19">
        <f t="shared" si="93"/>
        <v>382.77800000000002</v>
      </c>
      <c r="Z48" s="19">
        <f t="shared" si="93"/>
        <v>109.22</v>
      </c>
      <c r="AA48" s="19">
        <f t="shared" si="93"/>
        <v>130.30199999999999</v>
      </c>
      <c r="AB48" s="19">
        <f t="shared" si="93"/>
        <v>165.608</v>
      </c>
      <c r="AC48" s="19">
        <f t="shared" si="93"/>
        <v>120.39600000000002</v>
      </c>
      <c r="AD48" s="19">
        <f t="shared" si="93"/>
        <v>185.928</v>
      </c>
      <c r="AE48" s="19">
        <f t="shared" si="93"/>
        <v>95.250000000000014</v>
      </c>
      <c r="AF48" s="19">
        <f t="shared" si="93"/>
        <v>53.085999999999999</v>
      </c>
      <c r="AG48" s="19">
        <f t="shared" si="93"/>
        <v>166.11599999999999</v>
      </c>
      <c r="AH48" s="19">
        <f t="shared" si="93"/>
        <v>166.37</v>
      </c>
      <c r="AI48" s="19">
        <f t="shared" ref="AI48:BN48" si="94">SUM(AH17:AH18,AI7)</f>
        <v>121.41199999999999</v>
      </c>
      <c r="AJ48" s="19">
        <f t="shared" si="94"/>
        <v>103.63199999999999</v>
      </c>
      <c r="AK48" s="19">
        <f t="shared" si="94"/>
        <v>168.91</v>
      </c>
      <c r="AL48" s="19">
        <f t="shared" si="94"/>
        <v>219.70999999999998</v>
      </c>
      <c r="AM48" s="19">
        <f t="shared" si="94"/>
        <v>128.77800000000002</v>
      </c>
      <c r="AN48" s="19">
        <f t="shared" si="94"/>
        <v>165.1</v>
      </c>
      <c r="AO48" s="19">
        <f t="shared" si="94"/>
        <v>135.38200000000001</v>
      </c>
      <c r="AP48" s="19">
        <f t="shared" si="94"/>
        <v>111.25200000000001</v>
      </c>
      <c r="AQ48" s="19">
        <f t="shared" si="94"/>
        <v>119.75</v>
      </c>
      <c r="AR48" s="19">
        <f t="shared" si="94"/>
        <v>115</v>
      </c>
      <c r="AS48" s="19">
        <f t="shared" si="94"/>
        <v>47</v>
      </c>
      <c r="AT48" s="19">
        <f t="shared" si="94"/>
        <v>108</v>
      </c>
      <c r="AU48" s="19">
        <f t="shared" si="94"/>
        <v>106</v>
      </c>
      <c r="AV48" s="19">
        <f t="shared" si="94"/>
        <v>201</v>
      </c>
      <c r="AW48" s="19">
        <f t="shared" si="94"/>
        <v>198</v>
      </c>
      <c r="AX48" s="19">
        <f t="shared" si="94"/>
        <v>142</v>
      </c>
      <c r="AY48" s="19">
        <f t="shared" si="94"/>
        <v>94</v>
      </c>
      <c r="AZ48" s="19">
        <f t="shared" si="94"/>
        <v>210</v>
      </c>
      <c r="BA48" s="19">
        <f t="shared" si="94"/>
        <v>88</v>
      </c>
      <c r="BB48" s="19">
        <f t="shared" si="94"/>
        <v>133</v>
      </c>
      <c r="BC48" s="19">
        <f t="shared" si="94"/>
        <v>94</v>
      </c>
      <c r="BD48" s="19">
        <f t="shared" si="94"/>
        <v>119</v>
      </c>
      <c r="BE48" s="19">
        <f t="shared" si="94"/>
        <v>327</v>
      </c>
      <c r="BF48" s="19">
        <f t="shared" si="94"/>
        <v>183.1</v>
      </c>
      <c r="BG48" s="19">
        <f t="shared" si="94"/>
        <v>91.2</v>
      </c>
      <c r="BH48" s="19">
        <f t="shared" si="94"/>
        <v>158.69999999999999</v>
      </c>
      <c r="BI48" s="19">
        <f t="shared" si="94"/>
        <v>152.19999999999999</v>
      </c>
      <c r="BJ48" s="19">
        <f t="shared" si="94"/>
        <v>90.5</v>
      </c>
      <c r="BK48" s="19">
        <f t="shared" si="94"/>
        <v>188.1</v>
      </c>
      <c r="BL48" s="19">
        <f t="shared" si="94"/>
        <v>151.80000000000001</v>
      </c>
      <c r="BM48" s="19">
        <f t="shared" si="94"/>
        <v>139.9</v>
      </c>
      <c r="BN48" s="19">
        <f t="shared" si="94"/>
        <v>200.20000000000002</v>
      </c>
      <c r="BO48" s="19">
        <f t="shared" ref="BO48:CR48" si="95">SUM(BN17:BN18,BO7)</f>
        <v>263.3</v>
      </c>
      <c r="BP48" s="19">
        <f t="shared" si="95"/>
        <v>108.99999999999999</v>
      </c>
      <c r="BQ48" s="19">
        <f t="shared" si="95"/>
        <v>184.1</v>
      </c>
      <c r="BR48" s="19">
        <f t="shared" si="95"/>
        <v>51.400000000000006</v>
      </c>
      <c r="BS48" s="19">
        <f t="shared" si="95"/>
        <v>130.30000000000001</v>
      </c>
      <c r="BT48" s="19">
        <f t="shared" si="95"/>
        <v>274</v>
      </c>
      <c r="BU48" s="19">
        <f t="shared" si="95"/>
        <v>39.200000000000003</v>
      </c>
      <c r="BV48" s="19">
        <f t="shared" si="95"/>
        <v>265.8</v>
      </c>
      <c r="BW48" s="19">
        <f t="shared" si="95"/>
        <v>138.39999999999998</v>
      </c>
      <c r="BX48" s="19">
        <f t="shared" si="95"/>
        <v>86.6</v>
      </c>
      <c r="BY48" s="19">
        <f t="shared" si="95"/>
        <v>190.60000000000002</v>
      </c>
      <c r="BZ48" s="19">
        <f t="shared" si="95"/>
        <v>100.2</v>
      </c>
      <c r="CA48" s="19">
        <f t="shared" si="95"/>
        <v>162</v>
      </c>
      <c r="CB48" s="19">
        <f t="shared" si="95"/>
        <v>91.199999999999989</v>
      </c>
      <c r="CC48" s="19">
        <f t="shared" si="95"/>
        <v>140.4</v>
      </c>
      <c r="CD48" s="19">
        <f t="shared" si="95"/>
        <v>92.6</v>
      </c>
      <c r="CE48" s="19">
        <f t="shared" si="95"/>
        <v>198.8</v>
      </c>
      <c r="CF48" s="19">
        <f t="shared" si="95"/>
        <v>179.79999999999998</v>
      </c>
      <c r="CG48" s="19">
        <f t="shared" si="95"/>
        <v>91.4</v>
      </c>
      <c r="CH48" s="19">
        <f t="shared" si="95"/>
        <v>144.80000000000001</v>
      </c>
      <c r="CI48" s="19">
        <f t="shared" si="95"/>
        <v>52.800000000000004</v>
      </c>
      <c r="CJ48" s="19">
        <f t="shared" si="95"/>
        <v>89.4</v>
      </c>
      <c r="CK48" s="19">
        <f t="shared" si="95"/>
        <v>133.80000000000001</v>
      </c>
      <c r="CL48" s="19">
        <f t="shared" si="95"/>
        <v>118.4</v>
      </c>
      <c r="CM48" s="19">
        <f t="shared" si="95"/>
        <v>120</v>
      </c>
      <c r="CN48" s="19">
        <f t="shared" si="95"/>
        <v>134</v>
      </c>
      <c r="CO48" s="19">
        <f t="shared" si="95"/>
        <v>112.39999999999999</v>
      </c>
      <c r="CP48" s="19">
        <f t="shared" si="95"/>
        <v>112.6</v>
      </c>
      <c r="CQ48" s="19">
        <f t="shared" si="95"/>
        <v>181.79999999999998</v>
      </c>
      <c r="CR48" s="19">
        <f t="shared" si="95"/>
        <v>43.199999999999996</v>
      </c>
      <c r="CS48" s="4">
        <f t="shared" ref="CS48:CS52" si="96">AVERAGE(BF48:CQ48)</f>
        <v>140.65263157894736</v>
      </c>
      <c r="CT48" s="25" t="s">
        <v>369</v>
      </c>
      <c r="CU48" s="4">
        <f t="shared" si="89"/>
        <v>141.65587096774192</v>
      </c>
      <c r="CW48" s="25"/>
      <c r="CX48" s="48"/>
      <c r="DA48" s="19"/>
      <c r="DC48" s="8">
        <v>1978</v>
      </c>
      <c r="DD48" s="19">
        <v>629</v>
      </c>
      <c r="DF48" s="8">
        <v>1941</v>
      </c>
      <c r="DG48" s="19">
        <v>631.69799999999987</v>
      </c>
      <c r="DI48" s="8">
        <v>1948</v>
      </c>
      <c r="DJ48" s="19">
        <v>380.23799999999994</v>
      </c>
      <c r="DL48" s="8">
        <v>1959</v>
      </c>
      <c r="DM48" s="27">
        <v>145.28800000000001</v>
      </c>
      <c r="DO48" s="8">
        <v>1964</v>
      </c>
      <c r="DP48" s="19">
        <v>122.17399999999999</v>
      </c>
      <c r="DR48" s="8">
        <v>1976</v>
      </c>
      <c r="DS48" s="8">
        <v>145</v>
      </c>
      <c r="DU48" s="8">
        <v>2000</v>
      </c>
      <c r="DV48" s="19">
        <v>173</v>
      </c>
      <c r="DY48" s="8">
        <v>1935</v>
      </c>
      <c r="DZ48" s="19">
        <v>39.624000000000002</v>
      </c>
      <c r="EB48" s="8">
        <v>1987</v>
      </c>
      <c r="EC48" s="8">
        <v>29.1</v>
      </c>
      <c r="EE48" s="8">
        <v>1944</v>
      </c>
      <c r="EF48" s="8">
        <v>35.052</v>
      </c>
      <c r="EH48" s="8">
        <v>1932</v>
      </c>
      <c r="EI48" s="8">
        <v>43.433999999999997</v>
      </c>
      <c r="EK48" s="8">
        <v>1945</v>
      </c>
      <c r="EL48" s="8">
        <v>53.085999999999999</v>
      </c>
      <c r="EN48" s="8">
        <v>1991</v>
      </c>
      <c r="EO48" s="8">
        <v>57.4</v>
      </c>
      <c r="EQ48" s="8">
        <v>1957</v>
      </c>
      <c r="ER48" s="8">
        <v>51.816000000000003</v>
      </c>
      <c r="ET48" s="8">
        <v>1962</v>
      </c>
      <c r="EU48" s="8">
        <v>53.594000000000001</v>
      </c>
      <c r="EW48" s="44">
        <v>2023</v>
      </c>
      <c r="EX48" s="44">
        <v>48.2</v>
      </c>
      <c r="EZ48" s="8">
        <v>1936</v>
      </c>
      <c r="FA48" s="8">
        <v>48.768000000000001</v>
      </c>
      <c r="FC48" s="8">
        <v>1942</v>
      </c>
      <c r="FD48" s="8">
        <v>37.591999999999999</v>
      </c>
      <c r="FF48" s="8">
        <v>1965</v>
      </c>
      <c r="FG48" s="8">
        <v>36.83</v>
      </c>
      <c r="FI48" s="8">
        <v>1994</v>
      </c>
      <c r="FJ48" s="19">
        <v>77.2</v>
      </c>
      <c r="FL48" s="8">
        <v>2006</v>
      </c>
      <c r="FM48" s="19">
        <v>125.6</v>
      </c>
      <c r="FO48" s="8">
        <v>2005</v>
      </c>
      <c r="FP48" s="19">
        <v>175.00000000000003</v>
      </c>
      <c r="FR48" s="8">
        <v>2019</v>
      </c>
      <c r="FS48" s="8">
        <v>241.6</v>
      </c>
      <c r="FU48" s="8">
        <v>1997</v>
      </c>
      <c r="FV48" s="8">
        <v>295.3</v>
      </c>
      <c r="FX48" s="8">
        <v>1945</v>
      </c>
      <c r="FY48" s="8">
        <v>368.80799999999999</v>
      </c>
      <c r="GA48" s="8">
        <v>1974</v>
      </c>
      <c r="GB48" s="19">
        <v>425</v>
      </c>
      <c r="GD48" s="8">
        <v>1960</v>
      </c>
      <c r="GE48" s="19">
        <v>473.71000000000004</v>
      </c>
      <c r="GG48" s="8">
        <v>2011</v>
      </c>
      <c r="GH48" s="8">
        <v>544.20000000000005</v>
      </c>
      <c r="GJ48" s="8">
        <v>1990</v>
      </c>
      <c r="GK48" s="19">
        <v>574</v>
      </c>
      <c r="GM48" s="8">
        <v>1956</v>
      </c>
      <c r="GN48" s="19">
        <v>389.38199999999995</v>
      </c>
      <c r="GP48" s="8">
        <v>1963</v>
      </c>
      <c r="GQ48" s="19">
        <v>427.99</v>
      </c>
      <c r="GS48" s="8">
        <v>1994</v>
      </c>
      <c r="GT48" s="19">
        <v>473.4</v>
      </c>
      <c r="GV48" s="8">
        <v>1978</v>
      </c>
      <c r="GW48" s="19">
        <v>508</v>
      </c>
      <c r="GY48" s="8">
        <v>1938</v>
      </c>
      <c r="GZ48" s="19">
        <v>125.47599999999998</v>
      </c>
      <c r="HB48" s="8">
        <v>2013</v>
      </c>
      <c r="HC48" s="19">
        <v>84.4</v>
      </c>
    </row>
    <row r="49" spans="1:211">
      <c r="A49" s="8" t="s">
        <v>223</v>
      </c>
      <c r="C49" s="28">
        <f t="shared" ref="C49:AH49" si="97">SUM(B18,C7)</f>
        <v>61.213999999999999</v>
      </c>
      <c r="D49" s="28">
        <f t="shared" si="97"/>
        <v>65.531999999999996</v>
      </c>
      <c r="E49" s="28">
        <f t="shared" si="97"/>
        <v>62.992000000000004</v>
      </c>
      <c r="F49" s="28">
        <f t="shared" si="97"/>
        <v>53.085999999999999</v>
      </c>
      <c r="G49" s="28">
        <f t="shared" si="97"/>
        <v>40.386000000000003</v>
      </c>
      <c r="H49" s="28">
        <f t="shared" si="97"/>
        <v>82.804000000000002</v>
      </c>
      <c r="I49" s="28">
        <f t="shared" si="97"/>
        <v>117.602</v>
      </c>
      <c r="J49" s="28">
        <f t="shared" si="97"/>
        <v>83.566000000000003</v>
      </c>
      <c r="K49" s="28">
        <f t="shared" si="97"/>
        <v>119.126</v>
      </c>
      <c r="L49" s="28">
        <f t="shared" si="97"/>
        <v>176.53</v>
      </c>
      <c r="M49" s="28">
        <f t="shared" si="97"/>
        <v>66.548000000000002</v>
      </c>
      <c r="N49" s="28">
        <f t="shared" si="97"/>
        <v>112.01400000000001</v>
      </c>
      <c r="O49" s="28">
        <f t="shared" si="97"/>
        <v>51.561999999999998</v>
      </c>
      <c r="P49" s="28">
        <f t="shared" si="97"/>
        <v>22.86</v>
      </c>
      <c r="Q49" s="28">
        <f t="shared" si="97"/>
        <v>203.96199999999999</v>
      </c>
      <c r="R49" s="28">
        <f t="shared" si="97"/>
        <v>78.486000000000004</v>
      </c>
      <c r="S49" s="28">
        <f t="shared" si="97"/>
        <v>61.468000000000004</v>
      </c>
      <c r="T49" s="28">
        <f t="shared" si="97"/>
        <v>123.69799999999999</v>
      </c>
      <c r="U49" s="28">
        <f t="shared" si="97"/>
        <v>60.198</v>
      </c>
      <c r="V49" s="28">
        <f t="shared" si="97"/>
        <v>87.884</v>
      </c>
      <c r="W49" s="28">
        <f t="shared" si="97"/>
        <v>157.226</v>
      </c>
      <c r="X49" s="28">
        <f t="shared" si="97"/>
        <v>167.64</v>
      </c>
      <c r="Y49" s="28">
        <f t="shared" si="97"/>
        <v>235.458</v>
      </c>
      <c r="Z49" s="28">
        <f t="shared" si="97"/>
        <v>56.134</v>
      </c>
      <c r="AA49" s="28">
        <f t="shared" si="97"/>
        <v>96.774000000000001</v>
      </c>
      <c r="AB49" s="28">
        <f t="shared" si="97"/>
        <v>118.87199999999999</v>
      </c>
      <c r="AC49" s="28">
        <f t="shared" si="97"/>
        <v>60.96</v>
      </c>
      <c r="AD49" s="28">
        <f t="shared" si="97"/>
        <v>115.57</v>
      </c>
      <c r="AE49" s="28">
        <f t="shared" si="97"/>
        <v>76.707999999999998</v>
      </c>
      <c r="AF49" s="28">
        <f t="shared" si="97"/>
        <v>32.512</v>
      </c>
      <c r="AG49" s="28">
        <f t="shared" si="97"/>
        <v>147.828</v>
      </c>
      <c r="AH49" s="28">
        <f t="shared" si="97"/>
        <v>154.178</v>
      </c>
      <c r="AI49" s="28">
        <f t="shared" ref="AI49:BN49" si="98">SUM(AH18,AI7)</f>
        <v>54.101999999999997</v>
      </c>
      <c r="AJ49" s="28">
        <f t="shared" si="98"/>
        <v>77.977999999999994</v>
      </c>
      <c r="AK49" s="28">
        <f t="shared" si="98"/>
        <v>105.66399999999999</v>
      </c>
      <c r="AL49" s="28">
        <f t="shared" si="98"/>
        <v>137.16</v>
      </c>
      <c r="AM49" s="28">
        <f t="shared" si="98"/>
        <v>75.438000000000002</v>
      </c>
      <c r="AN49" s="28">
        <f t="shared" si="98"/>
        <v>56.896000000000001</v>
      </c>
      <c r="AO49" s="28">
        <f t="shared" si="98"/>
        <v>107.95</v>
      </c>
      <c r="AP49" s="28">
        <f t="shared" si="98"/>
        <v>74.930000000000007</v>
      </c>
      <c r="AQ49" s="28">
        <f t="shared" si="98"/>
        <v>110.60599999999999</v>
      </c>
      <c r="AR49" s="28">
        <f t="shared" si="98"/>
        <v>55</v>
      </c>
      <c r="AS49" s="28">
        <f t="shared" si="98"/>
        <v>36</v>
      </c>
      <c r="AT49" s="28">
        <f t="shared" si="98"/>
        <v>51</v>
      </c>
      <c r="AU49" s="28">
        <f t="shared" si="98"/>
        <v>86</v>
      </c>
      <c r="AV49" s="28">
        <f t="shared" si="98"/>
        <v>112</v>
      </c>
      <c r="AW49" s="28">
        <f t="shared" si="98"/>
        <v>179</v>
      </c>
      <c r="AX49" s="28">
        <f t="shared" si="98"/>
        <v>85</v>
      </c>
      <c r="AY49" s="28">
        <f t="shared" si="98"/>
        <v>71</v>
      </c>
      <c r="AZ49" s="28">
        <f t="shared" si="98"/>
        <v>152</v>
      </c>
      <c r="BA49" s="28">
        <f t="shared" si="98"/>
        <v>32</v>
      </c>
      <c r="BB49" s="28">
        <f t="shared" si="98"/>
        <v>65</v>
      </c>
      <c r="BC49" s="28">
        <f t="shared" si="98"/>
        <v>72</v>
      </c>
      <c r="BD49" s="28">
        <f t="shared" si="98"/>
        <v>87</v>
      </c>
      <c r="BE49" s="28">
        <f t="shared" si="98"/>
        <v>291</v>
      </c>
      <c r="BF49" s="28">
        <f t="shared" si="98"/>
        <v>138.1</v>
      </c>
      <c r="BG49" s="28">
        <f t="shared" si="98"/>
        <v>57.5</v>
      </c>
      <c r="BH49" s="28">
        <f t="shared" si="98"/>
        <v>97.199999999999989</v>
      </c>
      <c r="BI49" s="28">
        <f t="shared" si="98"/>
        <v>85.5</v>
      </c>
      <c r="BJ49" s="28">
        <f t="shared" si="98"/>
        <v>71.900000000000006</v>
      </c>
      <c r="BK49" s="28">
        <f t="shared" si="98"/>
        <v>68.099999999999994</v>
      </c>
      <c r="BL49" s="28">
        <f t="shared" si="98"/>
        <v>128.9</v>
      </c>
      <c r="BM49" s="28">
        <f t="shared" si="98"/>
        <v>106.2</v>
      </c>
      <c r="BN49" s="28">
        <f t="shared" si="98"/>
        <v>130.69999999999999</v>
      </c>
      <c r="BO49" s="28">
        <f t="shared" ref="BO49:CR49" si="99">SUM(BN18,BO7)</f>
        <v>124.9</v>
      </c>
      <c r="BP49" s="28">
        <f t="shared" si="99"/>
        <v>69.599999999999994</v>
      </c>
      <c r="BQ49" s="28">
        <f t="shared" si="99"/>
        <v>120.8</v>
      </c>
      <c r="BR49" s="28">
        <f t="shared" si="99"/>
        <v>41.6</v>
      </c>
      <c r="BS49" s="28">
        <f t="shared" si="99"/>
        <v>94.1</v>
      </c>
      <c r="BT49" s="28">
        <f t="shared" si="99"/>
        <v>119.4</v>
      </c>
      <c r="BU49" s="28">
        <f t="shared" si="99"/>
        <v>21.599999999999998</v>
      </c>
      <c r="BV49" s="28">
        <f t="shared" si="99"/>
        <v>142.39999999999998</v>
      </c>
      <c r="BW49" s="28">
        <f t="shared" si="99"/>
        <v>101</v>
      </c>
      <c r="BX49" s="28">
        <f t="shared" si="99"/>
        <v>47.4</v>
      </c>
      <c r="BY49" s="28">
        <f t="shared" si="99"/>
        <v>134</v>
      </c>
      <c r="BZ49" s="28">
        <f t="shared" si="99"/>
        <v>86.800000000000011</v>
      </c>
      <c r="CA49" s="28">
        <f t="shared" si="99"/>
        <v>86</v>
      </c>
      <c r="CB49" s="28">
        <f t="shared" si="99"/>
        <v>82.4</v>
      </c>
      <c r="CC49" s="28">
        <f t="shared" si="99"/>
        <v>86</v>
      </c>
      <c r="CD49" s="28">
        <f t="shared" si="99"/>
        <v>60.400000000000006</v>
      </c>
      <c r="CE49" s="28">
        <f t="shared" si="99"/>
        <v>171.8</v>
      </c>
      <c r="CF49" s="28">
        <f t="shared" si="99"/>
        <v>129.4</v>
      </c>
      <c r="CG49" s="28">
        <f t="shared" si="99"/>
        <v>84.4</v>
      </c>
      <c r="CH49" s="28">
        <f t="shared" si="99"/>
        <v>96</v>
      </c>
      <c r="CI49" s="28">
        <f t="shared" si="99"/>
        <v>36.200000000000003</v>
      </c>
      <c r="CJ49" s="28">
        <f t="shared" si="99"/>
        <v>86.6</v>
      </c>
      <c r="CK49" s="28">
        <f t="shared" si="99"/>
        <v>47.4</v>
      </c>
      <c r="CL49" s="28">
        <f t="shared" si="99"/>
        <v>102</v>
      </c>
      <c r="CM49" s="28">
        <f t="shared" si="99"/>
        <v>57.4</v>
      </c>
      <c r="CN49" s="28">
        <f t="shared" si="99"/>
        <v>91.4</v>
      </c>
      <c r="CO49" s="28">
        <f t="shared" si="99"/>
        <v>30.6</v>
      </c>
      <c r="CP49" s="28">
        <f t="shared" si="99"/>
        <v>98.399999999999991</v>
      </c>
      <c r="CQ49" s="28">
        <f t="shared" si="99"/>
        <v>109.19999999999999</v>
      </c>
      <c r="CR49" s="28">
        <f t="shared" si="99"/>
        <v>20.799999999999997</v>
      </c>
      <c r="CS49" s="4">
        <f t="shared" si="96"/>
        <v>90.613157894736844</v>
      </c>
      <c r="CT49" s="25" t="s">
        <v>223</v>
      </c>
      <c r="CU49" s="4">
        <f t="shared" si="89"/>
        <v>94.294645161290305</v>
      </c>
      <c r="CX49" s="6"/>
      <c r="DA49" s="19"/>
      <c r="DC49" s="8">
        <v>1984</v>
      </c>
      <c r="DD49" s="19">
        <v>634</v>
      </c>
      <c r="DF49" s="8">
        <v>1989</v>
      </c>
      <c r="DG49" s="19">
        <v>632.50000000000011</v>
      </c>
      <c r="DI49" s="8">
        <v>1937</v>
      </c>
      <c r="DJ49" s="19">
        <v>383.03199999999998</v>
      </c>
      <c r="DL49" s="8">
        <v>1945</v>
      </c>
      <c r="DM49" s="27">
        <v>147.828</v>
      </c>
      <c r="DO49" s="8">
        <v>2003</v>
      </c>
      <c r="DP49" s="19">
        <v>122.8</v>
      </c>
      <c r="DR49" s="8">
        <v>1947</v>
      </c>
      <c r="DS49" s="8">
        <v>147.066</v>
      </c>
      <c r="DU49" s="8">
        <v>1947</v>
      </c>
      <c r="DV49" s="19">
        <v>179.32400000000001</v>
      </c>
      <c r="DY49" s="8">
        <v>1972</v>
      </c>
      <c r="DZ49" s="19">
        <v>40</v>
      </c>
      <c r="EB49" s="8">
        <v>1952</v>
      </c>
      <c r="EC49" s="8">
        <v>29.972000000000001</v>
      </c>
      <c r="EE49" s="8">
        <v>1966</v>
      </c>
      <c r="EF49" s="8">
        <v>35.814</v>
      </c>
      <c r="EH49" s="8">
        <v>1981</v>
      </c>
      <c r="EI49" s="8">
        <v>44</v>
      </c>
      <c r="EK49" s="8">
        <v>2019</v>
      </c>
      <c r="EL49" s="8">
        <v>55</v>
      </c>
      <c r="EN49" s="8">
        <v>2000</v>
      </c>
      <c r="EO49" s="8">
        <v>58.4</v>
      </c>
      <c r="EQ49" s="8">
        <v>1972</v>
      </c>
      <c r="ER49" s="8">
        <v>53</v>
      </c>
      <c r="ET49" s="8">
        <v>2019</v>
      </c>
      <c r="EU49" s="8">
        <v>56.6</v>
      </c>
      <c r="EW49" s="8">
        <v>1942</v>
      </c>
      <c r="EX49" s="8">
        <v>48.26</v>
      </c>
      <c r="EZ49" s="8">
        <v>1948</v>
      </c>
      <c r="FA49" s="8">
        <v>48.768000000000001</v>
      </c>
      <c r="FC49" s="8">
        <v>2003</v>
      </c>
      <c r="FD49" s="8">
        <v>39.200000000000003</v>
      </c>
      <c r="FF49" s="8">
        <v>1955</v>
      </c>
      <c r="FG49" s="8">
        <v>39.369999999999997</v>
      </c>
      <c r="FI49" s="8">
        <v>2013</v>
      </c>
      <c r="FJ49" s="19">
        <v>77.599999999999994</v>
      </c>
      <c r="FL49" s="8">
        <v>1935</v>
      </c>
      <c r="FM49" s="19">
        <v>128.77800000000002</v>
      </c>
      <c r="FO49" s="8">
        <v>1932</v>
      </c>
      <c r="FP49" s="19">
        <v>177.54599999999999</v>
      </c>
      <c r="FR49" s="8">
        <v>1989</v>
      </c>
      <c r="FS49" s="8">
        <v>243.89999999999998</v>
      </c>
      <c r="FU49" s="8">
        <v>1943</v>
      </c>
      <c r="FV49" s="8">
        <v>296.92599999999999</v>
      </c>
      <c r="FX49" s="8">
        <v>1981</v>
      </c>
      <c r="FY49" s="8">
        <v>371</v>
      </c>
      <c r="GA49" s="8">
        <v>2011</v>
      </c>
      <c r="GB49" s="19">
        <v>425.00000000000006</v>
      </c>
      <c r="GD49" s="8">
        <v>1983</v>
      </c>
      <c r="GE49" s="19">
        <v>475</v>
      </c>
      <c r="GG49" s="8">
        <v>2012</v>
      </c>
      <c r="GH49" s="8">
        <v>547.59999999999991</v>
      </c>
      <c r="GJ49" s="8">
        <v>1987</v>
      </c>
      <c r="GK49" s="19">
        <v>579.6</v>
      </c>
      <c r="GM49" s="8">
        <v>1984</v>
      </c>
      <c r="GN49" s="19">
        <v>390</v>
      </c>
      <c r="GP49" s="8">
        <v>1949</v>
      </c>
      <c r="GQ49" s="19">
        <v>436.62599999999998</v>
      </c>
      <c r="GS49" s="8">
        <v>1948</v>
      </c>
      <c r="GT49" s="19">
        <v>477.26600000000002</v>
      </c>
      <c r="GV49" s="8">
        <v>1948</v>
      </c>
      <c r="GW49" s="19">
        <v>509.77800000000002</v>
      </c>
      <c r="GY49" s="8">
        <v>1946</v>
      </c>
      <c r="GZ49" s="19">
        <v>127.76200000000001</v>
      </c>
      <c r="HB49" s="8">
        <v>1978</v>
      </c>
      <c r="HC49" s="19">
        <v>85</v>
      </c>
    </row>
    <row r="50" spans="1:211">
      <c r="A50" s="30" t="s">
        <v>94</v>
      </c>
      <c r="C50" s="8">
        <f t="shared" ref="C50:AH50" si="100">SUM(B18,C7:C8)</f>
        <v>123.19</v>
      </c>
      <c r="D50" s="8">
        <f t="shared" si="100"/>
        <v>138.17599999999999</v>
      </c>
      <c r="E50" s="8">
        <f t="shared" si="100"/>
        <v>141.47800000000001</v>
      </c>
      <c r="F50" s="8">
        <f t="shared" si="100"/>
        <v>69.341999999999999</v>
      </c>
      <c r="G50" s="8">
        <f t="shared" si="100"/>
        <v>52.578000000000003</v>
      </c>
      <c r="H50" s="8">
        <f t="shared" si="100"/>
        <v>211.83600000000001</v>
      </c>
      <c r="I50" s="8">
        <f t="shared" si="100"/>
        <v>191.00800000000001</v>
      </c>
      <c r="J50" s="8">
        <f t="shared" si="100"/>
        <v>199.39</v>
      </c>
      <c r="K50" s="8">
        <f t="shared" si="100"/>
        <v>120.90400000000001</v>
      </c>
      <c r="L50" s="8">
        <f t="shared" si="100"/>
        <v>232.41</v>
      </c>
      <c r="M50" s="8">
        <f t="shared" si="100"/>
        <v>154.68600000000001</v>
      </c>
      <c r="N50" s="8">
        <f t="shared" si="100"/>
        <v>147.828</v>
      </c>
      <c r="O50" s="8">
        <f t="shared" si="100"/>
        <v>114.80799999999999</v>
      </c>
      <c r="P50" s="8">
        <f t="shared" si="100"/>
        <v>123.444</v>
      </c>
      <c r="Q50" s="8">
        <f t="shared" si="100"/>
        <v>279.654</v>
      </c>
      <c r="R50" s="8">
        <f t="shared" si="100"/>
        <v>93.472000000000008</v>
      </c>
      <c r="S50" s="8">
        <f t="shared" si="100"/>
        <v>78.994</v>
      </c>
      <c r="T50" s="8">
        <f t="shared" si="100"/>
        <v>133.35</v>
      </c>
      <c r="U50" s="8">
        <f t="shared" si="100"/>
        <v>88.391999999999996</v>
      </c>
      <c r="V50" s="8">
        <f t="shared" si="100"/>
        <v>111.252</v>
      </c>
      <c r="W50" s="8">
        <f t="shared" si="100"/>
        <v>216.916</v>
      </c>
      <c r="X50" s="8">
        <f t="shared" si="100"/>
        <v>197.61199999999999</v>
      </c>
      <c r="Y50" s="8">
        <f t="shared" si="100"/>
        <v>283.464</v>
      </c>
      <c r="Z50" s="8">
        <f t="shared" si="100"/>
        <v>82.804000000000002</v>
      </c>
      <c r="AA50" s="8">
        <f t="shared" si="100"/>
        <v>209.042</v>
      </c>
      <c r="AB50" s="8">
        <f t="shared" si="100"/>
        <v>144.77999999999997</v>
      </c>
      <c r="AC50" s="8">
        <f t="shared" si="100"/>
        <v>109.72800000000001</v>
      </c>
      <c r="AD50" s="8">
        <f t="shared" si="100"/>
        <v>233.42599999999999</v>
      </c>
      <c r="AE50" s="8">
        <f t="shared" si="100"/>
        <v>86.36</v>
      </c>
      <c r="AF50" s="8">
        <f t="shared" si="100"/>
        <v>103.886</v>
      </c>
      <c r="AG50" s="8">
        <f t="shared" si="100"/>
        <v>179.578</v>
      </c>
      <c r="AH50" s="8">
        <f t="shared" si="100"/>
        <v>161.54399999999998</v>
      </c>
      <c r="AI50" s="8">
        <f t="shared" ref="AI50:BN50" si="101">SUM(AH18,AI7:AI8)</f>
        <v>130.048</v>
      </c>
      <c r="AJ50" s="8">
        <f t="shared" si="101"/>
        <v>122.17399999999999</v>
      </c>
      <c r="AK50" s="8">
        <f t="shared" si="101"/>
        <v>118.10999999999999</v>
      </c>
      <c r="AL50" s="8">
        <f t="shared" si="101"/>
        <v>192.024</v>
      </c>
      <c r="AM50" s="8">
        <f t="shared" si="101"/>
        <v>94.742000000000004</v>
      </c>
      <c r="AN50" s="8">
        <f t="shared" si="101"/>
        <v>92.710000000000008</v>
      </c>
      <c r="AO50" s="8">
        <f t="shared" si="101"/>
        <v>117.348</v>
      </c>
      <c r="AP50" s="8">
        <f t="shared" si="101"/>
        <v>84.582000000000008</v>
      </c>
      <c r="AQ50" s="8">
        <f t="shared" si="101"/>
        <v>142.60599999999999</v>
      </c>
      <c r="AR50" s="8">
        <f t="shared" si="101"/>
        <v>66</v>
      </c>
      <c r="AS50" s="8">
        <f t="shared" si="101"/>
        <v>37</v>
      </c>
      <c r="AT50" s="8">
        <f t="shared" si="101"/>
        <v>84</v>
      </c>
      <c r="AU50" s="8">
        <f t="shared" si="101"/>
        <v>136</v>
      </c>
      <c r="AV50" s="8">
        <f t="shared" si="101"/>
        <v>125</v>
      </c>
      <c r="AW50" s="8">
        <f t="shared" si="101"/>
        <v>242</v>
      </c>
      <c r="AX50" s="8">
        <f t="shared" si="101"/>
        <v>95</v>
      </c>
      <c r="AY50" s="8">
        <f t="shared" si="101"/>
        <v>122</v>
      </c>
      <c r="AZ50" s="8">
        <f t="shared" si="101"/>
        <v>176</v>
      </c>
      <c r="BA50" s="8">
        <f t="shared" si="101"/>
        <v>35</v>
      </c>
      <c r="BB50" s="8">
        <f t="shared" si="101"/>
        <v>108</v>
      </c>
      <c r="BC50" s="8">
        <f t="shared" si="101"/>
        <v>73</v>
      </c>
      <c r="BD50" s="8">
        <f t="shared" si="101"/>
        <v>142</v>
      </c>
      <c r="BE50" s="8">
        <f t="shared" si="101"/>
        <v>309</v>
      </c>
      <c r="BF50" s="8">
        <f t="shared" si="101"/>
        <v>266.79999999999995</v>
      </c>
      <c r="BG50" s="8">
        <f t="shared" si="101"/>
        <v>86.6</v>
      </c>
      <c r="BH50" s="8">
        <f t="shared" si="101"/>
        <v>155.79999999999998</v>
      </c>
      <c r="BI50" s="8">
        <f t="shared" si="101"/>
        <v>155.30000000000001</v>
      </c>
      <c r="BJ50" s="8">
        <f t="shared" si="101"/>
        <v>75.5</v>
      </c>
      <c r="BK50" s="8">
        <f t="shared" si="101"/>
        <v>123.39999999999999</v>
      </c>
      <c r="BL50" s="8">
        <f t="shared" si="101"/>
        <v>211.2</v>
      </c>
      <c r="BM50" s="8">
        <f t="shared" si="101"/>
        <v>199.7</v>
      </c>
      <c r="BN50" s="8">
        <f t="shared" si="101"/>
        <v>162</v>
      </c>
      <c r="BO50" s="8">
        <f t="shared" ref="BO50:CR50" si="102">SUM(BN18,BO7:BO8)</f>
        <v>247.10000000000002</v>
      </c>
      <c r="BP50" s="8">
        <f t="shared" si="102"/>
        <v>126</v>
      </c>
      <c r="BQ50" s="8">
        <f t="shared" si="102"/>
        <v>160.80000000000001</v>
      </c>
      <c r="BR50" s="8">
        <f t="shared" si="102"/>
        <v>88.1</v>
      </c>
      <c r="BS50" s="8">
        <f t="shared" si="102"/>
        <v>107.39999999999999</v>
      </c>
      <c r="BT50" s="8">
        <f t="shared" si="102"/>
        <v>143.4</v>
      </c>
      <c r="BU50" s="8">
        <f t="shared" si="102"/>
        <v>27.199999999999996</v>
      </c>
      <c r="BV50" s="8">
        <f t="shared" si="102"/>
        <v>185.99999999999997</v>
      </c>
      <c r="BW50" s="8">
        <f t="shared" si="102"/>
        <v>122.8</v>
      </c>
      <c r="BX50" s="8">
        <f t="shared" si="102"/>
        <v>171.2</v>
      </c>
      <c r="BY50" s="8">
        <f t="shared" si="102"/>
        <v>161.6</v>
      </c>
      <c r="BZ50" s="8">
        <f t="shared" si="102"/>
        <v>120.80000000000001</v>
      </c>
      <c r="CA50" s="8">
        <f t="shared" si="102"/>
        <v>95.8</v>
      </c>
      <c r="CB50" s="8">
        <f t="shared" si="102"/>
        <v>108.4</v>
      </c>
      <c r="CC50" s="8">
        <f t="shared" si="102"/>
        <v>184.2</v>
      </c>
      <c r="CD50" s="8">
        <f t="shared" si="102"/>
        <v>66.800000000000011</v>
      </c>
      <c r="CE50" s="8">
        <f t="shared" si="102"/>
        <v>183.60000000000002</v>
      </c>
      <c r="CF50" s="8">
        <f t="shared" si="102"/>
        <v>167.4</v>
      </c>
      <c r="CG50" s="8">
        <f t="shared" si="102"/>
        <v>103</v>
      </c>
      <c r="CH50" s="8">
        <f t="shared" si="102"/>
        <v>114</v>
      </c>
      <c r="CI50" s="8">
        <f t="shared" si="102"/>
        <v>51.400000000000006</v>
      </c>
      <c r="CJ50" s="8">
        <f t="shared" si="102"/>
        <v>104.6</v>
      </c>
      <c r="CK50" s="8">
        <f t="shared" si="102"/>
        <v>109.19999999999999</v>
      </c>
      <c r="CL50" s="8">
        <f t="shared" si="102"/>
        <v>283.39999999999998</v>
      </c>
      <c r="CM50" s="8">
        <f t="shared" si="102"/>
        <v>65.400000000000006</v>
      </c>
      <c r="CN50" s="19">
        <f t="shared" si="102"/>
        <v>100</v>
      </c>
      <c r="CO50" s="19">
        <f t="shared" si="102"/>
        <v>53.400000000000006</v>
      </c>
      <c r="CP50" s="19">
        <f t="shared" si="102"/>
        <v>251.8</v>
      </c>
      <c r="CQ50" s="19">
        <f t="shared" si="102"/>
        <v>149.39999999999998</v>
      </c>
      <c r="CR50" s="19">
        <f t="shared" si="102"/>
        <v>33.4</v>
      </c>
      <c r="CS50" s="4">
        <f t="shared" si="96"/>
        <v>139.2236842105263</v>
      </c>
      <c r="CT50" s="25" t="s">
        <v>94</v>
      </c>
      <c r="CU50" s="4">
        <f t="shared" si="89"/>
        <v>139.24920430107525</v>
      </c>
      <c r="CV50" s="25" t="s">
        <v>92</v>
      </c>
      <c r="CX50" s="6"/>
      <c r="DA50" s="19"/>
      <c r="DC50" s="8">
        <v>1999</v>
      </c>
      <c r="DD50" s="19">
        <v>637.29999999999995</v>
      </c>
      <c r="DF50" s="8">
        <v>2012</v>
      </c>
      <c r="DG50" s="19">
        <v>632.60000000000014</v>
      </c>
      <c r="DI50" s="8">
        <v>1988</v>
      </c>
      <c r="DJ50" s="19">
        <v>384.90000000000003</v>
      </c>
      <c r="DL50" s="8">
        <v>1968</v>
      </c>
      <c r="DM50" s="27">
        <v>149.60599999999999</v>
      </c>
      <c r="DO50" s="8">
        <v>1931</v>
      </c>
      <c r="DP50" s="19">
        <v>123.19</v>
      </c>
      <c r="DR50" s="8">
        <v>1941</v>
      </c>
      <c r="DS50" s="8">
        <v>152.14600000000002</v>
      </c>
      <c r="DU50" s="8">
        <v>1991</v>
      </c>
      <c r="DV50" s="19">
        <v>179.7</v>
      </c>
      <c r="DY50" s="8">
        <v>2011</v>
      </c>
      <c r="DZ50" s="19">
        <v>40.200000000000003</v>
      </c>
      <c r="EB50" s="8">
        <v>1994</v>
      </c>
      <c r="EC50" s="8">
        <v>31.3</v>
      </c>
      <c r="EE50" s="8">
        <v>1973</v>
      </c>
      <c r="EF50" s="8">
        <v>36</v>
      </c>
      <c r="EH50" s="8">
        <v>1965</v>
      </c>
      <c r="EI50" s="8">
        <v>44.957999999999998</v>
      </c>
      <c r="EK50" s="8">
        <v>1984</v>
      </c>
      <c r="EL50" s="8">
        <v>56</v>
      </c>
      <c r="EN50" s="8">
        <v>1964</v>
      </c>
      <c r="EO50" s="8">
        <v>58.673999999999999</v>
      </c>
      <c r="EQ50" s="8">
        <v>2007</v>
      </c>
      <c r="ER50" s="8">
        <v>53.6</v>
      </c>
      <c r="ET50" s="8">
        <v>1977</v>
      </c>
      <c r="EU50" s="8">
        <v>56</v>
      </c>
      <c r="EW50" s="8">
        <v>1964</v>
      </c>
      <c r="EX50" s="8">
        <v>48.26</v>
      </c>
      <c r="EZ50" s="8">
        <v>1942</v>
      </c>
      <c r="FA50" s="8">
        <v>49.021999999999998</v>
      </c>
      <c r="FC50" s="8">
        <v>1995</v>
      </c>
      <c r="FD50" s="8">
        <v>39.4</v>
      </c>
      <c r="FF50" s="8">
        <v>1936</v>
      </c>
      <c r="FG50" s="8">
        <v>39.878</v>
      </c>
      <c r="FI50" s="8">
        <v>1952</v>
      </c>
      <c r="FJ50" s="19">
        <v>81.533999999999992</v>
      </c>
      <c r="FL50" s="8">
        <v>2000</v>
      </c>
      <c r="FM50" s="19">
        <v>129.19999999999999</v>
      </c>
      <c r="FO50" s="8">
        <v>1983</v>
      </c>
      <c r="FP50" s="19">
        <v>179</v>
      </c>
      <c r="FR50" s="8">
        <v>1984</v>
      </c>
      <c r="FS50" s="8">
        <v>244</v>
      </c>
      <c r="FU50" s="8">
        <v>1963</v>
      </c>
      <c r="FV50" s="8">
        <v>298.45000000000005</v>
      </c>
      <c r="FX50" s="8">
        <v>2011</v>
      </c>
      <c r="FY50" s="8">
        <v>372.40000000000003</v>
      </c>
      <c r="GA50" s="8">
        <v>1989</v>
      </c>
      <c r="GB50" s="19">
        <v>425.4</v>
      </c>
      <c r="GD50" s="8">
        <v>1934</v>
      </c>
      <c r="GE50" s="19">
        <v>476.75799999999998</v>
      </c>
      <c r="GG50" s="8">
        <v>1978</v>
      </c>
      <c r="GH50" s="8">
        <v>550</v>
      </c>
      <c r="GJ50" s="8">
        <v>1976</v>
      </c>
      <c r="GK50" s="19">
        <v>584</v>
      </c>
      <c r="GM50" s="8">
        <v>1945</v>
      </c>
      <c r="GN50" s="19">
        <v>391.15999999999997</v>
      </c>
      <c r="GP50" s="8">
        <v>1992</v>
      </c>
      <c r="GQ50" s="19">
        <v>441.9</v>
      </c>
      <c r="GS50" s="8">
        <v>2004</v>
      </c>
      <c r="GT50" s="19">
        <v>478.4</v>
      </c>
      <c r="GV50" s="8">
        <v>1987</v>
      </c>
      <c r="GW50" s="19">
        <v>515.20000000000005</v>
      </c>
      <c r="GY50" s="8">
        <v>1949</v>
      </c>
      <c r="GZ50" s="19">
        <v>128.524</v>
      </c>
      <c r="HB50" s="8">
        <v>1989</v>
      </c>
      <c r="HC50" s="19">
        <v>85.5</v>
      </c>
    </row>
    <row r="51" spans="1:211">
      <c r="A51" s="30" t="s">
        <v>95</v>
      </c>
      <c r="B51" s="8">
        <f t="shared" ref="B51:AG51" si="103">SUM(B9:B11)</f>
        <v>104.39400000000001</v>
      </c>
      <c r="C51" s="8">
        <f t="shared" si="103"/>
        <v>85.344000000000008</v>
      </c>
      <c r="D51" s="8">
        <f t="shared" si="103"/>
        <v>154.94</v>
      </c>
      <c r="E51" s="8">
        <f t="shared" si="103"/>
        <v>133.60400000000001</v>
      </c>
      <c r="F51" s="8">
        <f t="shared" si="103"/>
        <v>132.84200000000001</v>
      </c>
      <c r="G51" s="8">
        <f t="shared" si="103"/>
        <v>170.434</v>
      </c>
      <c r="H51" s="8">
        <f t="shared" si="103"/>
        <v>114.80799999999999</v>
      </c>
      <c r="I51" s="8">
        <f t="shared" si="103"/>
        <v>171.95800000000003</v>
      </c>
      <c r="J51" s="8">
        <f t="shared" si="103"/>
        <v>168.40200000000002</v>
      </c>
      <c r="K51" s="8">
        <f t="shared" si="103"/>
        <v>61.975999999999999</v>
      </c>
      <c r="L51" s="8">
        <f t="shared" si="103"/>
        <v>108.712</v>
      </c>
      <c r="M51" s="8">
        <f t="shared" si="103"/>
        <v>152.14600000000002</v>
      </c>
      <c r="N51" s="8">
        <f t="shared" si="103"/>
        <v>229.108</v>
      </c>
      <c r="O51" s="8">
        <f t="shared" si="103"/>
        <v>68.072000000000003</v>
      </c>
      <c r="P51" s="8">
        <f t="shared" si="103"/>
        <v>78.48599999999999</v>
      </c>
      <c r="Q51" s="8">
        <f t="shared" si="103"/>
        <v>158.49599999999998</v>
      </c>
      <c r="R51" s="8">
        <f t="shared" si="103"/>
        <v>226.822</v>
      </c>
      <c r="S51" s="8">
        <f t="shared" si="103"/>
        <v>147.066</v>
      </c>
      <c r="T51" s="8">
        <f t="shared" si="103"/>
        <v>264.92200000000003</v>
      </c>
      <c r="U51" s="8">
        <f t="shared" si="103"/>
        <v>163.322</v>
      </c>
      <c r="V51" s="8">
        <f t="shared" si="103"/>
        <v>88.391999999999996</v>
      </c>
      <c r="W51" s="8">
        <f t="shared" si="103"/>
        <v>183.38800000000001</v>
      </c>
      <c r="X51" s="8">
        <f t="shared" si="103"/>
        <v>143.256</v>
      </c>
      <c r="Y51" s="8">
        <f t="shared" si="103"/>
        <v>213.86799999999999</v>
      </c>
      <c r="Z51" s="8">
        <f t="shared" si="103"/>
        <v>242.06200000000001</v>
      </c>
      <c r="AA51" s="8">
        <f t="shared" si="103"/>
        <v>215.13800000000001</v>
      </c>
      <c r="AB51" s="8">
        <f t="shared" si="103"/>
        <v>304.03800000000001</v>
      </c>
      <c r="AC51" s="8">
        <f t="shared" si="103"/>
        <v>339.85199999999998</v>
      </c>
      <c r="AD51" s="8">
        <f t="shared" si="103"/>
        <v>113.03</v>
      </c>
      <c r="AE51" s="8">
        <f t="shared" si="103"/>
        <v>155.95600000000002</v>
      </c>
      <c r="AF51" s="8">
        <f t="shared" si="103"/>
        <v>118.61799999999999</v>
      </c>
      <c r="AG51" s="8">
        <f t="shared" si="103"/>
        <v>125.476</v>
      </c>
      <c r="AH51" s="8">
        <f t="shared" ref="AH51:BM51" si="104">SUM(AH9:AH11)</f>
        <v>367.03</v>
      </c>
      <c r="AI51" s="8">
        <f t="shared" si="104"/>
        <v>141.47800000000001</v>
      </c>
      <c r="AJ51" s="8">
        <f t="shared" si="104"/>
        <v>86.614000000000004</v>
      </c>
      <c r="AK51" s="8">
        <f t="shared" si="104"/>
        <v>136.90600000000001</v>
      </c>
      <c r="AL51" s="8">
        <f t="shared" si="104"/>
        <v>224.79</v>
      </c>
      <c r="AM51" s="8">
        <f t="shared" si="104"/>
        <v>125.476</v>
      </c>
      <c r="AN51" s="8">
        <f t="shared" si="104"/>
        <v>202.184</v>
      </c>
      <c r="AO51" s="8">
        <f t="shared" si="104"/>
        <v>120.904</v>
      </c>
      <c r="AP51" s="8">
        <f t="shared" si="104"/>
        <v>233.934</v>
      </c>
      <c r="AQ51" s="8">
        <f t="shared" si="104"/>
        <v>128</v>
      </c>
      <c r="AR51" s="8">
        <f t="shared" si="104"/>
        <v>243</v>
      </c>
      <c r="AS51" s="8">
        <f t="shared" si="104"/>
        <v>98</v>
      </c>
      <c r="AT51" s="8">
        <f t="shared" si="104"/>
        <v>220</v>
      </c>
      <c r="AU51" s="8">
        <f t="shared" si="104"/>
        <v>198</v>
      </c>
      <c r="AV51" s="8">
        <f t="shared" si="104"/>
        <v>145</v>
      </c>
      <c r="AW51" s="8">
        <f t="shared" si="104"/>
        <v>131</v>
      </c>
      <c r="AX51" s="8">
        <f t="shared" si="104"/>
        <v>175</v>
      </c>
      <c r="AY51" s="8">
        <f t="shared" si="104"/>
        <v>214</v>
      </c>
      <c r="AZ51" s="8">
        <f t="shared" si="104"/>
        <v>295</v>
      </c>
      <c r="BA51" s="8">
        <f t="shared" si="104"/>
        <v>224</v>
      </c>
      <c r="BB51" s="8">
        <f t="shared" si="104"/>
        <v>91</v>
      </c>
      <c r="BC51" s="8">
        <f t="shared" si="104"/>
        <v>183</v>
      </c>
      <c r="BD51" s="8">
        <f t="shared" si="104"/>
        <v>179</v>
      </c>
      <c r="BE51" s="8">
        <f t="shared" si="104"/>
        <v>123</v>
      </c>
      <c r="BF51" s="8">
        <f t="shared" si="104"/>
        <v>154.6</v>
      </c>
      <c r="BG51" s="8">
        <f t="shared" si="104"/>
        <v>259</v>
      </c>
      <c r="BH51" s="8">
        <f t="shared" si="104"/>
        <v>114.1</v>
      </c>
      <c r="BI51" s="8">
        <f t="shared" si="104"/>
        <v>111.9</v>
      </c>
      <c r="BJ51" s="8">
        <f t="shared" si="104"/>
        <v>119.80000000000001</v>
      </c>
      <c r="BK51" s="8">
        <f t="shared" si="104"/>
        <v>109.6</v>
      </c>
      <c r="BL51" s="8">
        <f t="shared" si="104"/>
        <v>70.099999999999994</v>
      </c>
      <c r="BM51" s="8">
        <f t="shared" si="104"/>
        <v>233.5</v>
      </c>
      <c r="BN51" s="8">
        <f t="shared" ref="BN51:CQ51" si="105">SUM(BN9:BN11)</f>
        <v>105.5</v>
      </c>
      <c r="BO51" s="8">
        <f t="shared" si="105"/>
        <v>252.7</v>
      </c>
      <c r="BP51" s="8">
        <f t="shared" si="105"/>
        <v>160.4</v>
      </c>
      <c r="BQ51" s="8">
        <f t="shared" si="105"/>
        <v>118.3</v>
      </c>
      <c r="BR51" s="8">
        <f t="shared" si="105"/>
        <v>117.6</v>
      </c>
      <c r="BS51" s="8">
        <f t="shared" si="105"/>
        <v>87.500000000000014</v>
      </c>
      <c r="BT51" s="8">
        <f t="shared" si="105"/>
        <v>177.4</v>
      </c>
      <c r="BU51" s="8">
        <f t="shared" si="105"/>
        <v>59.400000000000006</v>
      </c>
      <c r="BV51" s="8">
        <f t="shared" si="105"/>
        <v>79</v>
      </c>
      <c r="BW51" s="8">
        <f t="shared" si="105"/>
        <v>69.800000000000011</v>
      </c>
      <c r="BX51" s="8">
        <f t="shared" si="105"/>
        <v>119.6</v>
      </c>
      <c r="BY51" s="8">
        <f t="shared" si="105"/>
        <v>179.2</v>
      </c>
      <c r="BZ51" s="8">
        <f t="shared" si="105"/>
        <v>154.4</v>
      </c>
      <c r="CA51" s="8">
        <f t="shared" si="105"/>
        <v>131.6</v>
      </c>
      <c r="CB51" s="8">
        <f t="shared" si="105"/>
        <v>168.2</v>
      </c>
      <c r="CC51" s="8">
        <f t="shared" si="105"/>
        <v>99</v>
      </c>
      <c r="CD51" s="8">
        <f t="shared" si="105"/>
        <v>207.2</v>
      </c>
      <c r="CE51" s="8">
        <f t="shared" si="105"/>
        <v>218.2</v>
      </c>
      <c r="CF51" s="8">
        <f t="shared" si="105"/>
        <v>122.19999999999999</v>
      </c>
      <c r="CG51" s="8">
        <f t="shared" si="105"/>
        <v>218.9</v>
      </c>
      <c r="CH51" s="8">
        <f t="shared" si="105"/>
        <v>192.4</v>
      </c>
      <c r="CI51" s="8">
        <f t="shared" si="105"/>
        <v>109.4</v>
      </c>
      <c r="CJ51" s="8">
        <f t="shared" si="105"/>
        <v>161.60000000000002</v>
      </c>
      <c r="CK51" s="8">
        <f t="shared" si="105"/>
        <v>235.60000000000002</v>
      </c>
      <c r="CL51" s="8">
        <f t="shared" si="105"/>
        <v>191</v>
      </c>
      <c r="CM51" s="8">
        <f t="shared" si="105"/>
        <v>229.8</v>
      </c>
      <c r="CN51" s="19">
        <f t="shared" si="105"/>
        <v>117</v>
      </c>
      <c r="CO51" s="19">
        <f t="shared" si="105"/>
        <v>175.2</v>
      </c>
      <c r="CP51" s="19">
        <f t="shared" si="105"/>
        <v>74.400000000000006</v>
      </c>
      <c r="CQ51" s="19">
        <f t="shared" si="105"/>
        <v>173.8</v>
      </c>
      <c r="CR51" s="19"/>
      <c r="CS51" s="4">
        <f t="shared" si="96"/>
        <v>149.44473684210524</v>
      </c>
      <c r="CT51" s="25" t="s">
        <v>95</v>
      </c>
      <c r="CU51" s="4">
        <f t="shared" si="89"/>
        <v>160.68238297872341</v>
      </c>
      <c r="CV51" s="25" t="s">
        <v>93</v>
      </c>
      <c r="DA51" s="19"/>
      <c r="DC51" s="8">
        <v>1963</v>
      </c>
      <c r="DD51" s="19">
        <v>639.06400000000008</v>
      </c>
      <c r="DF51" s="8">
        <v>1951</v>
      </c>
      <c r="DG51" s="19">
        <v>636.01599999999996</v>
      </c>
      <c r="DI51" s="8">
        <v>1979</v>
      </c>
      <c r="DJ51" s="19">
        <v>388</v>
      </c>
      <c r="DL51" s="8">
        <v>1985</v>
      </c>
      <c r="DM51" s="27">
        <v>150</v>
      </c>
      <c r="DO51" s="8">
        <v>1991</v>
      </c>
      <c r="DP51" s="19">
        <v>123.39999999999999</v>
      </c>
      <c r="DR51" s="8">
        <v>2006</v>
      </c>
      <c r="DS51" s="8">
        <v>154.4</v>
      </c>
      <c r="DU51" s="8">
        <v>1964</v>
      </c>
      <c r="DV51" s="19">
        <v>180.33999999999997</v>
      </c>
      <c r="DY51" s="8">
        <v>2010</v>
      </c>
      <c r="DZ51" s="19">
        <v>40.6</v>
      </c>
      <c r="EB51" s="8">
        <v>1961</v>
      </c>
      <c r="EC51" s="8">
        <v>31.75</v>
      </c>
      <c r="EE51" s="8">
        <v>1964</v>
      </c>
      <c r="EF51" s="8">
        <v>36.067999999999998</v>
      </c>
      <c r="EH51" s="8">
        <v>1959</v>
      </c>
      <c r="EI51" s="8">
        <v>45.466000000000001</v>
      </c>
      <c r="EK51" s="8">
        <v>1934</v>
      </c>
      <c r="EL51" s="8">
        <v>57.15</v>
      </c>
      <c r="EN51" s="8">
        <v>1966</v>
      </c>
      <c r="EO51" s="8">
        <v>58.673999999999999</v>
      </c>
      <c r="EQ51" s="8">
        <v>1949</v>
      </c>
      <c r="ER51" s="8">
        <v>55.118000000000002</v>
      </c>
      <c r="ET51" s="8">
        <v>1983</v>
      </c>
      <c r="EU51" s="8">
        <v>58</v>
      </c>
      <c r="EW51" s="8">
        <v>1934</v>
      </c>
      <c r="EX51" s="8">
        <v>49.021999999999998</v>
      </c>
      <c r="EZ51" s="8">
        <v>1988</v>
      </c>
      <c r="FA51" s="8">
        <v>50.5</v>
      </c>
      <c r="FC51" s="8">
        <v>1934</v>
      </c>
      <c r="FD51" s="8">
        <v>41.91</v>
      </c>
      <c r="FF51" s="8">
        <v>1999</v>
      </c>
      <c r="FG51" s="8">
        <v>40.200000000000003</v>
      </c>
      <c r="FI51" s="8">
        <v>1960</v>
      </c>
      <c r="FJ51" s="19">
        <v>85.343999999999994</v>
      </c>
      <c r="FL51" s="8">
        <v>1933</v>
      </c>
      <c r="FM51" s="19">
        <v>129.54</v>
      </c>
      <c r="FO51" s="8">
        <v>1949</v>
      </c>
      <c r="FP51" s="19">
        <v>184.91199999999998</v>
      </c>
      <c r="FR51" s="8">
        <v>1971</v>
      </c>
      <c r="FS51" s="8">
        <v>248</v>
      </c>
      <c r="FU51" s="8">
        <v>1946</v>
      </c>
      <c r="FV51" s="8">
        <v>299.46600000000001</v>
      </c>
      <c r="FX51" s="8">
        <v>1972</v>
      </c>
      <c r="FY51" s="8">
        <v>374</v>
      </c>
      <c r="GA51" s="8">
        <v>1934</v>
      </c>
      <c r="GB51" s="19">
        <v>427.73599999999999</v>
      </c>
      <c r="GD51" s="8">
        <v>1961</v>
      </c>
      <c r="GE51" s="19">
        <v>481.58399999999995</v>
      </c>
      <c r="GG51" s="8">
        <v>1935</v>
      </c>
      <c r="GH51" s="8">
        <v>551.43400000000008</v>
      </c>
      <c r="GJ51" s="8">
        <v>1983</v>
      </c>
      <c r="GK51" s="19">
        <v>589</v>
      </c>
      <c r="GM51" s="8">
        <v>2012</v>
      </c>
      <c r="GN51" s="19">
        <v>394.19999999999993</v>
      </c>
      <c r="GP51" s="8">
        <v>1994</v>
      </c>
      <c r="GQ51" s="19">
        <v>442.09999999999997</v>
      </c>
      <c r="GS51" s="8">
        <v>1978</v>
      </c>
      <c r="GT51" s="19">
        <v>483</v>
      </c>
      <c r="GV51" s="8">
        <v>1982</v>
      </c>
      <c r="GW51" s="19">
        <v>520</v>
      </c>
      <c r="GY51" s="8">
        <v>1967</v>
      </c>
      <c r="GZ51" s="19">
        <v>128.77800000000002</v>
      </c>
      <c r="HB51" s="8">
        <v>1975</v>
      </c>
      <c r="HC51" s="19">
        <v>86</v>
      </c>
    </row>
    <row r="52" spans="1:211">
      <c r="A52" s="30" t="s">
        <v>89</v>
      </c>
      <c r="B52" s="8">
        <f t="shared" ref="B52:AG52" si="106">SUM(B12:B14)</f>
        <v>90.424000000000007</v>
      </c>
      <c r="C52" s="8">
        <f t="shared" si="106"/>
        <v>162.81400000000002</v>
      </c>
      <c r="D52" s="8">
        <f t="shared" si="106"/>
        <v>95.25</v>
      </c>
      <c r="E52" s="8">
        <f t="shared" si="106"/>
        <v>126.746</v>
      </c>
      <c r="F52" s="8">
        <f t="shared" si="106"/>
        <v>248.92000000000002</v>
      </c>
      <c r="G52" s="8">
        <f t="shared" si="106"/>
        <v>152.14599999999999</v>
      </c>
      <c r="H52" s="8">
        <f t="shared" si="106"/>
        <v>202.43799999999999</v>
      </c>
      <c r="I52" s="8">
        <f t="shared" si="106"/>
        <v>84.581999999999994</v>
      </c>
      <c r="J52" s="8">
        <f t="shared" si="106"/>
        <v>147.828</v>
      </c>
      <c r="K52" s="8">
        <f t="shared" si="106"/>
        <v>257.048</v>
      </c>
      <c r="L52" s="8">
        <f t="shared" si="106"/>
        <v>100.584</v>
      </c>
      <c r="M52" s="8">
        <f t="shared" si="106"/>
        <v>192.53199999999998</v>
      </c>
      <c r="N52" s="8">
        <f t="shared" si="106"/>
        <v>160.274</v>
      </c>
      <c r="O52" s="8">
        <f t="shared" si="106"/>
        <v>242.06199999999998</v>
      </c>
      <c r="P52" s="8">
        <f t="shared" si="106"/>
        <v>185.928</v>
      </c>
      <c r="Q52" s="8">
        <f t="shared" si="106"/>
        <v>191.51599999999999</v>
      </c>
      <c r="R52" s="8">
        <f t="shared" si="106"/>
        <v>109.47399999999999</v>
      </c>
      <c r="S52" s="8">
        <f t="shared" si="106"/>
        <v>179.32400000000001</v>
      </c>
      <c r="T52" s="8">
        <f t="shared" si="106"/>
        <v>207.518</v>
      </c>
      <c r="U52" s="8">
        <f t="shared" si="106"/>
        <v>170.94200000000001</v>
      </c>
      <c r="V52" s="8">
        <f t="shared" si="106"/>
        <v>286.76600000000002</v>
      </c>
      <c r="W52" s="8">
        <f t="shared" si="106"/>
        <v>161.036</v>
      </c>
      <c r="X52" s="8">
        <f t="shared" si="106"/>
        <v>214.37599999999998</v>
      </c>
      <c r="Y52" s="8">
        <f t="shared" si="106"/>
        <v>254.762</v>
      </c>
      <c r="Z52" s="8">
        <f t="shared" si="106"/>
        <v>295.65600000000001</v>
      </c>
      <c r="AA52" s="8">
        <f t="shared" si="106"/>
        <v>187.19799999999998</v>
      </c>
      <c r="AB52" s="8">
        <f t="shared" si="106"/>
        <v>152.4</v>
      </c>
      <c r="AC52" s="8">
        <f t="shared" si="106"/>
        <v>97.79</v>
      </c>
      <c r="AD52" s="8">
        <f t="shared" si="106"/>
        <v>130.30199999999999</v>
      </c>
      <c r="AE52" s="8">
        <f t="shared" si="106"/>
        <v>155.44800000000001</v>
      </c>
      <c r="AF52" s="8">
        <f t="shared" si="106"/>
        <v>185.67400000000001</v>
      </c>
      <c r="AG52" s="8">
        <f t="shared" si="106"/>
        <v>129.54000000000002</v>
      </c>
      <c r="AH52" s="8">
        <f t="shared" ref="AH52:BM52" si="107">SUM(AH12:AH14)</f>
        <v>162.81399999999999</v>
      </c>
      <c r="AI52" s="8">
        <f t="shared" si="107"/>
        <v>299.72000000000003</v>
      </c>
      <c r="AJ52" s="8">
        <f t="shared" si="107"/>
        <v>180.33999999999997</v>
      </c>
      <c r="AK52" s="8">
        <f t="shared" si="107"/>
        <v>232.41000000000003</v>
      </c>
      <c r="AL52" s="8">
        <f t="shared" si="107"/>
        <v>142.24</v>
      </c>
      <c r="AM52" s="8">
        <f t="shared" si="107"/>
        <v>195.072</v>
      </c>
      <c r="AN52" s="8">
        <f t="shared" si="107"/>
        <v>218.94799999999998</v>
      </c>
      <c r="AO52" s="8">
        <f t="shared" si="107"/>
        <v>30.988</v>
      </c>
      <c r="AP52" s="8">
        <f t="shared" si="107"/>
        <v>238.506</v>
      </c>
      <c r="AQ52" s="8">
        <f t="shared" si="107"/>
        <v>227</v>
      </c>
      <c r="AR52" s="8">
        <f t="shared" si="107"/>
        <v>130</v>
      </c>
      <c r="AS52" s="8">
        <f t="shared" si="107"/>
        <v>156</v>
      </c>
      <c r="AT52" s="8">
        <f t="shared" si="107"/>
        <v>166</v>
      </c>
      <c r="AU52" s="8">
        <f t="shared" si="107"/>
        <v>268</v>
      </c>
      <c r="AV52" s="8">
        <f t="shared" si="107"/>
        <v>209</v>
      </c>
      <c r="AW52" s="8">
        <f t="shared" si="107"/>
        <v>222</v>
      </c>
      <c r="AX52" s="8">
        <f t="shared" si="107"/>
        <v>258</v>
      </c>
      <c r="AY52" s="8">
        <f t="shared" si="107"/>
        <v>235</v>
      </c>
      <c r="AZ52" s="8">
        <f t="shared" si="107"/>
        <v>202</v>
      </c>
      <c r="BA52" s="8">
        <f t="shared" si="107"/>
        <v>206</v>
      </c>
      <c r="BB52" s="8">
        <f t="shared" si="107"/>
        <v>144</v>
      </c>
      <c r="BC52" s="8">
        <f t="shared" si="107"/>
        <v>156</v>
      </c>
      <c r="BD52" s="8">
        <f t="shared" si="107"/>
        <v>185</v>
      </c>
      <c r="BE52" s="8">
        <f t="shared" si="107"/>
        <v>195</v>
      </c>
      <c r="BF52" s="8">
        <f t="shared" si="107"/>
        <v>215.7</v>
      </c>
      <c r="BG52" s="8">
        <f t="shared" si="107"/>
        <v>107.7</v>
      </c>
      <c r="BH52" s="8">
        <f t="shared" si="107"/>
        <v>160</v>
      </c>
      <c r="BI52" s="8">
        <f t="shared" si="107"/>
        <v>181.5</v>
      </c>
      <c r="BJ52" s="8">
        <f t="shared" si="107"/>
        <v>257.89999999999998</v>
      </c>
      <c r="BK52" s="8">
        <f t="shared" si="107"/>
        <v>179.7</v>
      </c>
      <c r="BL52" s="8">
        <f t="shared" si="107"/>
        <v>220.2</v>
      </c>
      <c r="BM52" s="8">
        <f t="shared" si="107"/>
        <v>157.69999999999999</v>
      </c>
      <c r="BN52" s="8">
        <f t="shared" ref="BN52:CQ52" si="108">SUM(BN12:BN14)</f>
        <v>294.8</v>
      </c>
      <c r="BO52" s="8">
        <f t="shared" si="108"/>
        <v>238</v>
      </c>
      <c r="BP52" s="8">
        <f t="shared" si="108"/>
        <v>213.6</v>
      </c>
      <c r="BQ52" s="8">
        <f t="shared" si="108"/>
        <v>128.9</v>
      </c>
      <c r="BR52" s="8">
        <f t="shared" si="108"/>
        <v>299.10000000000002</v>
      </c>
      <c r="BS52" s="8">
        <f t="shared" si="108"/>
        <v>226.8</v>
      </c>
      <c r="BT52" s="8">
        <f t="shared" si="108"/>
        <v>173</v>
      </c>
      <c r="BU52" s="8">
        <f t="shared" si="108"/>
        <v>150</v>
      </c>
      <c r="BV52" s="8">
        <f t="shared" si="108"/>
        <v>159.20000000000002</v>
      </c>
      <c r="BW52" s="8">
        <f t="shared" si="108"/>
        <v>115.2</v>
      </c>
      <c r="BX52" s="8">
        <f t="shared" si="108"/>
        <v>196.20000000000002</v>
      </c>
      <c r="BY52" s="8">
        <f t="shared" si="108"/>
        <v>117.19999999999999</v>
      </c>
      <c r="BZ52" s="8">
        <f t="shared" si="108"/>
        <v>155.4</v>
      </c>
      <c r="CA52" s="8">
        <f t="shared" si="108"/>
        <v>141.6</v>
      </c>
      <c r="CB52" s="8">
        <f t="shared" si="108"/>
        <v>309.2</v>
      </c>
      <c r="CC52" s="8">
        <f t="shared" si="108"/>
        <v>185.2</v>
      </c>
      <c r="CD52" s="8">
        <f t="shared" si="108"/>
        <v>295.60000000000002</v>
      </c>
      <c r="CE52" s="8">
        <f t="shared" si="108"/>
        <v>154.80000000000001</v>
      </c>
      <c r="CF52" s="8">
        <f t="shared" si="108"/>
        <v>276.39999999999998</v>
      </c>
      <c r="CG52" s="8">
        <f t="shared" si="108"/>
        <v>214.79999999999998</v>
      </c>
      <c r="CH52" s="8">
        <f t="shared" si="108"/>
        <v>117.89999999999999</v>
      </c>
      <c r="CI52" s="8">
        <f t="shared" si="108"/>
        <v>172</v>
      </c>
      <c r="CJ52" s="8">
        <f t="shared" si="108"/>
        <v>150.39999999999998</v>
      </c>
      <c r="CK52" s="8">
        <f t="shared" si="108"/>
        <v>146.6</v>
      </c>
      <c r="CL52" s="8">
        <f t="shared" si="108"/>
        <v>170.6</v>
      </c>
      <c r="CM52" s="8">
        <f t="shared" si="108"/>
        <v>194.2</v>
      </c>
      <c r="CN52" s="8">
        <f t="shared" si="108"/>
        <v>144</v>
      </c>
      <c r="CO52" s="8">
        <f t="shared" si="108"/>
        <v>290.39999999999998</v>
      </c>
      <c r="CP52" s="8">
        <f t="shared" si="108"/>
        <v>413.4</v>
      </c>
      <c r="CQ52" s="8">
        <f t="shared" si="108"/>
        <v>70.2</v>
      </c>
      <c r="CS52" s="4">
        <f t="shared" si="96"/>
        <v>194.60789473684207</v>
      </c>
      <c r="CT52" s="25" t="s">
        <v>89</v>
      </c>
      <c r="CU52" s="4">
        <f t="shared" si="89"/>
        <v>187.3876170212767</v>
      </c>
      <c r="CV52" s="25" t="s">
        <v>90</v>
      </c>
      <c r="CX52" s="6"/>
      <c r="DA52" s="19"/>
      <c r="DC52" s="8">
        <v>1989</v>
      </c>
      <c r="DD52" s="19">
        <v>643.79999999999995</v>
      </c>
      <c r="DF52" s="8">
        <v>1976</v>
      </c>
      <c r="DG52" s="19">
        <v>640</v>
      </c>
      <c r="DI52" s="8">
        <v>1976</v>
      </c>
      <c r="DJ52" s="19">
        <v>394</v>
      </c>
      <c r="DL52" s="8">
        <v>1993</v>
      </c>
      <c r="DM52" s="27">
        <v>153.69999999999999</v>
      </c>
      <c r="DO52" s="8">
        <v>1944</v>
      </c>
      <c r="DP52" s="19">
        <v>123.444</v>
      </c>
      <c r="DR52" s="8">
        <v>1986</v>
      </c>
      <c r="DS52" s="8">
        <v>154.6</v>
      </c>
      <c r="DU52" s="8">
        <v>1989</v>
      </c>
      <c r="DV52" s="19">
        <v>181.5</v>
      </c>
      <c r="DY52" s="8">
        <v>1931</v>
      </c>
      <c r="DZ52" s="19">
        <v>40.893999999999998</v>
      </c>
      <c r="EB52" s="8">
        <v>1971</v>
      </c>
      <c r="EC52" s="8">
        <v>32</v>
      </c>
      <c r="EE52" s="8">
        <v>2015</v>
      </c>
      <c r="EF52" s="8">
        <v>37.4</v>
      </c>
      <c r="EH52" s="8">
        <v>1996</v>
      </c>
      <c r="EI52" s="8">
        <v>47.8</v>
      </c>
      <c r="EK52" s="8">
        <v>2000</v>
      </c>
      <c r="EL52" s="8">
        <v>57.2</v>
      </c>
      <c r="EN52" s="8">
        <v>1936</v>
      </c>
      <c r="EO52" s="8">
        <v>58.927999999999997</v>
      </c>
      <c r="EQ52" s="8">
        <v>1953</v>
      </c>
      <c r="ER52" s="8">
        <v>56.134</v>
      </c>
      <c r="ET52" s="8">
        <v>1951</v>
      </c>
      <c r="EU52" s="8">
        <v>59.69</v>
      </c>
      <c r="EW52" s="8">
        <v>1936</v>
      </c>
      <c r="EX52" s="8">
        <v>49.276000000000003</v>
      </c>
      <c r="EZ52" s="8">
        <v>1980</v>
      </c>
      <c r="FA52" s="8">
        <v>51</v>
      </c>
      <c r="FC52" s="8">
        <v>1937</v>
      </c>
      <c r="FD52" s="8">
        <v>41.91</v>
      </c>
      <c r="FF52" s="8">
        <v>1942</v>
      </c>
      <c r="FG52" s="8">
        <v>40.893999999999998</v>
      </c>
      <c r="FI52" s="8">
        <v>1949</v>
      </c>
      <c r="FJ52" s="19">
        <v>85.597999999999999</v>
      </c>
      <c r="FL52" s="8">
        <v>1930</v>
      </c>
      <c r="FM52" s="19">
        <v>132.84200000000001</v>
      </c>
      <c r="FO52" s="8">
        <v>1987</v>
      </c>
      <c r="FP52" s="19">
        <v>185.1</v>
      </c>
      <c r="FR52" s="8">
        <v>2016</v>
      </c>
      <c r="FS52" s="8">
        <v>248.8</v>
      </c>
      <c r="FU52" s="8">
        <v>1976</v>
      </c>
      <c r="FV52" s="8">
        <v>303</v>
      </c>
      <c r="FX52" s="8">
        <v>1958</v>
      </c>
      <c r="FY52" s="8">
        <v>374.39600000000002</v>
      </c>
      <c r="GA52" s="8">
        <v>1984</v>
      </c>
      <c r="GB52" s="19">
        <v>429</v>
      </c>
      <c r="GD52" s="8">
        <v>1991</v>
      </c>
      <c r="GE52" s="19">
        <v>483.3</v>
      </c>
      <c r="GG52" s="8">
        <v>2000</v>
      </c>
      <c r="GH52" s="8">
        <v>552.79999999999984</v>
      </c>
      <c r="GJ52" s="8">
        <v>2009</v>
      </c>
      <c r="GK52" s="19">
        <v>590.20000000000005</v>
      </c>
      <c r="GM52" s="8">
        <v>1986</v>
      </c>
      <c r="GN52" s="19">
        <v>394.5</v>
      </c>
      <c r="GP52" s="8">
        <v>2010</v>
      </c>
      <c r="GQ52" s="19">
        <v>443.4</v>
      </c>
      <c r="GS52" s="8">
        <v>1969</v>
      </c>
      <c r="GT52" s="19">
        <v>485.90200000000004</v>
      </c>
      <c r="GV52" s="8">
        <v>2014</v>
      </c>
      <c r="GW52" s="19">
        <v>527.4</v>
      </c>
      <c r="GY52" s="8">
        <v>1999</v>
      </c>
      <c r="GZ52" s="19">
        <v>130.30000000000001</v>
      </c>
      <c r="HB52" s="8">
        <v>2007</v>
      </c>
      <c r="HC52" s="19">
        <v>86</v>
      </c>
    </row>
    <row r="53" spans="1:211">
      <c r="A53" s="30" t="s">
        <v>96</v>
      </c>
      <c r="B53" s="19">
        <f t="shared" ref="B53:AG53" si="109">SUM(B15:B17)</f>
        <v>84.581999999999994</v>
      </c>
      <c r="C53" s="19">
        <f t="shared" si="109"/>
        <v>87.63</v>
      </c>
      <c r="D53" s="19">
        <f t="shared" si="109"/>
        <v>110.744</v>
      </c>
      <c r="E53" s="19">
        <f t="shared" si="109"/>
        <v>46.736000000000004</v>
      </c>
      <c r="F53" s="19">
        <f t="shared" si="109"/>
        <v>188.976</v>
      </c>
      <c r="G53" s="19">
        <f t="shared" si="109"/>
        <v>219.45600000000002</v>
      </c>
      <c r="H53" s="19">
        <f t="shared" si="109"/>
        <v>154.43200000000002</v>
      </c>
      <c r="I53" s="19">
        <f t="shared" si="109"/>
        <v>72.135999999999996</v>
      </c>
      <c r="J53" s="19">
        <f t="shared" si="109"/>
        <v>104.14</v>
      </c>
      <c r="K53" s="19">
        <f t="shared" si="109"/>
        <v>99.06</v>
      </c>
      <c r="L53" s="19">
        <f t="shared" si="109"/>
        <v>196.85000000000002</v>
      </c>
      <c r="M53" s="19">
        <f t="shared" si="109"/>
        <v>223.012</v>
      </c>
      <c r="N53" s="19">
        <f t="shared" si="109"/>
        <v>134.874</v>
      </c>
      <c r="O53" s="19">
        <f t="shared" si="109"/>
        <v>258.06400000000002</v>
      </c>
      <c r="P53" s="19">
        <f t="shared" si="109"/>
        <v>185.166</v>
      </c>
      <c r="Q53" s="19">
        <f t="shared" si="109"/>
        <v>147.828</v>
      </c>
      <c r="R53" s="19">
        <f t="shared" si="109"/>
        <v>174.49800000000002</v>
      </c>
      <c r="S53" s="19">
        <f t="shared" si="109"/>
        <v>164.59200000000001</v>
      </c>
      <c r="T53" s="19">
        <f t="shared" si="109"/>
        <v>168.91</v>
      </c>
      <c r="U53" s="19">
        <f t="shared" si="109"/>
        <v>121.91999999999999</v>
      </c>
      <c r="V53" s="19">
        <f t="shared" si="109"/>
        <v>58.42</v>
      </c>
      <c r="W53" s="19">
        <f t="shared" si="109"/>
        <v>250.952</v>
      </c>
      <c r="X53" s="19">
        <f t="shared" si="109"/>
        <v>220.726</v>
      </c>
      <c r="Y53" s="19">
        <f t="shared" si="109"/>
        <v>201.93</v>
      </c>
      <c r="Z53" s="19">
        <f t="shared" si="109"/>
        <v>78.994</v>
      </c>
      <c r="AA53" s="19">
        <f t="shared" si="109"/>
        <v>103.63200000000001</v>
      </c>
      <c r="AB53" s="19">
        <f t="shared" si="109"/>
        <v>186.69</v>
      </c>
      <c r="AC53" s="19">
        <f t="shared" si="109"/>
        <v>195.58</v>
      </c>
      <c r="AD53" s="19">
        <f t="shared" si="109"/>
        <v>70.358000000000004</v>
      </c>
      <c r="AE53" s="19">
        <f t="shared" si="109"/>
        <v>145.28800000000001</v>
      </c>
      <c r="AF53" s="19">
        <f t="shared" si="109"/>
        <v>141.732</v>
      </c>
      <c r="AG53" s="19">
        <f t="shared" si="109"/>
        <v>82.295999999999992</v>
      </c>
      <c r="AH53" s="19">
        <f t="shared" ref="AH53:BM53" si="110">SUM(AH15:AH17)</f>
        <v>211.07400000000001</v>
      </c>
      <c r="AI53" s="19">
        <f t="shared" si="110"/>
        <v>89.408000000000001</v>
      </c>
      <c r="AJ53" s="19">
        <f t="shared" si="110"/>
        <v>138.93799999999999</v>
      </c>
      <c r="AK53" s="19">
        <f t="shared" si="110"/>
        <v>107.696</v>
      </c>
      <c r="AL53" s="19">
        <f t="shared" si="110"/>
        <v>142.494</v>
      </c>
      <c r="AM53" s="19">
        <f t="shared" si="110"/>
        <v>216.916</v>
      </c>
      <c r="AN53" s="19">
        <f t="shared" si="110"/>
        <v>149.60599999999999</v>
      </c>
      <c r="AO53" s="19">
        <f t="shared" si="110"/>
        <v>131.31800000000001</v>
      </c>
      <c r="AP53" s="19">
        <f t="shared" si="110"/>
        <v>180.84800000000001</v>
      </c>
      <c r="AQ53" s="19">
        <f t="shared" si="110"/>
        <v>239</v>
      </c>
      <c r="AR53" s="19">
        <f t="shared" si="110"/>
        <v>93</v>
      </c>
      <c r="AS53" s="19">
        <f t="shared" si="110"/>
        <v>102</v>
      </c>
      <c r="AT53" s="19">
        <f t="shared" si="110"/>
        <v>243</v>
      </c>
      <c r="AU53" s="19">
        <f t="shared" si="110"/>
        <v>166</v>
      </c>
      <c r="AV53" s="19">
        <f t="shared" si="110"/>
        <v>114</v>
      </c>
      <c r="AW53" s="19">
        <f t="shared" si="110"/>
        <v>166</v>
      </c>
      <c r="AX53" s="19">
        <f t="shared" si="110"/>
        <v>130</v>
      </c>
      <c r="AY53" s="19">
        <f t="shared" si="110"/>
        <v>199</v>
      </c>
      <c r="AZ53" s="19">
        <f t="shared" si="110"/>
        <v>161</v>
      </c>
      <c r="BA53" s="19">
        <f t="shared" si="110"/>
        <v>188</v>
      </c>
      <c r="BB53" s="19">
        <f t="shared" si="110"/>
        <v>106</v>
      </c>
      <c r="BC53" s="19">
        <f t="shared" si="110"/>
        <v>213</v>
      </c>
      <c r="BD53" s="19">
        <f t="shared" si="110"/>
        <v>81</v>
      </c>
      <c r="BE53" s="19">
        <f t="shared" si="110"/>
        <v>150</v>
      </c>
      <c r="BF53" s="19">
        <f t="shared" si="110"/>
        <v>129.30000000000001</v>
      </c>
      <c r="BG53" s="19">
        <f t="shared" si="110"/>
        <v>175.8</v>
      </c>
      <c r="BH53" s="19">
        <f t="shared" si="110"/>
        <v>139</v>
      </c>
      <c r="BI53" s="19">
        <f t="shared" si="110"/>
        <v>170.5</v>
      </c>
      <c r="BJ53" s="19">
        <f t="shared" si="110"/>
        <v>168.7</v>
      </c>
      <c r="BK53" s="19">
        <f t="shared" si="110"/>
        <v>133.30000000000001</v>
      </c>
      <c r="BL53" s="19">
        <f t="shared" si="110"/>
        <v>171.7</v>
      </c>
      <c r="BM53" s="19">
        <f t="shared" si="110"/>
        <v>153.69999999999999</v>
      </c>
      <c r="BN53" s="19">
        <f t="shared" ref="BN53:CQ53" si="111">SUM(BN15:BN17)</f>
        <v>289</v>
      </c>
      <c r="BO53" s="19">
        <f t="shared" si="111"/>
        <v>216.29999999999998</v>
      </c>
      <c r="BP53" s="19">
        <f t="shared" si="111"/>
        <v>171.89999999999998</v>
      </c>
      <c r="BQ53" s="19">
        <f t="shared" si="111"/>
        <v>86.399999999999991</v>
      </c>
      <c r="BR53" s="19">
        <f t="shared" si="111"/>
        <v>228.8</v>
      </c>
      <c r="BS53" s="19">
        <f t="shared" si="111"/>
        <v>222.89999999999998</v>
      </c>
      <c r="BT53" s="19">
        <f t="shared" si="111"/>
        <v>116.79999999999998</v>
      </c>
      <c r="BU53" s="19">
        <f t="shared" si="111"/>
        <v>297</v>
      </c>
      <c r="BV53" s="19">
        <f t="shared" si="111"/>
        <v>105.6</v>
      </c>
      <c r="BW53" s="19">
        <f t="shared" si="111"/>
        <v>192</v>
      </c>
      <c r="BX53" s="19">
        <f t="shared" si="111"/>
        <v>223</v>
      </c>
      <c r="BY53" s="19">
        <f t="shared" si="111"/>
        <v>86.2</v>
      </c>
      <c r="BZ53" s="19">
        <f t="shared" si="111"/>
        <v>166.4</v>
      </c>
      <c r="CA53" s="19">
        <f t="shared" si="111"/>
        <v>135</v>
      </c>
      <c r="CB53" s="19">
        <f t="shared" si="111"/>
        <v>203.6</v>
      </c>
      <c r="CC53" s="19">
        <f t="shared" si="111"/>
        <v>197.8</v>
      </c>
      <c r="CD53" s="19">
        <f t="shared" si="111"/>
        <v>144</v>
      </c>
      <c r="CE53" s="19">
        <f t="shared" si="111"/>
        <v>169.6</v>
      </c>
      <c r="CF53" s="19">
        <f t="shared" si="111"/>
        <v>92.4</v>
      </c>
      <c r="CG53" s="19">
        <f t="shared" si="111"/>
        <v>172</v>
      </c>
      <c r="CH53" s="19">
        <f t="shared" si="111"/>
        <v>80</v>
      </c>
      <c r="CI53" s="19">
        <f t="shared" si="111"/>
        <v>63.199999999999996</v>
      </c>
      <c r="CJ53" s="19">
        <f t="shared" si="111"/>
        <v>171.4</v>
      </c>
      <c r="CK53" s="19">
        <f t="shared" si="111"/>
        <v>98.6</v>
      </c>
      <c r="CL53" s="19">
        <f t="shared" si="111"/>
        <v>132.6</v>
      </c>
      <c r="CM53" s="19">
        <f t="shared" si="111"/>
        <v>134</v>
      </c>
      <c r="CN53" s="19">
        <f t="shared" si="111"/>
        <v>168.8</v>
      </c>
      <c r="CO53" s="19">
        <f t="shared" si="111"/>
        <v>137</v>
      </c>
      <c r="CP53" s="19">
        <f t="shared" si="111"/>
        <v>128</v>
      </c>
      <c r="CQ53" s="19">
        <f t="shared" si="111"/>
        <v>103.20000000000002</v>
      </c>
      <c r="CR53" s="19"/>
      <c r="CS53" s="4">
        <f t="shared" ref="CS53:CS55" si="112">AVERAGE(BF53:CQ53)</f>
        <v>157.25</v>
      </c>
      <c r="CT53" s="25" t="s">
        <v>96</v>
      </c>
      <c r="CU53" s="4">
        <f t="shared" si="89"/>
        <v>152.92555319148934</v>
      </c>
      <c r="CV53" s="25" t="s">
        <v>91</v>
      </c>
      <c r="DA53" s="19"/>
      <c r="DC53" s="8">
        <v>1942</v>
      </c>
      <c r="DD53" s="19">
        <v>656.84400000000005</v>
      </c>
      <c r="DF53" s="8">
        <v>1963</v>
      </c>
      <c r="DG53" s="19">
        <v>642.87400000000014</v>
      </c>
      <c r="DI53" s="8">
        <v>1954</v>
      </c>
      <c r="DJ53" s="19">
        <v>396.74800000000005</v>
      </c>
      <c r="DL53" s="8">
        <v>1936</v>
      </c>
      <c r="DM53" s="27">
        <v>154.43200000000002</v>
      </c>
      <c r="DO53" s="8">
        <v>1976</v>
      </c>
      <c r="DP53" s="19">
        <v>125</v>
      </c>
      <c r="DR53" s="8">
        <v>1932</v>
      </c>
      <c r="DS53" s="8">
        <v>154.94</v>
      </c>
      <c r="DU53" s="8">
        <v>1984</v>
      </c>
      <c r="DV53" s="19">
        <v>185</v>
      </c>
      <c r="DY53" s="8">
        <v>1947</v>
      </c>
      <c r="DZ53" s="19">
        <v>42.417999999999999</v>
      </c>
      <c r="EB53" s="8">
        <v>1974</v>
      </c>
      <c r="EC53" s="8">
        <v>33</v>
      </c>
      <c r="EE53" s="8">
        <v>2006</v>
      </c>
      <c r="EF53" s="8">
        <v>39.4</v>
      </c>
      <c r="EH53" s="8">
        <v>1972</v>
      </c>
      <c r="EI53" s="8">
        <v>48</v>
      </c>
      <c r="EK53" s="8">
        <v>2017</v>
      </c>
      <c r="EL53" s="8">
        <v>57.2</v>
      </c>
      <c r="EN53" s="8">
        <v>1963</v>
      </c>
      <c r="EO53" s="8">
        <v>58.927999999999997</v>
      </c>
      <c r="EQ53" s="8">
        <v>1955</v>
      </c>
      <c r="ER53" s="8">
        <v>56.896000000000001</v>
      </c>
      <c r="ET53" s="8">
        <v>2018</v>
      </c>
      <c r="EU53" s="8">
        <v>59.6</v>
      </c>
      <c r="EW53" s="8">
        <v>2017</v>
      </c>
      <c r="EX53" s="8">
        <v>49.8</v>
      </c>
      <c r="EZ53" s="8">
        <v>1952</v>
      </c>
      <c r="FA53" s="8">
        <v>52.578000000000003</v>
      </c>
      <c r="FC53" s="8">
        <v>1935</v>
      </c>
      <c r="FD53" s="8">
        <v>42.417999999999999</v>
      </c>
      <c r="FF53" s="8">
        <v>1973</v>
      </c>
      <c r="FG53" s="8">
        <v>45</v>
      </c>
      <c r="FI53" s="8">
        <v>2006</v>
      </c>
      <c r="FJ53" s="19">
        <v>86.2</v>
      </c>
      <c r="FL53" s="8">
        <v>2016</v>
      </c>
      <c r="FM53" s="19">
        <v>134</v>
      </c>
      <c r="FO53" s="8">
        <v>1930</v>
      </c>
      <c r="FP53" s="19">
        <v>186.43600000000001</v>
      </c>
      <c r="FR53" s="8">
        <v>1949</v>
      </c>
      <c r="FS53" s="8">
        <v>248.91999999999996</v>
      </c>
      <c r="FU53" s="8">
        <v>1961</v>
      </c>
      <c r="FV53" s="8">
        <v>308.10199999999998</v>
      </c>
      <c r="FX53" s="8">
        <v>2005</v>
      </c>
      <c r="FY53" s="8">
        <v>374.40000000000003</v>
      </c>
      <c r="GA53" s="8">
        <v>1950</v>
      </c>
      <c r="GB53" s="19">
        <v>429.26</v>
      </c>
      <c r="GD53" s="8">
        <v>1989</v>
      </c>
      <c r="GE53" s="19">
        <v>491.59999999999997</v>
      </c>
      <c r="GG53" s="8">
        <v>2017</v>
      </c>
      <c r="GH53" s="8">
        <v>553.39999999999986</v>
      </c>
      <c r="GJ53" s="8">
        <v>1935</v>
      </c>
      <c r="GK53" s="19">
        <v>593.85200000000009</v>
      </c>
      <c r="GM53" s="8">
        <v>1993</v>
      </c>
      <c r="GN53" s="19">
        <v>396.2</v>
      </c>
      <c r="GP53" s="8">
        <v>2013</v>
      </c>
      <c r="GQ53" s="19">
        <v>453.19999999999993</v>
      </c>
      <c r="GS53" s="8">
        <v>1935</v>
      </c>
      <c r="GT53" s="19">
        <v>490.47399999999999</v>
      </c>
      <c r="GV53" s="8">
        <v>1957</v>
      </c>
      <c r="GW53" s="19">
        <v>537.21</v>
      </c>
      <c r="GY53" s="8">
        <v>1955</v>
      </c>
      <c r="GZ53" s="19">
        <v>130.30199999999999</v>
      </c>
      <c r="HB53" s="8">
        <v>2009</v>
      </c>
      <c r="HC53" s="19">
        <v>86</v>
      </c>
    </row>
    <row r="54" spans="1:211">
      <c r="A54" s="8" t="s">
        <v>356</v>
      </c>
      <c r="B54" s="19">
        <f t="shared" ref="B54:AG54" si="113">SUM(B12:B18)</f>
        <v>195.32599999999999</v>
      </c>
      <c r="C54" s="19">
        <f t="shared" si="113"/>
        <v>260.096</v>
      </c>
      <c r="D54" s="19">
        <f t="shared" si="113"/>
        <v>225.80599999999998</v>
      </c>
      <c r="E54" s="19">
        <f t="shared" si="113"/>
        <v>196.85000000000002</v>
      </c>
      <c r="F54" s="19">
        <f t="shared" si="113"/>
        <v>438.65799999999996</v>
      </c>
      <c r="G54" s="19">
        <f t="shared" si="113"/>
        <v>402.59</v>
      </c>
      <c r="H54" s="19">
        <f t="shared" si="113"/>
        <v>396.74799999999993</v>
      </c>
      <c r="I54" s="19">
        <f t="shared" si="113"/>
        <v>205.73999999999998</v>
      </c>
      <c r="J54" s="19">
        <f t="shared" si="113"/>
        <v>369.57000000000005</v>
      </c>
      <c r="K54" s="19">
        <f t="shared" si="113"/>
        <v>438.65800000000002</v>
      </c>
      <c r="L54" s="19">
        <f t="shared" si="113"/>
        <v>325.12</v>
      </c>
      <c r="M54" s="19">
        <f t="shared" si="113"/>
        <v>471.678</v>
      </c>
      <c r="N54" s="19">
        <f t="shared" si="113"/>
        <v>336.04199999999997</v>
      </c>
      <c r="O54" s="19">
        <f t="shared" si="113"/>
        <v>516.63599999999997</v>
      </c>
      <c r="P54" s="19">
        <f t="shared" si="113"/>
        <v>494.03</v>
      </c>
      <c r="Q54" s="19">
        <f t="shared" si="113"/>
        <v>391.15999999999997</v>
      </c>
      <c r="R54" s="19">
        <f t="shared" si="113"/>
        <v>303.02199999999999</v>
      </c>
      <c r="S54" s="19">
        <f t="shared" si="113"/>
        <v>368.30000000000007</v>
      </c>
      <c r="T54" s="19">
        <f t="shared" si="113"/>
        <v>379.22199999999998</v>
      </c>
      <c r="U54" s="19">
        <f t="shared" si="113"/>
        <v>350.01199999999994</v>
      </c>
      <c r="V54" s="19">
        <f t="shared" si="113"/>
        <v>445.77000000000004</v>
      </c>
      <c r="W54" s="19">
        <f t="shared" si="113"/>
        <v>528.06600000000003</v>
      </c>
      <c r="X54" s="19">
        <f t="shared" si="113"/>
        <v>535.93999999999994</v>
      </c>
      <c r="Y54" s="19">
        <f t="shared" si="113"/>
        <v>502.15800000000002</v>
      </c>
      <c r="Z54" s="19">
        <f t="shared" si="113"/>
        <v>467.61400000000003</v>
      </c>
      <c r="AA54" s="19">
        <f t="shared" si="113"/>
        <v>330.2</v>
      </c>
      <c r="AB54" s="19">
        <f t="shared" si="113"/>
        <v>389.38199999999995</v>
      </c>
      <c r="AC54" s="19">
        <f t="shared" si="113"/>
        <v>362.96600000000001</v>
      </c>
      <c r="AD54" s="19">
        <f t="shared" si="113"/>
        <v>263.90600000000001</v>
      </c>
      <c r="AE54" s="19">
        <f t="shared" si="113"/>
        <v>319.27800000000002</v>
      </c>
      <c r="AF54" s="19">
        <f t="shared" si="113"/>
        <v>348.23399999999998</v>
      </c>
      <c r="AG54" s="19">
        <f t="shared" si="113"/>
        <v>224.79000000000002</v>
      </c>
      <c r="AH54" s="19">
        <f t="shared" ref="AH54:BM54" si="114">SUM(AH12:AH18)</f>
        <v>405.892</v>
      </c>
      <c r="AI54" s="19">
        <f t="shared" si="114"/>
        <v>399.54200000000003</v>
      </c>
      <c r="AJ54" s="19">
        <f t="shared" si="114"/>
        <v>382.27</v>
      </c>
      <c r="AK54" s="19">
        <f t="shared" si="114"/>
        <v>376.93600000000004</v>
      </c>
      <c r="AL54" s="19">
        <f t="shared" si="114"/>
        <v>317.75400000000002</v>
      </c>
      <c r="AM54" s="19">
        <f t="shared" si="114"/>
        <v>431.29199999999997</v>
      </c>
      <c r="AN54" s="19">
        <f t="shared" si="114"/>
        <v>427.73599999999999</v>
      </c>
      <c r="AO54" s="19">
        <f t="shared" si="114"/>
        <v>219.202</v>
      </c>
      <c r="AP54" s="19">
        <f t="shared" si="114"/>
        <v>441.96</v>
      </c>
      <c r="AQ54" s="19">
        <f t="shared" si="114"/>
        <v>481</v>
      </c>
      <c r="AR54" s="19">
        <f t="shared" si="114"/>
        <v>236</v>
      </c>
      <c r="AS54" s="19">
        <f t="shared" si="114"/>
        <v>303</v>
      </c>
      <c r="AT54" s="19">
        <f t="shared" si="114"/>
        <v>428</v>
      </c>
      <c r="AU54" s="19">
        <f t="shared" si="114"/>
        <v>443</v>
      </c>
      <c r="AV54" s="19">
        <f t="shared" si="114"/>
        <v>440</v>
      </c>
      <c r="AW54" s="19">
        <f t="shared" si="114"/>
        <v>473</v>
      </c>
      <c r="AX54" s="19">
        <f t="shared" si="114"/>
        <v>444</v>
      </c>
      <c r="AY54" s="19">
        <f t="shared" si="114"/>
        <v>535</v>
      </c>
      <c r="AZ54" s="19">
        <f t="shared" si="114"/>
        <v>386</v>
      </c>
      <c r="BA54" s="19">
        <f t="shared" si="114"/>
        <v>427</v>
      </c>
      <c r="BB54" s="19">
        <f t="shared" si="114"/>
        <v>286</v>
      </c>
      <c r="BC54" s="19">
        <f t="shared" si="114"/>
        <v>446</v>
      </c>
      <c r="BD54" s="19">
        <f t="shared" si="114"/>
        <v>390</v>
      </c>
      <c r="BE54" s="19">
        <f t="shared" si="114"/>
        <v>404</v>
      </c>
      <c r="BF54" s="19">
        <f t="shared" si="114"/>
        <v>394.5</v>
      </c>
      <c r="BG54" s="19">
        <f t="shared" si="114"/>
        <v>370.1</v>
      </c>
      <c r="BH54" s="19">
        <f t="shared" si="114"/>
        <v>322.3</v>
      </c>
      <c r="BI54" s="19">
        <f t="shared" si="114"/>
        <v>399.9</v>
      </c>
      <c r="BJ54" s="19">
        <f t="shared" si="114"/>
        <v>440.79999999999995</v>
      </c>
      <c r="BK54" s="19">
        <f t="shared" si="114"/>
        <v>364.9</v>
      </c>
      <c r="BL54" s="19">
        <f t="shared" si="114"/>
        <v>462.79999999999995</v>
      </c>
      <c r="BM54" s="19">
        <f t="shared" si="114"/>
        <v>396.2</v>
      </c>
      <c r="BN54" s="19">
        <f t="shared" ref="BN54:CP54" si="115">SUM(BN12:BN18)</f>
        <v>586.79999999999995</v>
      </c>
      <c r="BO54" s="19">
        <f t="shared" si="115"/>
        <v>506.6</v>
      </c>
      <c r="BP54" s="19">
        <f t="shared" si="115"/>
        <v>432.2</v>
      </c>
      <c r="BQ54" s="19">
        <f t="shared" si="115"/>
        <v>237.60000000000002</v>
      </c>
      <c r="BR54" s="19">
        <f t="shared" si="115"/>
        <v>575.40000000000009</v>
      </c>
      <c r="BS54" s="19">
        <f t="shared" si="115"/>
        <v>489.90000000000003</v>
      </c>
      <c r="BT54" s="19">
        <f t="shared" si="115"/>
        <v>309.2</v>
      </c>
      <c r="BU54" s="19">
        <f t="shared" si="115"/>
        <v>518.6</v>
      </c>
      <c r="BV54" s="19">
        <f t="shared" si="115"/>
        <v>340.6</v>
      </c>
      <c r="BW54" s="19">
        <f t="shared" si="115"/>
        <v>329.59999999999997</v>
      </c>
      <c r="BX54" s="19">
        <f t="shared" si="115"/>
        <v>488.00000000000006</v>
      </c>
      <c r="BY54" s="19">
        <f t="shared" si="115"/>
        <v>237.99999999999997</v>
      </c>
      <c r="BZ54" s="19">
        <f t="shared" si="115"/>
        <v>349.8</v>
      </c>
      <c r="CA54" s="19">
        <f t="shared" si="115"/>
        <v>339.6</v>
      </c>
      <c r="CB54" s="19">
        <f t="shared" si="115"/>
        <v>588.79999999999995</v>
      </c>
      <c r="CC54" s="19">
        <f t="shared" si="115"/>
        <v>402.79999999999995</v>
      </c>
      <c r="CD54" s="19">
        <f t="shared" si="115"/>
        <v>571.20000000000005</v>
      </c>
      <c r="CE54" s="19">
        <f t="shared" si="115"/>
        <v>428.2</v>
      </c>
      <c r="CF54" s="19">
        <f t="shared" si="115"/>
        <v>394.19999999999993</v>
      </c>
      <c r="CG54" s="19">
        <f t="shared" si="115"/>
        <v>403.6</v>
      </c>
      <c r="CH54" s="19">
        <f t="shared" si="115"/>
        <v>229.7</v>
      </c>
      <c r="CI54" s="19">
        <f t="shared" si="115"/>
        <v>252.60000000000002</v>
      </c>
      <c r="CJ54" s="19">
        <f t="shared" si="115"/>
        <v>341.99999999999994</v>
      </c>
      <c r="CK54" s="19">
        <f t="shared" si="115"/>
        <v>266.8</v>
      </c>
      <c r="CL54" s="19">
        <f t="shared" si="115"/>
        <v>356.80000000000007</v>
      </c>
      <c r="CM54" s="19">
        <f t="shared" si="115"/>
        <v>419.4</v>
      </c>
      <c r="CN54" s="19">
        <f t="shared" si="115"/>
        <v>335.6</v>
      </c>
      <c r="CO54" s="19">
        <f t="shared" si="115"/>
        <v>513.19999999999993</v>
      </c>
      <c r="CP54" s="19">
        <f t="shared" si="115"/>
        <v>590.19999999999993</v>
      </c>
      <c r="CQ54" s="19">
        <f>SUM(CQ12:CQ18)</f>
        <v>187.6</v>
      </c>
      <c r="CR54" s="19"/>
      <c r="CS54" s="4">
        <f t="shared" si="112"/>
        <v>399.371052631579</v>
      </c>
      <c r="CT54" s="25" t="s">
        <v>356</v>
      </c>
      <c r="CU54" s="4">
        <f t="shared" si="89"/>
        <v>388.13034042553187</v>
      </c>
      <c r="DA54" s="19"/>
      <c r="DC54" s="8">
        <v>1943</v>
      </c>
      <c r="DD54" s="19">
        <v>658.62199999999996</v>
      </c>
      <c r="DF54" s="8">
        <v>1987</v>
      </c>
      <c r="DG54" s="19">
        <v>651.6</v>
      </c>
      <c r="DI54" s="8">
        <v>1940</v>
      </c>
      <c r="DJ54" s="8">
        <v>399.54200000000003</v>
      </c>
      <c r="DL54" s="8">
        <v>1980</v>
      </c>
      <c r="DM54" s="27">
        <v>161</v>
      </c>
      <c r="DO54" s="8">
        <v>1996</v>
      </c>
      <c r="DP54" s="19">
        <v>126</v>
      </c>
      <c r="DR54" s="8">
        <v>1959</v>
      </c>
      <c r="DS54" s="8">
        <v>155.95600000000002</v>
      </c>
      <c r="DU54" s="8">
        <v>2009</v>
      </c>
      <c r="DV54" s="19">
        <v>185.2</v>
      </c>
      <c r="DY54" s="8">
        <v>1967</v>
      </c>
      <c r="DZ54" s="19">
        <v>42.417999999999999</v>
      </c>
      <c r="EB54" s="8">
        <v>2006</v>
      </c>
      <c r="EC54" s="8">
        <v>34</v>
      </c>
      <c r="EE54" s="8">
        <v>1968</v>
      </c>
      <c r="EF54" s="8">
        <v>40.386000000000003</v>
      </c>
      <c r="EH54" s="8">
        <v>2007</v>
      </c>
      <c r="EI54" s="8">
        <v>48.8</v>
      </c>
      <c r="EK54" s="8">
        <v>1960</v>
      </c>
      <c r="EL54" s="8">
        <v>57.658000000000001</v>
      </c>
      <c r="EN54" s="8">
        <v>2004</v>
      </c>
      <c r="EO54" s="8">
        <v>59.6</v>
      </c>
      <c r="EQ54" s="8">
        <v>2010</v>
      </c>
      <c r="ER54" s="8">
        <v>57.6</v>
      </c>
      <c r="ET54" s="8">
        <v>1989</v>
      </c>
      <c r="EU54" s="8">
        <v>61.2</v>
      </c>
      <c r="EW54" s="8">
        <v>1997</v>
      </c>
      <c r="EX54" s="8">
        <v>50.1</v>
      </c>
      <c r="EZ54" s="8">
        <v>2012</v>
      </c>
      <c r="FA54" s="8">
        <v>53</v>
      </c>
      <c r="FC54" s="8">
        <v>1938</v>
      </c>
      <c r="FD54" s="8">
        <v>42.417999999999999</v>
      </c>
      <c r="FF54" s="8">
        <v>1953</v>
      </c>
      <c r="FG54" s="8">
        <v>45.466000000000001</v>
      </c>
      <c r="FI54" s="8">
        <v>2016</v>
      </c>
      <c r="FJ54" s="19">
        <v>87.2</v>
      </c>
      <c r="FL54" s="8">
        <v>1932</v>
      </c>
      <c r="FM54" s="19">
        <v>134.11199999999999</v>
      </c>
      <c r="FO54" s="8">
        <v>2019</v>
      </c>
      <c r="FP54" s="19">
        <v>186.6</v>
      </c>
      <c r="FR54" s="8">
        <v>2010</v>
      </c>
      <c r="FS54" s="8">
        <v>254.2</v>
      </c>
      <c r="FU54" s="8">
        <v>2002</v>
      </c>
      <c r="FV54" s="8">
        <v>309.40000000000003</v>
      </c>
      <c r="FX54" s="8">
        <v>1937</v>
      </c>
      <c r="FY54" s="8">
        <v>375.41199999999998</v>
      </c>
      <c r="GA54" s="8">
        <v>2019</v>
      </c>
      <c r="GB54" s="19">
        <v>435.80000000000007</v>
      </c>
      <c r="GD54" s="8">
        <v>2012</v>
      </c>
      <c r="GE54" s="19">
        <v>494.59999999999997</v>
      </c>
      <c r="GG54" s="8">
        <v>1996</v>
      </c>
      <c r="GH54" s="8">
        <v>556.29999999999995</v>
      </c>
      <c r="GJ54" s="8">
        <v>2011</v>
      </c>
      <c r="GK54" s="19">
        <v>594.6</v>
      </c>
      <c r="GM54" s="8">
        <v>1936</v>
      </c>
      <c r="GN54" s="19">
        <v>396.74799999999993</v>
      </c>
      <c r="GP54" s="8">
        <v>2012</v>
      </c>
      <c r="GQ54" s="19">
        <v>453.8</v>
      </c>
      <c r="GS54" s="8">
        <v>2012</v>
      </c>
      <c r="GT54" s="19">
        <v>491.8</v>
      </c>
      <c r="GV54" s="8">
        <v>1958</v>
      </c>
      <c r="GW54" s="19">
        <v>539.24200000000008</v>
      </c>
      <c r="GY54" s="8">
        <v>1982</v>
      </c>
      <c r="GZ54" s="19">
        <v>133</v>
      </c>
      <c r="HB54" s="8">
        <v>2016</v>
      </c>
      <c r="HC54" s="19">
        <v>86.6</v>
      </c>
    </row>
    <row r="55" spans="1:211">
      <c r="A55" s="8" t="s">
        <v>373</v>
      </c>
      <c r="C55" s="19">
        <f t="shared" ref="C55:AH55" si="116">SUM(B12:B18,C7)</f>
        <v>236.22</v>
      </c>
      <c r="D55" s="19">
        <f t="shared" si="116"/>
        <v>315.976</v>
      </c>
      <c r="E55" s="19">
        <f t="shared" si="116"/>
        <v>268.98599999999999</v>
      </c>
      <c r="F55" s="19">
        <f t="shared" si="116"/>
        <v>226.56800000000001</v>
      </c>
      <c r="G55" s="19">
        <f t="shared" si="116"/>
        <v>478.28199999999998</v>
      </c>
      <c r="H55" s="19">
        <f t="shared" si="116"/>
        <v>454.40599999999995</v>
      </c>
      <c r="I55" s="19">
        <f t="shared" si="116"/>
        <v>474.47199999999992</v>
      </c>
      <c r="J55" s="19">
        <f t="shared" si="116"/>
        <v>240.28399999999999</v>
      </c>
      <c r="K55" s="19">
        <f t="shared" si="116"/>
        <v>371.09400000000005</v>
      </c>
      <c r="L55" s="19">
        <f t="shared" si="116"/>
        <v>532.63800000000003</v>
      </c>
      <c r="M55" s="19">
        <f t="shared" si="116"/>
        <v>363.98200000000003</v>
      </c>
      <c r="N55" s="19">
        <f t="shared" si="116"/>
        <v>527.55799999999999</v>
      </c>
      <c r="O55" s="19">
        <f t="shared" si="116"/>
        <v>346.71</v>
      </c>
      <c r="P55" s="19">
        <f t="shared" si="116"/>
        <v>522.98599999999999</v>
      </c>
      <c r="Q55" s="19">
        <f t="shared" si="116"/>
        <v>575.05599999999993</v>
      </c>
      <c r="R55" s="19">
        <f t="shared" si="116"/>
        <v>417.83</v>
      </c>
      <c r="S55" s="19">
        <f t="shared" si="116"/>
        <v>345.44</v>
      </c>
      <c r="T55" s="19">
        <f t="shared" si="116"/>
        <v>467.61400000000003</v>
      </c>
      <c r="U55" s="19">
        <f t="shared" si="116"/>
        <v>436.62599999999998</v>
      </c>
      <c r="V55" s="19">
        <f t="shared" si="116"/>
        <v>380.74599999999992</v>
      </c>
      <c r="W55" s="19">
        <f t="shared" si="116"/>
        <v>502.41200000000003</v>
      </c>
      <c r="X55" s="19">
        <f t="shared" si="116"/>
        <v>579.62800000000004</v>
      </c>
      <c r="Y55" s="19">
        <f t="shared" si="116"/>
        <v>670.56</v>
      </c>
      <c r="Z55" s="19">
        <f t="shared" si="116"/>
        <v>512.82600000000002</v>
      </c>
      <c r="AA55" s="19">
        <f t="shared" si="116"/>
        <v>471.42400000000004</v>
      </c>
      <c r="AB55" s="19">
        <f t="shared" si="116"/>
        <v>409.702</v>
      </c>
      <c r="AC55" s="19">
        <f t="shared" si="116"/>
        <v>400.04999999999995</v>
      </c>
      <c r="AD55" s="19">
        <f t="shared" si="116"/>
        <v>408.94</v>
      </c>
      <c r="AE55" s="19">
        <f t="shared" si="116"/>
        <v>277.36799999999999</v>
      </c>
      <c r="AF55" s="19">
        <f t="shared" si="116"/>
        <v>333.24800000000005</v>
      </c>
      <c r="AG55" s="19">
        <f t="shared" si="116"/>
        <v>475.23399999999998</v>
      </c>
      <c r="AH55" s="19">
        <f t="shared" si="116"/>
        <v>366.01400000000001</v>
      </c>
      <c r="AI55" s="19">
        <f t="shared" ref="AI55:BN55" si="117">SUM(AH12:AH18,AI7)</f>
        <v>427.99</v>
      </c>
      <c r="AJ55" s="19">
        <f t="shared" si="117"/>
        <v>467.10599999999999</v>
      </c>
      <c r="AK55" s="19">
        <f t="shared" si="117"/>
        <v>424.94200000000001</v>
      </c>
      <c r="AL55" s="19">
        <f t="shared" si="117"/>
        <v>477.26600000000002</v>
      </c>
      <c r="AM55" s="19">
        <f t="shared" si="117"/>
        <v>360.17200000000003</v>
      </c>
      <c r="AN55" s="19">
        <f t="shared" si="117"/>
        <v>468.88399999999996</v>
      </c>
      <c r="AO55" s="19">
        <f t="shared" si="117"/>
        <v>476.50400000000002</v>
      </c>
      <c r="AP55" s="19">
        <f t="shared" si="117"/>
        <v>237.23599999999999</v>
      </c>
      <c r="AQ55" s="19">
        <f t="shared" si="117"/>
        <v>529.96</v>
      </c>
      <c r="AR55" s="19">
        <f t="shared" si="117"/>
        <v>521</v>
      </c>
      <c r="AS55" s="19">
        <f t="shared" si="117"/>
        <v>259</v>
      </c>
      <c r="AT55" s="19">
        <f t="shared" si="117"/>
        <v>309</v>
      </c>
      <c r="AU55" s="19">
        <f t="shared" si="117"/>
        <v>495</v>
      </c>
      <c r="AV55" s="19">
        <f t="shared" si="117"/>
        <v>546</v>
      </c>
      <c r="AW55" s="19">
        <f t="shared" si="117"/>
        <v>502</v>
      </c>
      <c r="AX55" s="19">
        <f t="shared" si="117"/>
        <v>473</v>
      </c>
      <c r="AY55" s="19">
        <f t="shared" si="117"/>
        <v>459</v>
      </c>
      <c r="AZ55" s="19">
        <f t="shared" si="117"/>
        <v>586</v>
      </c>
      <c r="BA55" s="19">
        <f t="shared" si="117"/>
        <v>395</v>
      </c>
      <c r="BB55" s="19">
        <f t="shared" si="117"/>
        <v>459</v>
      </c>
      <c r="BC55" s="19">
        <f t="shared" si="117"/>
        <v>322</v>
      </c>
      <c r="BD55" s="19">
        <f t="shared" si="117"/>
        <v>456</v>
      </c>
      <c r="BE55" s="19">
        <f t="shared" si="117"/>
        <v>557</v>
      </c>
      <c r="BF55" s="19">
        <f t="shared" si="117"/>
        <v>483.1</v>
      </c>
      <c r="BG55" s="19">
        <f t="shared" si="117"/>
        <v>402.5</v>
      </c>
      <c r="BH55" s="19">
        <f t="shared" si="117"/>
        <v>380.70000000000005</v>
      </c>
      <c r="BI55" s="19">
        <f t="shared" si="117"/>
        <v>384.5</v>
      </c>
      <c r="BJ55" s="19">
        <f t="shared" si="117"/>
        <v>423.9</v>
      </c>
      <c r="BK55" s="19">
        <f t="shared" si="117"/>
        <v>494.69999999999993</v>
      </c>
      <c r="BL55" s="19">
        <f t="shared" si="117"/>
        <v>441.9</v>
      </c>
      <c r="BM55" s="19">
        <f t="shared" si="117"/>
        <v>498.09999999999997</v>
      </c>
      <c r="BN55" s="19">
        <f t="shared" si="117"/>
        <v>442.09999999999997</v>
      </c>
      <c r="BO55" s="19">
        <f t="shared" ref="BO55:CR55" si="118">SUM(BN12:BN18,BO7)</f>
        <v>708.69999999999993</v>
      </c>
      <c r="BP55" s="19">
        <f t="shared" si="118"/>
        <v>523.9</v>
      </c>
      <c r="BQ55" s="19">
        <f t="shared" si="118"/>
        <v>506.29999999999995</v>
      </c>
      <c r="BR55" s="19">
        <f t="shared" si="118"/>
        <v>256.90000000000003</v>
      </c>
      <c r="BS55" s="19">
        <f t="shared" si="118"/>
        <v>622.00000000000011</v>
      </c>
      <c r="BT55" s="19">
        <f t="shared" si="118"/>
        <v>569.1</v>
      </c>
      <c r="BU55" s="19">
        <f t="shared" si="118"/>
        <v>311.39999999999998</v>
      </c>
      <c r="BV55" s="19">
        <f t="shared" si="118"/>
        <v>589.4</v>
      </c>
      <c r="BW55" s="19">
        <f t="shared" si="118"/>
        <v>365.8</v>
      </c>
      <c r="BX55" s="19">
        <f t="shared" si="118"/>
        <v>354.59999999999997</v>
      </c>
      <c r="BY55" s="19">
        <f t="shared" si="118"/>
        <v>553.20000000000005</v>
      </c>
      <c r="BZ55" s="19">
        <f t="shared" si="118"/>
        <v>290.2</v>
      </c>
      <c r="CA55" s="19">
        <f t="shared" si="118"/>
        <v>407.8</v>
      </c>
      <c r="CB55" s="19">
        <f t="shared" si="118"/>
        <v>359</v>
      </c>
      <c r="CC55" s="19">
        <f t="shared" si="118"/>
        <v>598.79999999999995</v>
      </c>
      <c r="CD55" s="19">
        <f t="shared" si="118"/>
        <v>443.4</v>
      </c>
      <c r="CE55" s="19">
        <f t="shared" si="118"/>
        <v>611.40000000000009</v>
      </c>
      <c r="CF55" s="19">
        <f t="shared" si="118"/>
        <v>453.8</v>
      </c>
      <c r="CG55" s="19">
        <f t="shared" si="118"/>
        <v>453.19999999999993</v>
      </c>
      <c r="CH55" s="19">
        <f t="shared" si="118"/>
        <v>482.8</v>
      </c>
      <c r="CI55" s="19">
        <f t="shared" si="118"/>
        <v>234.1</v>
      </c>
      <c r="CJ55" s="19">
        <f t="shared" si="118"/>
        <v>321.8</v>
      </c>
      <c r="CK55" s="19">
        <f t="shared" si="118"/>
        <v>369.19999999999993</v>
      </c>
      <c r="CL55" s="19">
        <f t="shared" si="118"/>
        <v>347.20000000000005</v>
      </c>
      <c r="CM55" s="19">
        <f t="shared" si="118"/>
        <v>360.60000000000008</v>
      </c>
      <c r="CN55" s="19">
        <f t="shared" si="118"/>
        <v>419.59999999999997</v>
      </c>
      <c r="CO55" s="19">
        <f t="shared" si="118"/>
        <v>343.40000000000003</v>
      </c>
      <c r="CP55" s="19">
        <f t="shared" si="118"/>
        <v>525.79999999999995</v>
      </c>
      <c r="CQ55" s="19">
        <f t="shared" si="118"/>
        <v>650.59999999999991</v>
      </c>
      <c r="CR55" s="19">
        <f t="shared" si="118"/>
        <v>194.2</v>
      </c>
      <c r="CS55" s="4">
        <f t="shared" si="112"/>
        <v>446.98684210526307</v>
      </c>
      <c r="CT55" s="25" t="s">
        <v>373</v>
      </c>
      <c r="CU55" s="4">
        <f t="shared" ref="CU55" si="119">AVERAGE(B55:CQ55)</f>
        <v>436.40258064516132</v>
      </c>
      <c r="CX55" s="6"/>
      <c r="DA55" s="19"/>
      <c r="DC55" s="8">
        <v>2019</v>
      </c>
      <c r="DD55" s="19">
        <v>661</v>
      </c>
      <c r="DF55" s="8">
        <v>1946</v>
      </c>
      <c r="DG55" s="19">
        <v>669.03599999999983</v>
      </c>
      <c r="DI55" s="8">
        <v>1961</v>
      </c>
      <c r="DJ55" s="19">
        <v>400.81200000000001</v>
      </c>
      <c r="DL55" s="8">
        <v>1947</v>
      </c>
      <c r="DM55" s="27">
        <v>164.59200000000001</v>
      </c>
      <c r="DO55" s="8">
        <v>1963</v>
      </c>
      <c r="DP55" s="19">
        <v>130.048</v>
      </c>
      <c r="DR55" s="8">
        <v>1945</v>
      </c>
      <c r="DS55" s="8">
        <v>158.49599999999998</v>
      </c>
      <c r="DU55" s="8">
        <v>1960</v>
      </c>
      <c r="DV55" s="19">
        <v>185.67400000000001</v>
      </c>
      <c r="DY55" s="8">
        <v>1965</v>
      </c>
      <c r="DZ55" s="19">
        <v>42.671999999999997</v>
      </c>
      <c r="EB55" s="8">
        <v>1942</v>
      </c>
      <c r="EC55" s="8">
        <v>35.814</v>
      </c>
      <c r="EE55" s="8">
        <v>1963</v>
      </c>
      <c r="EF55" s="8">
        <v>41.148000000000003</v>
      </c>
      <c r="EH55" s="8">
        <v>1948</v>
      </c>
      <c r="EI55" s="8">
        <v>49.783999999999999</v>
      </c>
      <c r="EK55" s="8">
        <v>1988</v>
      </c>
      <c r="EL55" s="8">
        <v>60.8</v>
      </c>
      <c r="EN55" s="8">
        <v>1941</v>
      </c>
      <c r="EO55" s="8">
        <v>59.69</v>
      </c>
      <c r="EQ55" s="8">
        <v>1941</v>
      </c>
      <c r="ER55" s="8">
        <v>58.165999999999997</v>
      </c>
      <c r="ET55" s="8">
        <v>2006</v>
      </c>
      <c r="EU55" s="8">
        <v>62.4</v>
      </c>
      <c r="EW55" s="8">
        <v>2009</v>
      </c>
      <c r="EX55" s="8">
        <v>50.2</v>
      </c>
      <c r="EZ55" s="8">
        <v>2005</v>
      </c>
      <c r="FA55" s="8">
        <v>53.6</v>
      </c>
      <c r="FC55" s="8">
        <v>2019</v>
      </c>
      <c r="FD55" s="8">
        <v>42.6</v>
      </c>
      <c r="FF55" s="8">
        <v>1996</v>
      </c>
      <c r="FG55" s="8">
        <v>46.7</v>
      </c>
      <c r="FI55" s="8">
        <v>2017</v>
      </c>
      <c r="FJ55" s="19">
        <v>89</v>
      </c>
      <c r="FL55" s="8">
        <v>1970</v>
      </c>
      <c r="FM55" s="19">
        <v>135.38200000000001</v>
      </c>
      <c r="FO55" s="8">
        <v>1974</v>
      </c>
      <c r="FP55" s="19">
        <v>187</v>
      </c>
      <c r="FR55" s="8">
        <v>1933</v>
      </c>
      <c r="FS55" s="8">
        <v>255.27</v>
      </c>
      <c r="FU55" s="8">
        <v>1971</v>
      </c>
      <c r="FV55" s="8">
        <v>316</v>
      </c>
      <c r="FX55" s="8">
        <v>1974</v>
      </c>
      <c r="FY55" s="8">
        <v>377</v>
      </c>
      <c r="GA55" s="8">
        <v>1952</v>
      </c>
      <c r="GB55" s="19">
        <v>439.166</v>
      </c>
      <c r="GD55" s="8">
        <v>2000</v>
      </c>
      <c r="GE55" s="19">
        <v>494.99999999999989</v>
      </c>
      <c r="GG55" s="8">
        <v>1983</v>
      </c>
      <c r="GH55" s="8">
        <v>557</v>
      </c>
      <c r="GJ55" s="8">
        <v>1989</v>
      </c>
      <c r="GK55" s="19">
        <v>595.9</v>
      </c>
      <c r="GM55" s="8">
        <v>1963</v>
      </c>
      <c r="GN55" s="19">
        <v>399.54200000000003</v>
      </c>
      <c r="GP55" s="8">
        <v>1936</v>
      </c>
      <c r="GQ55" s="19">
        <v>454.40599999999995</v>
      </c>
      <c r="GS55" s="8">
        <v>2014</v>
      </c>
      <c r="GT55" s="19">
        <v>500.8</v>
      </c>
      <c r="GV55" s="8">
        <v>1968</v>
      </c>
      <c r="GW55" s="19">
        <v>545.08399999999995</v>
      </c>
      <c r="GY55" s="8">
        <v>2017</v>
      </c>
      <c r="GZ55" s="19">
        <v>133.80000000000001</v>
      </c>
      <c r="HB55" s="8">
        <v>2006</v>
      </c>
      <c r="HC55" s="19">
        <v>86.800000000000011</v>
      </c>
    </row>
    <row r="56" spans="1:211">
      <c r="A56" s="8" t="s">
        <v>345</v>
      </c>
      <c r="B56" s="19">
        <f t="shared" ref="B56:AG56" si="120">SUM(B12:B13)</f>
        <v>25.908000000000001</v>
      </c>
      <c r="C56" s="19">
        <f t="shared" si="120"/>
        <v>136.90600000000001</v>
      </c>
      <c r="D56" s="19">
        <f t="shared" si="120"/>
        <v>55.372</v>
      </c>
      <c r="E56" s="19">
        <f t="shared" si="120"/>
        <v>58.42</v>
      </c>
      <c r="F56" s="19">
        <f t="shared" si="120"/>
        <v>171.70400000000001</v>
      </c>
      <c r="G56" s="19">
        <f t="shared" si="120"/>
        <v>84.581999999999994</v>
      </c>
      <c r="H56" s="19">
        <f t="shared" si="120"/>
        <v>123.69799999999999</v>
      </c>
      <c r="I56" s="19">
        <f t="shared" si="120"/>
        <v>52.323999999999998</v>
      </c>
      <c r="J56" s="19">
        <f t="shared" si="120"/>
        <v>96.012</v>
      </c>
      <c r="K56" s="19">
        <f t="shared" si="120"/>
        <v>180.08600000000001</v>
      </c>
      <c r="L56" s="19">
        <f t="shared" si="120"/>
        <v>74.676000000000002</v>
      </c>
      <c r="M56" s="19">
        <f t="shared" si="120"/>
        <v>117.85599999999999</v>
      </c>
      <c r="N56" s="19">
        <f t="shared" si="120"/>
        <v>125.476</v>
      </c>
      <c r="O56" s="19">
        <f t="shared" si="120"/>
        <v>197.86599999999999</v>
      </c>
      <c r="P56" s="19">
        <f t="shared" si="120"/>
        <v>101.60000000000001</v>
      </c>
      <c r="Q56" s="19">
        <f t="shared" si="120"/>
        <v>53.593999999999994</v>
      </c>
      <c r="R56" s="19">
        <f t="shared" si="120"/>
        <v>69.087999999999994</v>
      </c>
      <c r="S56" s="19">
        <f t="shared" si="120"/>
        <v>114.80799999999999</v>
      </c>
      <c r="T56" s="19">
        <f t="shared" si="120"/>
        <v>188.214</v>
      </c>
      <c r="U56" s="19">
        <f t="shared" si="120"/>
        <v>144.78</v>
      </c>
      <c r="V56" s="19">
        <f t="shared" si="120"/>
        <v>186.43600000000001</v>
      </c>
      <c r="W56" s="19">
        <f t="shared" si="120"/>
        <v>101.34599999999999</v>
      </c>
      <c r="X56" s="19">
        <f t="shared" si="120"/>
        <v>141.98599999999999</v>
      </c>
      <c r="Y56" s="19">
        <f t="shared" si="120"/>
        <v>166.37</v>
      </c>
      <c r="Z56" s="19">
        <f t="shared" si="120"/>
        <v>181.864</v>
      </c>
      <c r="AA56" s="19">
        <f t="shared" si="120"/>
        <v>120.904</v>
      </c>
      <c r="AB56" s="19">
        <f t="shared" si="120"/>
        <v>132.58799999999999</v>
      </c>
      <c r="AC56" s="19">
        <f t="shared" si="120"/>
        <v>61.468000000000004</v>
      </c>
      <c r="AD56" s="19">
        <f t="shared" si="120"/>
        <v>97.536000000000001</v>
      </c>
      <c r="AE56" s="19">
        <f t="shared" si="120"/>
        <v>119.126</v>
      </c>
      <c r="AF56" s="19">
        <f t="shared" si="120"/>
        <v>148.33600000000001</v>
      </c>
      <c r="AG56" s="19">
        <f t="shared" si="120"/>
        <v>109.72800000000001</v>
      </c>
      <c r="AH56" s="19">
        <f t="shared" ref="AH56:BM56" si="121">SUM(AH12:AH13)</f>
        <v>109.22</v>
      </c>
      <c r="AI56" s="19">
        <f t="shared" si="121"/>
        <v>149.60599999999999</v>
      </c>
      <c r="AJ56" s="19">
        <f t="shared" si="121"/>
        <v>150.62199999999999</v>
      </c>
      <c r="AK56" s="19">
        <f t="shared" si="121"/>
        <v>124.46000000000001</v>
      </c>
      <c r="AL56" s="19">
        <f t="shared" si="121"/>
        <v>121.92</v>
      </c>
      <c r="AM56" s="19">
        <f t="shared" si="121"/>
        <v>38.353999999999999</v>
      </c>
      <c r="AN56" s="19">
        <f t="shared" si="121"/>
        <v>175.26</v>
      </c>
      <c r="AO56" s="19">
        <f t="shared" si="121"/>
        <v>26.416</v>
      </c>
      <c r="AP56" s="19">
        <f t="shared" si="121"/>
        <v>172.72</v>
      </c>
      <c r="AQ56" s="19">
        <f t="shared" si="121"/>
        <v>96</v>
      </c>
      <c r="AR56" s="19">
        <f t="shared" si="121"/>
        <v>80</v>
      </c>
      <c r="AS56" s="19">
        <f t="shared" si="121"/>
        <v>56</v>
      </c>
      <c r="AT56" s="19">
        <f t="shared" si="121"/>
        <v>118</v>
      </c>
      <c r="AU56" s="19">
        <f t="shared" si="121"/>
        <v>142</v>
      </c>
      <c r="AV56" s="19">
        <f t="shared" si="121"/>
        <v>120</v>
      </c>
      <c r="AW56" s="19">
        <f t="shared" si="121"/>
        <v>166</v>
      </c>
      <c r="AX56" s="19">
        <f t="shared" si="121"/>
        <v>178</v>
      </c>
      <c r="AY56" s="19">
        <f t="shared" si="121"/>
        <v>141</v>
      </c>
      <c r="AZ56" s="19">
        <f t="shared" si="121"/>
        <v>138</v>
      </c>
      <c r="BA56" s="19">
        <f t="shared" si="121"/>
        <v>135</v>
      </c>
      <c r="BB56" s="19">
        <f t="shared" si="121"/>
        <v>130</v>
      </c>
      <c r="BC56" s="19">
        <f t="shared" si="121"/>
        <v>98</v>
      </c>
      <c r="BD56" s="19">
        <f t="shared" si="121"/>
        <v>143</v>
      </c>
      <c r="BE56" s="19">
        <f t="shared" si="121"/>
        <v>155</v>
      </c>
      <c r="BF56" s="19">
        <f t="shared" si="121"/>
        <v>101.6</v>
      </c>
      <c r="BG56" s="19">
        <f t="shared" si="121"/>
        <v>60</v>
      </c>
      <c r="BH56" s="19">
        <f t="shared" si="121"/>
        <v>129.4</v>
      </c>
      <c r="BI56" s="19">
        <f t="shared" si="121"/>
        <v>120.30000000000001</v>
      </c>
      <c r="BJ56" s="19">
        <f t="shared" si="121"/>
        <v>86.300000000000011</v>
      </c>
      <c r="BK56" s="19">
        <f t="shared" si="121"/>
        <v>106.4</v>
      </c>
      <c r="BL56" s="19">
        <f t="shared" si="121"/>
        <v>110.60000000000001</v>
      </c>
      <c r="BM56" s="19">
        <f t="shared" si="121"/>
        <v>141.69999999999999</v>
      </c>
      <c r="BN56" s="19">
        <f t="shared" ref="BN56:CQ56" si="122">SUM(BN12:BN13)</f>
        <v>224.8</v>
      </c>
      <c r="BO56" s="19">
        <f t="shared" si="122"/>
        <v>173.5</v>
      </c>
      <c r="BP56" s="19">
        <f t="shared" si="122"/>
        <v>150.19999999999999</v>
      </c>
      <c r="BQ56" s="19">
        <f t="shared" si="122"/>
        <v>93.3</v>
      </c>
      <c r="BR56" s="19">
        <f t="shared" si="122"/>
        <v>250</v>
      </c>
      <c r="BS56" s="19">
        <f t="shared" si="122"/>
        <v>186.8</v>
      </c>
      <c r="BT56" s="19">
        <f t="shared" si="122"/>
        <v>100.8</v>
      </c>
      <c r="BU56" s="19">
        <f t="shared" si="122"/>
        <v>98</v>
      </c>
      <c r="BV56" s="19">
        <f t="shared" si="122"/>
        <v>134.4</v>
      </c>
      <c r="BW56" s="19">
        <f t="shared" si="122"/>
        <v>89</v>
      </c>
      <c r="BX56" s="19">
        <f t="shared" si="122"/>
        <v>151.80000000000001</v>
      </c>
      <c r="BY56" s="19">
        <f t="shared" si="122"/>
        <v>102.39999999999999</v>
      </c>
      <c r="BZ56" s="19">
        <f t="shared" si="122"/>
        <v>93</v>
      </c>
      <c r="CA56" s="19">
        <f t="shared" si="122"/>
        <v>99</v>
      </c>
      <c r="CB56" s="19">
        <f t="shared" si="122"/>
        <v>177.79999999999998</v>
      </c>
      <c r="CC56" s="19">
        <f t="shared" si="122"/>
        <v>103</v>
      </c>
      <c r="CD56" s="19">
        <f t="shared" si="122"/>
        <v>212.4</v>
      </c>
      <c r="CE56" s="19">
        <f t="shared" si="122"/>
        <v>102.2</v>
      </c>
      <c r="CF56" s="19">
        <f t="shared" si="122"/>
        <v>153.19999999999999</v>
      </c>
      <c r="CG56" s="19">
        <f t="shared" si="122"/>
        <v>149.39999999999998</v>
      </c>
      <c r="CH56" s="19">
        <f t="shared" si="122"/>
        <v>108.3</v>
      </c>
      <c r="CI56" s="19">
        <f t="shared" si="122"/>
        <v>122.2</v>
      </c>
      <c r="CJ56" s="19">
        <f t="shared" si="122"/>
        <v>111.19999999999999</v>
      </c>
      <c r="CK56" s="19">
        <f t="shared" si="122"/>
        <v>80.8</v>
      </c>
      <c r="CL56" s="19">
        <f t="shared" si="122"/>
        <v>111</v>
      </c>
      <c r="CM56" s="19">
        <f t="shared" si="122"/>
        <v>137.6</v>
      </c>
      <c r="CN56" s="19">
        <f t="shared" si="122"/>
        <v>94.399999999999991</v>
      </c>
      <c r="CO56" s="19">
        <f t="shared" si="122"/>
        <v>219.2</v>
      </c>
      <c r="CP56" s="19">
        <f t="shared" si="122"/>
        <v>301</v>
      </c>
      <c r="CQ56" s="19">
        <f t="shared" si="122"/>
        <v>46</v>
      </c>
      <c r="CR56" s="19"/>
      <c r="CS56" s="4">
        <f t="shared" ref="CS56" si="123">AVERAGE(BF56:CQ56)</f>
        <v>132.44736842105263</v>
      </c>
      <c r="CT56" s="25" t="s">
        <v>345</v>
      </c>
      <c r="CU56" s="4">
        <f t="shared" ref="CU56" si="124">AVERAGE(B56:CQ56)</f>
        <v>124.87485106382978</v>
      </c>
      <c r="CX56" s="6"/>
      <c r="DA56" s="19"/>
      <c r="DC56" s="8">
        <v>1955</v>
      </c>
      <c r="DD56" s="19">
        <v>661.41599999999994</v>
      </c>
      <c r="DF56" s="8">
        <v>1971</v>
      </c>
      <c r="DG56" s="19">
        <v>672.36200000000008</v>
      </c>
      <c r="DI56" s="8">
        <v>1955</v>
      </c>
      <c r="DJ56" s="19">
        <v>401.82799999999997</v>
      </c>
      <c r="DL56" s="8">
        <v>1975</v>
      </c>
      <c r="DM56" s="27">
        <v>166</v>
      </c>
      <c r="DO56" s="8">
        <v>1948</v>
      </c>
      <c r="DP56" s="19">
        <v>133.35</v>
      </c>
      <c r="DR56" s="8">
        <v>1996</v>
      </c>
      <c r="DS56" s="8">
        <v>160.4</v>
      </c>
      <c r="DU56" s="8">
        <v>1944</v>
      </c>
      <c r="DV56" s="19">
        <v>185.928</v>
      </c>
      <c r="DY56" s="8">
        <v>1933</v>
      </c>
      <c r="DZ56" s="19">
        <v>43.18</v>
      </c>
      <c r="EB56" s="8">
        <v>1968</v>
      </c>
      <c r="EC56" s="8">
        <v>35.814</v>
      </c>
      <c r="EE56" s="8">
        <v>1934</v>
      </c>
      <c r="EF56" s="8">
        <v>41.402000000000001</v>
      </c>
      <c r="EH56" s="8">
        <v>1954</v>
      </c>
      <c r="EI56" s="8">
        <v>51.561999999999998</v>
      </c>
      <c r="EK56" s="8">
        <v>1969</v>
      </c>
      <c r="EL56" s="8">
        <v>60.96</v>
      </c>
      <c r="EN56" s="8">
        <v>1962</v>
      </c>
      <c r="EO56" s="8">
        <v>61.468000000000004</v>
      </c>
      <c r="EQ56" s="8">
        <v>2017</v>
      </c>
      <c r="ER56" s="8">
        <v>62.4</v>
      </c>
      <c r="ET56" s="8">
        <v>1996</v>
      </c>
      <c r="EU56" s="8">
        <v>63.4</v>
      </c>
      <c r="EW56" s="8">
        <v>1956</v>
      </c>
      <c r="EX56" s="8">
        <v>51.308</v>
      </c>
      <c r="EZ56" s="8">
        <v>1996</v>
      </c>
      <c r="FA56" s="8">
        <v>55</v>
      </c>
      <c r="FC56" s="8">
        <v>1985</v>
      </c>
      <c r="FD56" s="8">
        <v>45</v>
      </c>
      <c r="FF56" s="8">
        <v>1998</v>
      </c>
      <c r="FG56" s="8">
        <v>47.5</v>
      </c>
      <c r="FI56" s="8">
        <v>1942</v>
      </c>
      <c r="FJ56" s="19">
        <v>91.694000000000003</v>
      </c>
      <c r="FL56" s="8">
        <v>2017</v>
      </c>
      <c r="FM56" s="19">
        <v>136</v>
      </c>
      <c r="FO56" s="8">
        <v>1992</v>
      </c>
      <c r="FP56" s="19">
        <v>187.9</v>
      </c>
      <c r="FR56" s="8">
        <v>1977</v>
      </c>
      <c r="FS56" s="8">
        <v>256</v>
      </c>
      <c r="FU56" s="8">
        <v>1987</v>
      </c>
      <c r="FV56" s="8">
        <v>320.70000000000005</v>
      </c>
      <c r="FX56" s="8">
        <v>2019</v>
      </c>
      <c r="FY56" s="8">
        <v>379.20000000000005</v>
      </c>
      <c r="GA56" s="8">
        <v>1981</v>
      </c>
      <c r="GB56" s="19">
        <v>442</v>
      </c>
      <c r="GD56" s="8">
        <v>1971</v>
      </c>
      <c r="GE56" s="19">
        <v>499</v>
      </c>
      <c r="GG56" s="8">
        <v>2009</v>
      </c>
      <c r="GH56" s="8">
        <v>558</v>
      </c>
      <c r="GJ56" s="8">
        <v>1999</v>
      </c>
      <c r="GK56" s="19">
        <v>597.09999999999991</v>
      </c>
      <c r="GM56" s="8">
        <v>1989</v>
      </c>
      <c r="GN56" s="19">
        <v>399.9</v>
      </c>
      <c r="GP56" s="8">
        <v>1984</v>
      </c>
      <c r="GQ56" s="19">
        <v>456</v>
      </c>
      <c r="GS56" s="8">
        <v>1982</v>
      </c>
      <c r="GT56" s="19">
        <v>502</v>
      </c>
      <c r="GV56" s="8">
        <v>1963</v>
      </c>
      <c r="GW56" s="19">
        <v>545.08400000000006</v>
      </c>
      <c r="GY56" s="8">
        <v>2020</v>
      </c>
      <c r="GZ56" s="19">
        <v>134</v>
      </c>
      <c r="HB56" s="8">
        <v>1984</v>
      </c>
      <c r="HC56" s="19">
        <v>87</v>
      </c>
    </row>
    <row r="57" spans="1:211">
      <c r="A57" s="8" t="s">
        <v>394</v>
      </c>
      <c r="C57" s="19">
        <f>SUM(B12:B18,C7:C9)</f>
        <v>302.26000000000005</v>
      </c>
      <c r="D57" s="19">
        <f>SUM(C12:C18,D7:D9)</f>
        <v>394.20800000000003</v>
      </c>
      <c r="E57" s="19">
        <f>SUM(D12:D18,E7:E9)</f>
        <v>355.346</v>
      </c>
      <c r="F57" s="19">
        <f>SUM(E12:E18,F7:F9)</f>
        <v>284.226</v>
      </c>
      <c r="G57" s="19">
        <f>SUM(F12:F18,G7:G9)</f>
        <v>567.43600000000004</v>
      </c>
      <c r="H57" s="19">
        <f>SUM(G12:G18,H7:H9)</f>
        <v>614.93399999999997</v>
      </c>
      <c r="I57" s="19">
        <f>SUM(H12:H18,I7:I9)</f>
        <v>568.7059999999999</v>
      </c>
      <c r="J57" s="19">
        <f>SUM(I12:I18,J7:J9)</f>
        <v>381.762</v>
      </c>
      <c r="K57" s="19">
        <f>SUM(J12:J18,K7:K9)</f>
        <v>379.22200000000009</v>
      </c>
      <c r="L57" s="19">
        <f>SUM(K12:K18,L7:L9)</f>
        <v>603.50400000000002</v>
      </c>
      <c r="M57" s="19">
        <f>SUM(L12:L18,M7:M9)</f>
        <v>558.79999999999995</v>
      </c>
      <c r="N57" s="19">
        <f>SUM(M12:M18,N7:N9)</f>
        <v>641.34999999999991</v>
      </c>
      <c r="O57" s="19">
        <f>SUM(N12:N18,O7:O9)</f>
        <v>416.30599999999998</v>
      </c>
      <c r="P57" s="19">
        <f>SUM(O12:O18,P7:P9)</f>
        <v>658.62199999999996</v>
      </c>
      <c r="Q57" s="19">
        <f>SUM(P12:P18,Q7:Q9)</f>
        <v>743.20399999999995</v>
      </c>
      <c r="R57" s="19">
        <f>SUM(Q12:Q18,R7:R9)</f>
        <v>492.25199999999995</v>
      </c>
      <c r="S57" s="19">
        <f>SUM(R12:R18,S7:S9)</f>
        <v>397.76400000000001</v>
      </c>
      <c r="T57" s="19">
        <f>SUM(S12:S18,T7:T9)</f>
        <v>509.77800000000002</v>
      </c>
      <c r="U57" s="19">
        <f>SUM(T12:T18,U7:U9)</f>
        <v>490.98199999999997</v>
      </c>
      <c r="V57" s="19">
        <f>SUM(U12:U18,V7:V9)</f>
        <v>414.01999999999992</v>
      </c>
      <c r="W57" s="19">
        <f>SUM(V12:V18,W7:W9)</f>
        <v>648.20800000000008</v>
      </c>
      <c r="X57" s="19">
        <f>SUM(W12:W18,X7:X9)</f>
        <v>625.85599999999999</v>
      </c>
      <c r="Y57" s="19">
        <f>SUM(X12:X18,Y7:Y9)</f>
        <v>778.00199999999995</v>
      </c>
      <c r="Z57" s="19">
        <f>SUM(Y12:Y18,Z7:Z9)</f>
        <v>599.94799999999998</v>
      </c>
      <c r="AA57" s="19">
        <f>SUM(Z12:Z18,AA7:AA9)</f>
        <v>661.41600000000005</v>
      </c>
      <c r="AB57" s="19">
        <f>SUM(AA12:AA18,AB7:AB9)</f>
        <v>498.60200000000003</v>
      </c>
      <c r="AC57" s="19">
        <f>SUM(AB12:AB18,AC7:AC9)</f>
        <v>537.21</v>
      </c>
      <c r="AD57" s="19">
        <f>SUM(AC12:AC18,AD7:AD9)</f>
        <v>539.24200000000008</v>
      </c>
      <c r="AE57" s="19">
        <f>SUM(AD12:AD18,AE7:AE9)</f>
        <v>335.53399999999999</v>
      </c>
      <c r="AF57" s="19">
        <f>SUM(AE12:AE18,AF7:AF9)</f>
        <v>459.74000000000007</v>
      </c>
      <c r="AG57" s="19">
        <f>SUM(AF12:AF18,AG7:AG9)</f>
        <v>576.57999999999993</v>
      </c>
      <c r="AH57" s="19">
        <f>SUM(AG12:AG18,AH7:AH9)</f>
        <v>424.68799999999999</v>
      </c>
      <c r="AI57" s="19">
        <f>SUM(AH12:AH18,AI7:AI9)</f>
        <v>545.08400000000006</v>
      </c>
      <c r="AJ57" s="19">
        <f>SUM(AI12:AI18,AJ7:AJ9)</f>
        <v>547.37</v>
      </c>
      <c r="AK57" s="19">
        <f>SUM(AJ12:AJ18,AK7:AK9)</f>
        <v>498.60200000000003</v>
      </c>
      <c r="AL57" s="19">
        <f>SUM(AK12:AK18,AL7:AL9)</f>
        <v>567.94399999999996</v>
      </c>
      <c r="AM57" s="19">
        <f>SUM(AL12:AL18,AM7:AM9)</f>
        <v>394.46199999999999</v>
      </c>
      <c r="AN57" s="19">
        <f>SUM(AM12:AM18,AN7:AN9)</f>
        <v>545.08399999999995</v>
      </c>
      <c r="AO57" s="19">
        <f>SUM(AN12:AN18,AO7:AO9)</f>
        <v>488.69600000000003</v>
      </c>
      <c r="AP57" s="19">
        <f>SUM(AO12:AO18,AP7:AP9)</f>
        <v>354.58399999999995</v>
      </c>
      <c r="AQ57" s="19">
        <f>SUM(AP12:AP18,AQ7:AQ9)</f>
        <v>581.96</v>
      </c>
      <c r="AR57" s="19">
        <f>SUM(AQ12:AQ18,AR7:AR9)</f>
        <v>598</v>
      </c>
      <c r="AS57" s="19">
        <f>SUM(AR12:AR18,AS7:AS9)</f>
        <v>296</v>
      </c>
      <c r="AT57" s="19">
        <f>SUM(AS12:AS18,AT7:AT9)</f>
        <v>361</v>
      </c>
      <c r="AU57" s="19">
        <f>SUM(AT12:AT18,AU7:AU9)</f>
        <v>626</v>
      </c>
      <c r="AV57" s="19">
        <f>SUM(AU12:AU18,AV7:AV9)</f>
        <v>589</v>
      </c>
      <c r="AW57" s="19">
        <f>SUM(AV12:AV18,AW7:AW9)</f>
        <v>617</v>
      </c>
      <c r="AX57" s="19">
        <f>SUM(AW12:AW18,AX7:AX9)</f>
        <v>508</v>
      </c>
      <c r="AY57" s="19">
        <f>SUM(AX12:AX18,AY7:AY9)</f>
        <v>628</v>
      </c>
      <c r="AZ57" s="19">
        <f>SUM(AY12:AY18,AZ7:AZ9)</f>
        <v>725</v>
      </c>
      <c r="BA57" s="19">
        <f>SUM(AZ12:AZ18,BA7:BA9)</f>
        <v>457</v>
      </c>
      <c r="BB57" s="19">
        <f>SUM(BA12:BA18,BB7:BB9)</f>
        <v>520</v>
      </c>
      <c r="BC57" s="19">
        <f>SUM(BB12:BB18,BC7:BC9)</f>
        <v>350</v>
      </c>
      <c r="BD57" s="19">
        <f>SUM(BC12:BC18,BD7:BD9)</f>
        <v>616</v>
      </c>
      <c r="BE57" s="19">
        <f>SUM(BD12:BD18,BE7:BE9)</f>
        <v>619</v>
      </c>
      <c r="BF57" s="19">
        <f>SUM(BE12:BE18,BF7:BF9)</f>
        <v>677.5</v>
      </c>
      <c r="BG57" s="19">
        <f>SUM(BF12:BF18,BG7:BG9)</f>
        <v>515.20000000000005</v>
      </c>
      <c r="BH57" s="19">
        <f>SUM(BG12:BG18,BH7:BH9)</f>
        <v>484.90000000000009</v>
      </c>
      <c r="BI57" s="19">
        <f>SUM(BH12:BH18,BI7:BI9)</f>
        <v>470.90000000000003</v>
      </c>
      <c r="BJ57" s="19">
        <f>SUM(BI12:BI18,BJ7:BJ9)</f>
        <v>459.9</v>
      </c>
      <c r="BK57" s="19">
        <f>SUM(BJ12:BJ18,BK7:BK9)</f>
        <v>579.49999999999989</v>
      </c>
      <c r="BL57" s="19">
        <f>SUM(BK12:BK18,BL7:BL9)</f>
        <v>551.79999999999995</v>
      </c>
      <c r="BM57" s="19">
        <f>SUM(BL12:BL18,BM7:BM9)</f>
        <v>655.99999999999989</v>
      </c>
      <c r="BN57" s="19">
        <f>SUM(BM12:BM18,BN7:BN9)</f>
        <v>506.2</v>
      </c>
      <c r="BO57" s="19">
        <f>SUM(BN12:BN18,BO7:BO9)</f>
        <v>890.5</v>
      </c>
      <c r="BP57" s="19">
        <f>SUM(BO12:BO18,BP7:BP9)</f>
        <v>652.79999999999995</v>
      </c>
      <c r="BQ57" s="19">
        <f>SUM(BP12:BP18,BQ7:BQ9)</f>
        <v>593.4</v>
      </c>
      <c r="BR57" s="19">
        <f>SUM(BQ12:BQ18,BR7:BR9)</f>
        <v>349.40000000000003</v>
      </c>
      <c r="BS57" s="19">
        <f>SUM(BR12:BR18,BS7:BS9)</f>
        <v>679.50000000000011</v>
      </c>
      <c r="BT57" s="19">
        <f>SUM(BS12:BS18,BT7:BT9)</f>
        <v>619.1</v>
      </c>
      <c r="BU57" s="19">
        <f>SUM(BT12:BT18,BU7:BU9)</f>
        <v>328.8</v>
      </c>
      <c r="BV57" s="19">
        <f>SUM(BU12:BU18,BV7:BV9)</f>
        <v>663.8</v>
      </c>
      <c r="BW57" s="19">
        <f>SUM(BV12:BV18,BW7:BW9)</f>
        <v>409.8</v>
      </c>
      <c r="BX57" s="19">
        <f>SUM(BW12:BW18,BX7:BX9)</f>
        <v>491</v>
      </c>
      <c r="BY57" s="19">
        <f>SUM(BX12:BX18,BY7:BY9)</f>
        <v>657.6</v>
      </c>
      <c r="BZ57" s="19">
        <f>SUM(BY12:BY18,BZ7:BZ9)</f>
        <v>363.59999999999997</v>
      </c>
      <c r="CA57" s="19">
        <f>SUM(BZ12:BZ18,CA7:CA9)</f>
        <v>429.40000000000003</v>
      </c>
      <c r="CB57" s="19">
        <f>SUM(CA12:CA18,CB7:CB9)</f>
        <v>436.2</v>
      </c>
      <c r="CC57" s="19">
        <f>SUM(CB12:CB18,CC7:CC9)</f>
        <v>707</v>
      </c>
      <c r="CD57" s="19">
        <f>SUM(CC12:CC18,CD7:CD9)</f>
        <v>482.59999999999997</v>
      </c>
      <c r="CE57" s="19">
        <f>SUM(CD12:CD18,CE7:CE9)</f>
        <v>653.80000000000007</v>
      </c>
      <c r="CF57" s="19">
        <f>SUM(CE12:CE18,CF7:CF9)</f>
        <v>550.4</v>
      </c>
      <c r="CG57" s="19">
        <f>SUM(CF12:CF18,CG7:CG9)</f>
        <v>493.79999999999995</v>
      </c>
      <c r="CH57" s="19">
        <f>SUM(CG12:CG18,CH7:CH9)</f>
        <v>527.4</v>
      </c>
      <c r="CI57" s="19">
        <f>SUM(CH12:CH18,CI7:CI9)</f>
        <v>286.7</v>
      </c>
      <c r="CJ57" s="19">
        <f>SUM(CI12:CI18,CJ7:CJ9)</f>
        <v>386.6</v>
      </c>
      <c r="CK57" s="19">
        <f>SUM(CJ12:CJ18,CK7:CK9)</f>
        <v>477.99999999999994</v>
      </c>
      <c r="CL57" s="19">
        <f>SUM(CK12:CK18,CL7:CL9)</f>
        <v>582.20000000000005</v>
      </c>
      <c r="CM57" s="19">
        <f>SUM(CL12:CL18,CM7:CM9)</f>
        <v>463.20000000000005</v>
      </c>
      <c r="CN57" s="19">
        <f>SUM(CM12:CM18,CN7:CN9)</f>
        <v>439.4</v>
      </c>
      <c r="CO57" s="19">
        <f>SUM(CN12:CN18,CO7:CO9)</f>
        <v>445.40000000000003</v>
      </c>
      <c r="CP57" s="19">
        <f>SUM(CO12:CO18,CP7:CP9)</f>
        <v>696.19999999999993</v>
      </c>
      <c r="CQ57" s="19">
        <f>SUM(CP12:CP18,CQ7:CQ9)</f>
        <v>746.4</v>
      </c>
      <c r="CR57" s="19">
        <f>SUM(CQ12:CQ18,CR7:CR9)</f>
        <v>231.79999999999998</v>
      </c>
      <c r="CS57" s="4">
        <f>AVERAGE(BF57:CQ57)</f>
        <v>536.99736842105267</v>
      </c>
      <c r="CT57" s="8" t="s">
        <v>394</v>
      </c>
      <c r="CX57" s="6"/>
      <c r="DA57" s="19"/>
      <c r="DC57" s="8">
        <v>1981</v>
      </c>
      <c r="DD57" s="19">
        <v>663</v>
      </c>
      <c r="DF57" s="8">
        <v>1996</v>
      </c>
      <c r="DG57" s="19">
        <v>676.19999999999993</v>
      </c>
      <c r="DI57" s="8">
        <v>1999</v>
      </c>
      <c r="DJ57" s="19">
        <v>405.00000000000006</v>
      </c>
      <c r="DL57" s="8">
        <v>1977</v>
      </c>
      <c r="DM57" s="27">
        <v>166</v>
      </c>
      <c r="DO57" s="8">
        <v>1975</v>
      </c>
      <c r="DP57" s="19">
        <v>136</v>
      </c>
      <c r="DR57" s="8">
        <v>2016</v>
      </c>
      <c r="DS57" s="8">
        <v>161.60000000000002</v>
      </c>
      <c r="DU57" s="8">
        <v>1955</v>
      </c>
      <c r="DV57" s="19">
        <v>187.19799999999998</v>
      </c>
      <c r="DY57" s="8">
        <v>1994</v>
      </c>
      <c r="DZ57" s="19">
        <v>45.9</v>
      </c>
      <c r="EB57" s="8">
        <v>2012</v>
      </c>
      <c r="EC57" s="8">
        <v>38</v>
      </c>
      <c r="EE57" s="8">
        <v>1985</v>
      </c>
      <c r="EF57" s="8">
        <v>44</v>
      </c>
      <c r="EH57" s="8">
        <v>2015</v>
      </c>
      <c r="EI57" s="8">
        <v>52</v>
      </c>
      <c r="EK57" s="8">
        <v>1986</v>
      </c>
      <c r="EL57" s="8">
        <v>61.1</v>
      </c>
      <c r="EN57" s="8">
        <v>2011</v>
      </c>
      <c r="EO57" s="8">
        <v>61.6</v>
      </c>
      <c r="EQ57" s="8">
        <v>1966</v>
      </c>
      <c r="ER57" s="8">
        <v>63.246000000000002</v>
      </c>
      <c r="ET57" s="8">
        <v>1980</v>
      </c>
      <c r="EU57" s="8">
        <v>64</v>
      </c>
      <c r="EW57" s="8">
        <v>1963</v>
      </c>
      <c r="EX57" s="8">
        <v>51.308</v>
      </c>
      <c r="EZ57" s="8">
        <v>1959</v>
      </c>
      <c r="FA57" s="8">
        <v>55.88</v>
      </c>
      <c r="FC57" s="8">
        <v>1955</v>
      </c>
      <c r="FD57" s="8">
        <v>46.735999999999997</v>
      </c>
      <c r="FF57" s="8">
        <v>1989</v>
      </c>
      <c r="FG57" s="8">
        <v>47.9</v>
      </c>
      <c r="FI57" s="8">
        <v>2005</v>
      </c>
      <c r="FJ57" s="19">
        <v>92.800000000000011</v>
      </c>
      <c r="FL57" s="8">
        <v>1991</v>
      </c>
      <c r="FM57" s="19">
        <v>138.69999999999999</v>
      </c>
      <c r="FO57" s="8">
        <v>1984</v>
      </c>
      <c r="FP57" s="19">
        <v>188</v>
      </c>
      <c r="FR57" s="8">
        <v>1940</v>
      </c>
      <c r="FS57" s="8">
        <v>258.572</v>
      </c>
      <c r="FU57" s="44">
        <v>2022</v>
      </c>
      <c r="FV57" s="44">
        <v>320.8</v>
      </c>
      <c r="FX57" s="8">
        <v>1976</v>
      </c>
      <c r="FY57" s="8">
        <v>381</v>
      </c>
      <c r="GA57" s="8">
        <v>1978</v>
      </c>
      <c r="GB57" s="19">
        <v>443</v>
      </c>
      <c r="GD57" s="8">
        <v>2019</v>
      </c>
      <c r="GE57" s="19">
        <v>499.20000000000005</v>
      </c>
      <c r="GG57" s="8">
        <v>1981</v>
      </c>
      <c r="GH57" s="8">
        <v>562</v>
      </c>
      <c r="GJ57" s="8">
        <v>1967</v>
      </c>
      <c r="GK57" s="19">
        <v>599.18599999999992</v>
      </c>
      <c r="GM57" s="8">
        <v>1935</v>
      </c>
      <c r="GN57" s="19">
        <v>402.59</v>
      </c>
      <c r="GP57" s="8">
        <v>1979</v>
      </c>
      <c r="GQ57" s="19">
        <v>459</v>
      </c>
      <c r="GS57" s="8">
        <v>1963</v>
      </c>
      <c r="GT57" s="19">
        <v>503.93600000000004</v>
      </c>
      <c r="GV57" s="8">
        <v>1964</v>
      </c>
      <c r="GW57" s="19">
        <v>547.37</v>
      </c>
      <c r="GY57" s="8">
        <v>1969</v>
      </c>
      <c r="GZ57" s="19">
        <v>135.38200000000001</v>
      </c>
      <c r="HB57" s="8">
        <v>1950</v>
      </c>
      <c r="HC57" s="19">
        <v>87.884</v>
      </c>
    </row>
    <row r="58" spans="1:211">
      <c r="CX58" s="6"/>
      <c r="DA58" s="19"/>
      <c r="DC58" s="8">
        <v>1983</v>
      </c>
      <c r="DD58" s="19">
        <v>666</v>
      </c>
      <c r="DF58" s="8">
        <v>1958</v>
      </c>
      <c r="DG58" s="19">
        <v>676.40200000000004</v>
      </c>
      <c r="DI58" s="8">
        <v>2008</v>
      </c>
      <c r="DJ58" s="19">
        <v>407.6</v>
      </c>
      <c r="DL58" s="8">
        <v>2006</v>
      </c>
      <c r="DM58" s="27">
        <v>166.4</v>
      </c>
      <c r="DO58" s="8">
        <v>1932</v>
      </c>
      <c r="DP58" s="19">
        <v>138.17599999999999</v>
      </c>
      <c r="DR58" s="8">
        <v>1949</v>
      </c>
      <c r="DS58" s="8">
        <v>163.322</v>
      </c>
      <c r="DU58" s="8">
        <v>1945</v>
      </c>
      <c r="DV58" s="19">
        <v>191.51599999999999</v>
      </c>
      <c r="DY58" s="8">
        <v>1958</v>
      </c>
      <c r="DZ58" s="19">
        <v>45.973999999999997</v>
      </c>
      <c r="EB58" s="8">
        <v>1997</v>
      </c>
      <c r="EC58" s="8">
        <v>40</v>
      </c>
      <c r="EE58" s="8">
        <v>1999</v>
      </c>
      <c r="EF58" s="8">
        <v>44.2</v>
      </c>
      <c r="EH58" s="8">
        <v>2018</v>
      </c>
      <c r="EI58" s="8">
        <v>52.2</v>
      </c>
      <c r="EK58" s="8">
        <v>1959</v>
      </c>
      <c r="EL58" s="8">
        <v>61.975999999999999</v>
      </c>
      <c r="EN58" s="8">
        <v>1997</v>
      </c>
      <c r="EO58" s="8">
        <v>62.9</v>
      </c>
      <c r="EQ58" s="8">
        <v>1936</v>
      </c>
      <c r="ER58" s="8">
        <v>64.77</v>
      </c>
      <c r="ET58" s="8">
        <v>1995</v>
      </c>
      <c r="EU58" s="8">
        <v>64.5</v>
      </c>
      <c r="EW58" s="8">
        <v>1938</v>
      </c>
      <c r="EX58" s="8">
        <v>51.816000000000003</v>
      </c>
      <c r="EZ58" s="8">
        <v>1976</v>
      </c>
      <c r="FA58" s="8">
        <v>56</v>
      </c>
      <c r="FC58" s="8">
        <v>2013</v>
      </c>
      <c r="FD58" s="8">
        <v>48.8</v>
      </c>
      <c r="FF58" s="44">
        <v>2022</v>
      </c>
      <c r="FG58" s="44">
        <v>48.8</v>
      </c>
      <c r="FI58" s="8">
        <v>2014</v>
      </c>
      <c r="FJ58" s="19">
        <v>97.2</v>
      </c>
      <c r="FL58" s="8">
        <v>1963</v>
      </c>
      <c r="FM58" s="19">
        <v>139.19200000000001</v>
      </c>
      <c r="FO58" s="8">
        <v>1937</v>
      </c>
      <c r="FP58" s="19">
        <v>188.72200000000001</v>
      </c>
      <c r="FR58" s="8">
        <v>1974</v>
      </c>
      <c r="FS58" s="8">
        <v>259</v>
      </c>
      <c r="FU58" s="8">
        <v>1972</v>
      </c>
      <c r="FV58" s="8">
        <v>321</v>
      </c>
      <c r="FX58" s="8">
        <v>2000</v>
      </c>
      <c r="FY58" s="8">
        <v>381.39999999999992</v>
      </c>
      <c r="GA58" s="8">
        <v>1996</v>
      </c>
      <c r="GB58" s="19">
        <v>447.7</v>
      </c>
      <c r="GD58" s="8">
        <v>1996</v>
      </c>
      <c r="GE58" s="19">
        <v>501.3</v>
      </c>
      <c r="GG58" s="8">
        <v>1976</v>
      </c>
      <c r="GH58" s="8">
        <v>565</v>
      </c>
      <c r="GJ58" s="8">
        <v>1942</v>
      </c>
      <c r="GK58" s="19">
        <v>615.95000000000005</v>
      </c>
      <c r="GM58" s="8">
        <v>2009</v>
      </c>
      <c r="GN58" s="19">
        <v>402.79999999999995</v>
      </c>
      <c r="GP58" s="8">
        <v>1982</v>
      </c>
      <c r="GQ58" s="19">
        <v>459</v>
      </c>
      <c r="GS58" s="8">
        <v>1968</v>
      </c>
      <c r="GT58" s="19">
        <v>504.69799999999998</v>
      </c>
      <c r="GV58" s="8">
        <v>2012</v>
      </c>
      <c r="GW58" s="19">
        <v>550.4</v>
      </c>
      <c r="GY58" s="8">
        <v>2003</v>
      </c>
      <c r="GZ58" s="19">
        <v>138.39999999999998</v>
      </c>
      <c r="HB58" s="8">
        <v>2020</v>
      </c>
      <c r="HC58" s="19">
        <v>91.4</v>
      </c>
    </row>
    <row r="59" spans="1:211">
      <c r="A59" s="8" t="s">
        <v>344</v>
      </c>
      <c r="B59" s="19">
        <f>SUM(B13:B14)</f>
        <v>74.422000000000011</v>
      </c>
      <c r="C59" s="19">
        <f>SUM(C13:C14)</f>
        <v>123.69800000000001</v>
      </c>
      <c r="D59" s="19">
        <f>SUM(D13:D14)</f>
        <v>53.085999999999999</v>
      </c>
      <c r="E59" s="19">
        <f>SUM(E13:E14)</f>
        <v>108.71199999999999</v>
      </c>
      <c r="F59" s="19">
        <f>SUM(F13:F14)</f>
        <v>154.68599999999998</v>
      </c>
      <c r="G59" s="19">
        <f>SUM(G13:G14)</f>
        <v>100.32999999999998</v>
      </c>
      <c r="H59" s="19">
        <f>SUM(H13:H14)</f>
        <v>143.51</v>
      </c>
      <c r="I59" s="19">
        <f>SUM(I13:I14)</f>
        <v>60.706000000000003</v>
      </c>
      <c r="J59" s="19">
        <f>SUM(J13:J14)</f>
        <v>102.616</v>
      </c>
      <c r="K59" s="19">
        <f>SUM(K13:K14)</f>
        <v>152.654</v>
      </c>
      <c r="L59" s="19">
        <f>SUM(L13:L14)</f>
        <v>68.325999999999993</v>
      </c>
      <c r="M59" s="19">
        <f>SUM(M13:M14)</f>
        <v>132.84199999999998</v>
      </c>
      <c r="N59" s="19">
        <f>SUM(N13:N14)</f>
        <v>151.38400000000001</v>
      </c>
      <c r="O59" s="19">
        <f>SUM(O13:O14)</f>
        <v>87.122</v>
      </c>
      <c r="P59" s="19">
        <f>SUM(P13:P14)</f>
        <v>154.68600000000001</v>
      </c>
      <c r="Q59" s="19">
        <f>SUM(Q13:Q14)</f>
        <v>169.92599999999999</v>
      </c>
      <c r="R59" s="19">
        <f>SUM(R13:R14)</f>
        <v>78.486000000000004</v>
      </c>
      <c r="S59" s="19">
        <f>SUM(S13:S14)</f>
        <v>100.584</v>
      </c>
      <c r="T59" s="19">
        <f>SUM(T13:T14)</f>
        <v>185.166</v>
      </c>
      <c r="U59" s="19">
        <f>SUM(U13:U14)</f>
        <v>81.28</v>
      </c>
      <c r="V59" s="19">
        <f>SUM(V13:V14)</f>
        <v>143.51</v>
      </c>
      <c r="W59" s="19">
        <f>SUM(W13:W14)</f>
        <v>127.25399999999999</v>
      </c>
      <c r="X59" s="19">
        <f>SUM(X13:X14)</f>
        <v>113.03</v>
      </c>
      <c r="Y59" s="19">
        <f>SUM(Y13:Y14)</f>
        <v>144.52600000000001</v>
      </c>
      <c r="Z59" s="19">
        <f>SUM(Z13:Z14)</f>
        <v>214.12200000000001</v>
      </c>
      <c r="AA59" s="19">
        <f>SUM(AA13:AA14)</f>
        <v>123.19</v>
      </c>
      <c r="AB59" s="19">
        <f>SUM(AB13:AB14)</f>
        <v>70.611999999999995</v>
      </c>
      <c r="AC59" s="19">
        <f>SUM(AC13:AC14)</f>
        <v>88.138000000000005</v>
      </c>
      <c r="AD59" s="19">
        <f>SUM(AD13:AD14)</f>
        <v>84.073999999999998</v>
      </c>
      <c r="AE59" s="19">
        <f>SUM(AE13:AE14)</f>
        <v>141.98599999999999</v>
      </c>
      <c r="AF59" s="19">
        <f>SUM(AF13:AF14)</f>
        <v>120.904</v>
      </c>
      <c r="AG59" s="19">
        <f>SUM(AG13:AG14)</f>
        <v>105.664</v>
      </c>
      <c r="AH59" s="19">
        <f>SUM(AH13:AH14)</f>
        <v>101.346</v>
      </c>
      <c r="AI59" s="19">
        <f>SUM(AI13:AI14)</f>
        <v>240.792</v>
      </c>
      <c r="AJ59" s="19">
        <f>SUM(AJ13:AJ14)</f>
        <v>121.666</v>
      </c>
      <c r="AK59" s="19">
        <f>SUM(AK13:AK14)</f>
        <v>184.65800000000002</v>
      </c>
      <c r="AL59" s="19">
        <f>SUM(AL13:AL14)</f>
        <v>83.566000000000003</v>
      </c>
      <c r="AM59" s="19">
        <f>SUM(AM13:AM14)</f>
        <v>178.81599999999997</v>
      </c>
      <c r="AN59" s="19">
        <f>SUM(AN13:AN14)</f>
        <v>115.824</v>
      </c>
      <c r="AO59" s="19">
        <f>SUM(AO13:AO14)</f>
        <v>17.018000000000001</v>
      </c>
      <c r="AP59" s="19">
        <f>SUM(AP13:AP14)</f>
        <v>152.90800000000002</v>
      </c>
      <c r="AQ59" s="19">
        <f>SUM(AQ13:AQ14)</f>
        <v>159</v>
      </c>
      <c r="AR59" s="19">
        <f>SUM(AR13:AR14)</f>
        <v>103</v>
      </c>
      <c r="AS59" s="19">
        <f>SUM(AS13:AS14)</f>
        <v>129</v>
      </c>
      <c r="AT59" s="19">
        <f>SUM(AT13:AT14)</f>
        <v>158</v>
      </c>
      <c r="AU59" s="19">
        <f>SUM(AU13:AU14)</f>
        <v>162</v>
      </c>
      <c r="AV59" s="19">
        <f>SUM(AV13:AV14)</f>
        <v>167</v>
      </c>
      <c r="AW59" s="19">
        <f>SUM(AW13:AW14)</f>
        <v>142</v>
      </c>
      <c r="AX59" s="19">
        <f>SUM(AX13:AX14)</f>
        <v>212</v>
      </c>
      <c r="AY59" s="19">
        <f>SUM(AY13:AY14)</f>
        <v>163</v>
      </c>
      <c r="AZ59" s="19">
        <f>SUM(AZ13:AZ14)</f>
        <v>108</v>
      </c>
      <c r="BA59" s="19">
        <f>SUM(BA13:BA14)</f>
        <v>152</v>
      </c>
      <c r="BB59" s="19">
        <f>SUM(BB13:BB14)</f>
        <v>56</v>
      </c>
      <c r="BC59" s="19">
        <f>SUM(BC13:BC14)</f>
        <v>140</v>
      </c>
      <c r="BD59" s="19">
        <f>SUM(BD13:BD14)</f>
        <v>149</v>
      </c>
      <c r="BE59" s="19">
        <f>SUM(BE13:BE14)</f>
        <v>125</v>
      </c>
      <c r="BF59" s="19">
        <f>SUM(BF13:BF14)</f>
        <v>152.1</v>
      </c>
      <c r="BG59" s="19">
        <f>SUM(BG13:BG14)</f>
        <v>83.1</v>
      </c>
      <c r="BH59" s="19">
        <f>SUM(BH13:BH14)</f>
        <v>136.6</v>
      </c>
      <c r="BI59" s="19">
        <f>SUM(BI13:BI14)</f>
        <v>91.800000000000011</v>
      </c>
      <c r="BJ59" s="19">
        <f>SUM(BJ13:BJ14)</f>
        <v>223.2</v>
      </c>
      <c r="BK59" s="19">
        <f>SUM(BK13:BK14)</f>
        <v>122.3</v>
      </c>
      <c r="BL59" s="19">
        <f>SUM(BL13:BL14)</f>
        <v>203</v>
      </c>
      <c r="BM59" s="19">
        <f>SUM(BM13:BM14)</f>
        <v>32.700000000000003</v>
      </c>
      <c r="BN59" s="19">
        <f>SUM(BN13:BN14)</f>
        <v>196.5</v>
      </c>
      <c r="BO59" s="19">
        <f>SUM(BO13:BO14)</f>
        <v>139.5</v>
      </c>
      <c r="BP59" s="19">
        <f>SUM(BP13:BP14)</f>
        <v>179.6</v>
      </c>
      <c r="BQ59" s="19">
        <f>SUM(BQ13:BQ14)</f>
        <v>66</v>
      </c>
      <c r="BR59" s="19">
        <f>SUM(BR13:BR14)</f>
        <v>223.2</v>
      </c>
      <c r="BS59" s="19">
        <f>SUM(BS13:BS14)</f>
        <v>145</v>
      </c>
      <c r="BT59" s="19">
        <f>SUM(BT13:BT14)</f>
        <v>114.6</v>
      </c>
      <c r="BU59" s="19">
        <f>SUM(BU13:BU14)</f>
        <v>75.400000000000006</v>
      </c>
      <c r="BV59" s="19">
        <f>SUM(BV13:BV14)</f>
        <v>43.2</v>
      </c>
      <c r="BW59" s="19">
        <f>SUM(BW13:BW14)</f>
        <v>40</v>
      </c>
      <c r="BX59" s="19">
        <f>SUM(BX13:BX14)</f>
        <v>136.6</v>
      </c>
      <c r="BY59" s="19">
        <f>SUM(BY13:BY14)</f>
        <v>102.6</v>
      </c>
      <c r="BZ59" s="19">
        <f>SUM(BZ13:BZ14)</f>
        <v>103.19999999999999</v>
      </c>
      <c r="CA59" s="19">
        <f>SUM(CA13:CA14)</f>
        <v>96.2</v>
      </c>
      <c r="CB59" s="19">
        <f>SUM(CB13:CB14)</f>
        <v>284</v>
      </c>
      <c r="CC59" s="19">
        <f>SUM(CC13:CC14)</f>
        <v>133</v>
      </c>
      <c r="CD59" s="19">
        <f>SUM(CD13:CD14)</f>
        <v>140.80000000000001</v>
      </c>
      <c r="CE59" s="19">
        <f>SUM(CE13:CE14)</f>
        <v>93.2</v>
      </c>
      <c r="CF59" s="19">
        <f>SUM(CF13:CF14)</f>
        <v>196.2</v>
      </c>
      <c r="CG59" s="19">
        <f>SUM(CG13:CG14)</f>
        <v>100.2</v>
      </c>
      <c r="CH59" s="19">
        <f>SUM(CH13:CH14)</f>
        <v>19.600000000000001</v>
      </c>
      <c r="CI59" s="19">
        <f>SUM(CI13:CI14)</f>
        <v>85</v>
      </c>
      <c r="CJ59" s="19">
        <f>SUM(CJ13:CJ14)</f>
        <v>73.599999999999994</v>
      </c>
      <c r="CK59" s="19">
        <f>SUM(CK13:CK14)</f>
        <v>128.19999999999999</v>
      </c>
      <c r="CL59" s="19">
        <f>SUM(CL13:CL14)</f>
        <v>131.19999999999999</v>
      </c>
      <c r="CM59" s="19">
        <f>SUM(CM13:CM14)</f>
        <v>176.2</v>
      </c>
      <c r="CN59" s="19">
        <f>SUM(CN13:CN14)</f>
        <v>66.400000000000006</v>
      </c>
      <c r="CO59" s="19">
        <f>SUM(CO13:CO14)</f>
        <v>214.8</v>
      </c>
      <c r="CP59" s="19">
        <f>SUM(CP13:CP14)</f>
        <v>333</v>
      </c>
      <c r="CQ59" s="19">
        <f>SUM(CQ13:CQ14)</f>
        <v>48.2</v>
      </c>
      <c r="CR59" s="19"/>
      <c r="CS59" s="4">
        <f>AVERAGE(BF59:CQ59)</f>
        <v>129.73684210526312</v>
      </c>
      <c r="CT59" s="25" t="s">
        <v>344</v>
      </c>
      <c r="CU59" s="4">
        <f>AVERAGE(B59:CQ59)</f>
        <v>127.79602127659585</v>
      </c>
      <c r="CX59" s="6"/>
      <c r="DA59" s="19"/>
      <c r="DC59" s="8">
        <v>1987</v>
      </c>
      <c r="DD59" s="19">
        <v>666.2</v>
      </c>
      <c r="DF59" s="8">
        <v>2014</v>
      </c>
      <c r="DG59" s="19">
        <v>676.9</v>
      </c>
      <c r="DI59" s="8">
        <v>1963</v>
      </c>
      <c r="DJ59" s="19">
        <v>408.178</v>
      </c>
      <c r="DL59" s="8">
        <v>1990</v>
      </c>
      <c r="DM59" s="27">
        <v>168.7</v>
      </c>
      <c r="DO59" s="8">
        <v>1933</v>
      </c>
      <c r="DP59" s="19">
        <v>141.47800000000001</v>
      </c>
      <c r="DR59" s="8">
        <v>2008</v>
      </c>
      <c r="DS59" s="8">
        <v>168.2</v>
      </c>
      <c r="DU59" s="8">
        <v>1941</v>
      </c>
      <c r="DV59" s="19">
        <v>192.53199999999998</v>
      </c>
      <c r="DY59" s="8">
        <v>1999</v>
      </c>
      <c r="DZ59" s="19">
        <v>46.6</v>
      </c>
      <c r="EB59" s="44">
        <v>2023</v>
      </c>
      <c r="EC59" s="44">
        <v>40.200000000000003</v>
      </c>
      <c r="EE59" s="8">
        <v>1988</v>
      </c>
      <c r="EF59" s="8">
        <v>45.6</v>
      </c>
      <c r="EH59" s="8">
        <v>1940</v>
      </c>
      <c r="EI59" s="8">
        <v>53.085999999999999</v>
      </c>
      <c r="EK59" s="8">
        <v>1982</v>
      </c>
      <c r="EL59" s="8">
        <v>63</v>
      </c>
      <c r="EN59" s="8">
        <v>1986</v>
      </c>
      <c r="EO59" s="8">
        <v>63.6</v>
      </c>
      <c r="EQ59" s="8">
        <v>1951</v>
      </c>
      <c r="ER59" s="8">
        <v>67.563999999999993</v>
      </c>
      <c r="ET59" s="8">
        <v>1930</v>
      </c>
      <c r="EU59" s="8">
        <v>64.516000000000005</v>
      </c>
      <c r="EW59" s="8">
        <v>1948</v>
      </c>
      <c r="EX59" s="8">
        <v>51.816000000000003</v>
      </c>
      <c r="EZ59" s="8">
        <v>2013</v>
      </c>
      <c r="FA59" s="8">
        <v>56</v>
      </c>
      <c r="FC59" s="8">
        <v>1945</v>
      </c>
      <c r="FD59" s="8">
        <v>49.276000000000003</v>
      </c>
      <c r="FF59" s="8">
        <v>1937</v>
      </c>
      <c r="FG59" s="8">
        <v>49.021999999999998</v>
      </c>
      <c r="FI59" s="8">
        <v>1963</v>
      </c>
      <c r="FJ59" s="19">
        <v>98.043999999999997</v>
      </c>
      <c r="FL59" s="8">
        <v>1971</v>
      </c>
      <c r="FM59" s="19">
        <v>140</v>
      </c>
      <c r="FO59" s="8">
        <v>1942</v>
      </c>
      <c r="FP59" s="19">
        <v>189.48400000000001</v>
      </c>
      <c r="FR59" s="8">
        <v>1976</v>
      </c>
      <c r="FS59" s="8">
        <v>261</v>
      </c>
      <c r="FU59" s="8">
        <v>1958</v>
      </c>
      <c r="FV59" s="8">
        <v>323.08800000000002</v>
      </c>
      <c r="FX59" s="8">
        <v>1996</v>
      </c>
      <c r="FY59" s="8">
        <v>384.3</v>
      </c>
      <c r="GA59" s="8">
        <v>1992</v>
      </c>
      <c r="GB59" s="19">
        <v>449.6</v>
      </c>
      <c r="GD59" s="8">
        <v>1978</v>
      </c>
      <c r="GE59" s="19">
        <v>508</v>
      </c>
      <c r="GG59" s="8">
        <v>1934</v>
      </c>
      <c r="GH59" s="8">
        <v>574.80200000000002</v>
      </c>
      <c r="GJ59" s="8">
        <v>1934</v>
      </c>
      <c r="GK59" s="19">
        <v>616.71199999999999</v>
      </c>
      <c r="GM59" s="8">
        <v>2013</v>
      </c>
      <c r="GN59" s="19">
        <v>403.6</v>
      </c>
      <c r="GP59" s="8">
        <v>1964</v>
      </c>
      <c r="GQ59" s="19">
        <v>467.10599999999999</v>
      </c>
      <c r="GS59" s="8">
        <v>1961</v>
      </c>
      <c r="GT59" s="19">
        <v>506.98399999999998</v>
      </c>
      <c r="GV59" s="8">
        <v>1992</v>
      </c>
      <c r="GW59" s="19">
        <v>551.79999999999995</v>
      </c>
      <c r="GY59" s="8">
        <v>1993</v>
      </c>
      <c r="GZ59" s="19">
        <v>139.9</v>
      </c>
      <c r="HB59" s="8">
        <v>1999</v>
      </c>
      <c r="HC59" s="19">
        <v>94.1</v>
      </c>
    </row>
    <row r="60" spans="1:211">
      <c r="A60" s="8" t="s">
        <v>114</v>
      </c>
      <c r="B60" s="19">
        <f>SUM(B13:B15)</f>
        <v>86.106000000000009</v>
      </c>
      <c r="C60" s="19">
        <f>SUM(C13:C15)</f>
        <v>177.292</v>
      </c>
      <c r="D60" s="19">
        <f>SUM(D13:D15)</f>
        <v>68.325999999999993</v>
      </c>
      <c r="E60" s="19">
        <f>SUM(E13:E15)</f>
        <v>130.55599999999998</v>
      </c>
      <c r="F60" s="19">
        <f>SUM(F13:F15)</f>
        <v>203.70799999999997</v>
      </c>
      <c r="G60" s="19">
        <f>SUM(G13:G15)</f>
        <v>196.34199999999998</v>
      </c>
      <c r="H60" s="19">
        <f>SUM(H13:H15)</f>
        <v>192.786</v>
      </c>
      <c r="I60" s="19">
        <f>SUM(I13:I15)</f>
        <v>86.867999999999995</v>
      </c>
      <c r="J60" s="19">
        <f>SUM(J13:J15)</f>
        <v>154.43200000000002</v>
      </c>
      <c r="K60" s="19">
        <f>SUM(K13:K15)</f>
        <v>189.738</v>
      </c>
      <c r="L60" s="19">
        <f>SUM(L13:L15)</f>
        <v>153.66999999999999</v>
      </c>
      <c r="M60" s="19">
        <f>SUM(M13:M15)</f>
        <v>214.63</v>
      </c>
      <c r="N60" s="19">
        <f>SUM(N13:N15)</f>
        <v>199.64400000000001</v>
      </c>
      <c r="O60" s="19">
        <f>SUM(O13:O15)</f>
        <v>278.63799999999998</v>
      </c>
      <c r="P60" s="19">
        <f>SUM(P13:P15)</f>
        <v>187.19800000000001</v>
      </c>
      <c r="Q60" s="19">
        <f>SUM(Q13:Q15)</f>
        <v>203.70799999999997</v>
      </c>
      <c r="R60" s="19">
        <f>SUM(R13:R15)</f>
        <v>125.476</v>
      </c>
      <c r="S60" s="19">
        <f>SUM(S13:S15)</f>
        <v>183.13400000000001</v>
      </c>
      <c r="T60" s="19">
        <f>SUM(T13:T15)</f>
        <v>236.982</v>
      </c>
      <c r="U60" s="19">
        <f>SUM(U13:U15)</f>
        <v>100.83799999999999</v>
      </c>
      <c r="V60" s="19">
        <f>SUM(V13:V15)</f>
        <v>158.24199999999999</v>
      </c>
      <c r="W60" s="19">
        <f>SUM(W13:W15)</f>
        <v>130.30199999999999</v>
      </c>
      <c r="X60" s="19">
        <f>SUM(X13:X15)</f>
        <v>133.858</v>
      </c>
      <c r="Y60" s="19">
        <f>SUM(Y13:Y15)</f>
        <v>199.39000000000001</v>
      </c>
      <c r="Z60" s="19">
        <f>SUM(Z13:Z15)</f>
        <v>248.92000000000002</v>
      </c>
      <c r="AA60" s="19">
        <f>SUM(AA13:AA15)</f>
        <v>155.702</v>
      </c>
      <c r="AB60" s="19">
        <f>SUM(AB13:AB15)</f>
        <v>121.91999999999999</v>
      </c>
      <c r="AC60" s="19">
        <f>SUM(AC13:AC15)</f>
        <v>143.76400000000001</v>
      </c>
      <c r="AD60" s="19">
        <f>SUM(AD13:AD15)</f>
        <v>105.15600000000001</v>
      </c>
      <c r="AE60" s="19">
        <f>SUM(AE13:AE15)</f>
        <v>210.82</v>
      </c>
      <c r="AF60" s="19">
        <f>SUM(AF13:AF15)</f>
        <v>204.97800000000001</v>
      </c>
      <c r="AG60" s="19">
        <f>SUM(AG13:AG15)</f>
        <v>173.482</v>
      </c>
      <c r="AH60" s="19">
        <f>SUM(AH13:AH15)</f>
        <v>130.55600000000001</v>
      </c>
      <c r="AI60" s="19">
        <f>SUM(AI13:AI15)</f>
        <v>292.10000000000002</v>
      </c>
      <c r="AJ60" s="19">
        <f>SUM(AJ13:AJ15)</f>
        <v>169.92599999999999</v>
      </c>
      <c r="AK60" s="19">
        <f>SUM(AK13:AK15)</f>
        <v>189.23000000000002</v>
      </c>
      <c r="AL60" s="19">
        <f>SUM(AL13:AL15)</f>
        <v>148.59</v>
      </c>
      <c r="AM60" s="19">
        <f>SUM(AM13:AM15)</f>
        <v>243.07799999999997</v>
      </c>
      <c r="AN60" s="19">
        <f>SUM(AN13:AN15)</f>
        <v>162.05199999999999</v>
      </c>
      <c r="AO60" s="19">
        <f>SUM(AO13:AO15)</f>
        <v>87.376000000000005</v>
      </c>
      <c r="AP60" s="19">
        <f>SUM(AP13:AP15)</f>
        <v>287.78200000000004</v>
      </c>
      <c r="AQ60" s="19">
        <f>SUM(AQ13:AQ15)</f>
        <v>183</v>
      </c>
      <c r="AR60" s="19">
        <f>SUM(AR13:AR15)</f>
        <v>118</v>
      </c>
      <c r="AS60" s="19">
        <f>SUM(AS13:AS15)</f>
        <v>157</v>
      </c>
      <c r="AT60" s="19">
        <f>SUM(AT13:AT15)</f>
        <v>267</v>
      </c>
      <c r="AU60" s="19">
        <f>SUM(AU13:AU15)</f>
        <v>176</v>
      </c>
      <c r="AV60" s="19">
        <f>SUM(AV13:AV15)</f>
        <v>206</v>
      </c>
      <c r="AW60" s="19">
        <f>SUM(AW13:AW15)</f>
        <v>184</v>
      </c>
      <c r="AX60" s="19">
        <f>SUM(AX13:AX15)</f>
        <v>277</v>
      </c>
      <c r="AY60" s="19">
        <f>SUM(AY13:AY15)</f>
        <v>183</v>
      </c>
      <c r="AZ60" s="19">
        <f>SUM(AZ13:AZ15)</f>
        <v>162</v>
      </c>
      <c r="BA60" s="19">
        <f>SUM(BA13:BA15)</f>
        <v>176</v>
      </c>
      <c r="BB60" s="19">
        <f>SUM(BB13:BB15)</f>
        <v>116</v>
      </c>
      <c r="BC60" s="19">
        <f>SUM(BC13:BC15)</f>
        <v>239</v>
      </c>
      <c r="BD60" s="19">
        <f>SUM(BD13:BD15)</f>
        <v>173</v>
      </c>
      <c r="BE60" s="19">
        <f>SUM(BE13:BE15)</f>
        <v>193</v>
      </c>
      <c r="BF60" s="19">
        <f>SUM(BF13:BF15)</f>
        <v>206.39999999999998</v>
      </c>
      <c r="BG60" s="19">
        <f>SUM(BG13:BG15)</f>
        <v>115.89999999999999</v>
      </c>
      <c r="BH60" s="19">
        <f>SUM(BH13:BH15)</f>
        <v>158.4</v>
      </c>
      <c r="BI60" s="19">
        <f>SUM(BI13:BI15)</f>
        <v>158</v>
      </c>
      <c r="BJ60" s="19">
        <f>SUM(BJ13:BJ15)</f>
        <v>253.7</v>
      </c>
      <c r="BK60" s="19">
        <f>SUM(BK13:BK15)</f>
        <v>207.1</v>
      </c>
      <c r="BL60" s="19">
        <f>SUM(BL13:BL15)</f>
        <v>263.5</v>
      </c>
      <c r="BM60" s="19">
        <f>SUM(BM13:BM15)</f>
        <v>89.5</v>
      </c>
      <c r="BN60" s="19">
        <f>SUM(BN13:BN15)</f>
        <v>322.2</v>
      </c>
      <c r="BO60" s="19">
        <f>SUM(BO13:BO15)</f>
        <v>242.6</v>
      </c>
      <c r="BP60" s="19">
        <f>SUM(BP13:BP15)</f>
        <v>233.2</v>
      </c>
      <c r="BQ60" s="19">
        <f>SUM(BQ13:BQ15)</f>
        <v>116.1</v>
      </c>
      <c r="BR60" s="19">
        <f>SUM(BR13:BR15)</f>
        <v>271.3</v>
      </c>
      <c r="BS60" s="19">
        <f>SUM(BS13:BS15)</f>
        <v>170.9</v>
      </c>
      <c r="BT60" s="19">
        <f>SUM(BT13:BT15)</f>
        <v>156</v>
      </c>
      <c r="BU60" s="19">
        <f>SUM(BU13:BU15)</f>
        <v>88</v>
      </c>
      <c r="BV60" s="19">
        <f>SUM(BV13:BV15)</f>
        <v>96.2</v>
      </c>
      <c r="BW60" s="19">
        <f>SUM(BW13:BW15)</f>
        <v>135.4</v>
      </c>
      <c r="BX60" s="19">
        <f>SUM(BX13:BX15)</f>
        <v>220</v>
      </c>
      <c r="BY60" s="19">
        <f>SUM(BY13:BY15)</f>
        <v>121.8</v>
      </c>
      <c r="BZ60" s="19">
        <f>SUM(BZ13:BZ15)</f>
        <v>110.19999999999999</v>
      </c>
      <c r="CA60" s="19">
        <f>SUM(CA13:CA15)</f>
        <v>131.6</v>
      </c>
      <c r="CB60" s="19">
        <f>SUM(CB13:CB15)</f>
        <v>359.8</v>
      </c>
      <c r="CC60" s="19">
        <f>SUM(CC13:CC15)</f>
        <v>183.2</v>
      </c>
      <c r="CD60" s="19">
        <f>SUM(CD13:CD15)</f>
        <v>233.8</v>
      </c>
      <c r="CE60" s="19">
        <f>SUM(CE13:CE15)</f>
        <v>127</v>
      </c>
      <c r="CF60" s="19">
        <f>SUM(CF13:CF15)</f>
        <v>228.6</v>
      </c>
      <c r="CG60" s="19">
        <f>SUM(CG13:CG15)</f>
        <v>167.4</v>
      </c>
      <c r="CH60" s="19">
        <f>SUM(CH13:CH15)</f>
        <v>60.6</v>
      </c>
      <c r="CI60" s="19">
        <f>SUM(CI13:CI15)</f>
        <v>139.4</v>
      </c>
      <c r="CJ60" s="19">
        <f>SUM(CJ13:CJ15)</f>
        <v>100</v>
      </c>
      <c r="CK60" s="19">
        <f>SUM(CK13:CK15)</f>
        <v>178</v>
      </c>
      <c r="CL60" s="19">
        <f>SUM(CL13:CL15)</f>
        <v>167.39999999999998</v>
      </c>
      <c r="CM60" s="19">
        <f>SUM(CM13:CM15)</f>
        <v>239.6</v>
      </c>
      <c r="CN60" s="19">
        <f>SUM(CN13:CN15)</f>
        <v>131</v>
      </c>
      <c r="CO60" s="19">
        <f>SUM(CO13:CO15)</f>
        <v>267.40000000000003</v>
      </c>
      <c r="CP60" s="19">
        <f>SUM(CP13:CP15)</f>
        <v>371.6</v>
      </c>
      <c r="CQ60" s="19">
        <f>SUM(CQ13:CQ15)</f>
        <v>96.4</v>
      </c>
      <c r="CR60" s="19"/>
      <c r="CS60" s="4">
        <f>AVERAGE(BF60:CQ60)</f>
        <v>182.08421052631576</v>
      </c>
      <c r="CT60" s="25" t="s">
        <v>114</v>
      </c>
      <c r="CU60" s="4">
        <f>AVERAGE(B60:CQ60)</f>
        <v>178.68612765957451</v>
      </c>
      <c r="CX60" s="6"/>
      <c r="DA60" s="19"/>
      <c r="DC60" s="8">
        <v>1996</v>
      </c>
      <c r="DD60" s="19">
        <v>666.3</v>
      </c>
      <c r="DF60" s="8">
        <v>1991</v>
      </c>
      <c r="DG60" s="19">
        <v>682.3</v>
      </c>
      <c r="DI60" s="8">
        <v>1978</v>
      </c>
      <c r="DJ60" s="19">
        <v>410</v>
      </c>
      <c r="DL60" s="8">
        <v>2020</v>
      </c>
      <c r="DM60" s="27">
        <v>168.8</v>
      </c>
      <c r="DO60" s="8">
        <v>1984</v>
      </c>
      <c r="DP60" s="19">
        <v>142</v>
      </c>
      <c r="DR60" s="8">
        <v>1938</v>
      </c>
      <c r="DS60" s="8">
        <v>168.40200000000002</v>
      </c>
      <c r="DU60" s="8">
        <v>2019</v>
      </c>
      <c r="DV60" s="19">
        <v>194.2</v>
      </c>
      <c r="DY60" s="8">
        <v>1969</v>
      </c>
      <c r="DZ60" s="19">
        <v>48.768000000000001</v>
      </c>
      <c r="EB60" s="8">
        <v>1982</v>
      </c>
      <c r="EC60" s="8">
        <v>43</v>
      </c>
      <c r="EE60" s="8">
        <v>1998</v>
      </c>
      <c r="EF60" s="8">
        <v>46</v>
      </c>
      <c r="EH60" s="8">
        <v>1930</v>
      </c>
      <c r="EI60" s="8">
        <v>53.594000000000001</v>
      </c>
      <c r="EK60" s="8">
        <v>1933</v>
      </c>
      <c r="EL60" s="8">
        <v>63.246000000000002</v>
      </c>
      <c r="EN60" s="8">
        <v>1955</v>
      </c>
      <c r="EO60" s="8">
        <v>64.007999999999996</v>
      </c>
      <c r="EQ60" s="8">
        <v>1979</v>
      </c>
      <c r="ER60" s="8">
        <v>69</v>
      </c>
      <c r="ET60" s="8">
        <v>1947</v>
      </c>
      <c r="EU60" s="8">
        <v>64.516000000000005</v>
      </c>
      <c r="EW60" s="44">
        <v>2021</v>
      </c>
      <c r="EX60" s="44">
        <v>52.6</v>
      </c>
      <c r="EZ60" s="8">
        <v>2003</v>
      </c>
      <c r="FA60" s="8">
        <v>57.4</v>
      </c>
      <c r="FC60" s="8">
        <v>1944</v>
      </c>
      <c r="FD60" s="8">
        <v>50.037999999999997</v>
      </c>
      <c r="FF60" s="8">
        <v>1986</v>
      </c>
      <c r="FG60" s="8">
        <v>49.5</v>
      </c>
      <c r="FI60" s="44">
        <v>2023</v>
      </c>
      <c r="FJ60" s="44">
        <v>100.6</v>
      </c>
      <c r="FL60" s="8">
        <v>1960</v>
      </c>
      <c r="FM60" s="19">
        <v>140.46199999999999</v>
      </c>
      <c r="FO60" s="8">
        <v>1948</v>
      </c>
      <c r="FP60" s="19">
        <v>191.262</v>
      </c>
      <c r="FR60" s="8">
        <v>1970</v>
      </c>
      <c r="FS60" s="8">
        <v>261.62</v>
      </c>
      <c r="FU60" s="8">
        <v>2016</v>
      </c>
      <c r="FV60" s="8">
        <v>325.60000000000002</v>
      </c>
      <c r="FX60" s="8">
        <v>1984</v>
      </c>
      <c r="FY60" s="8">
        <v>387</v>
      </c>
      <c r="GA60" s="8">
        <v>2000</v>
      </c>
      <c r="GB60" s="19">
        <v>453.59999999999991</v>
      </c>
      <c r="GD60" s="8">
        <v>1976</v>
      </c>
      <c r="GE60" s="19">
        <v>509</v>
      </c>
      <c r="GG60" s="8">
        <v>1955</v>
      </c>
      <c r="GH60" s="8">
        <v>575.30999999999995</v>
      </c>
      <c r="GJ60" s="8">
        <v>1996</v>
      </c>
      <c r="GK60" s="19">
        <v>619.59999999999991</v>
      </c>
      <c r="GM60" s="8">
        <v>1985</v>
      </c>
      <c r="GN60" s="19">
        <v>404</v>
      </c>
      <c r="GP60" s="8">
        <v>1948</v>
      </c>
      <c r="GQ60" s="19">
        <v>467.61400000000003</v>
      </c>
      <c r="GS60" s="8">
        <v>1979</v>
      </c>
      <c r="GT60" s="19">
        <v>510</v>
      </c>
      <c r="GV60" s="8">
        <v>1941</v>
      </c>
      <c r="GW60" s="19">
        <v>558.79999999999995</v>
      </c>
      <c r="GY60" s="8">
        <v>2009</v>
      </c>
      <c r="GZ60" s="19">
        <v>140.4</v>
      </c>
      <c r="HB60" s="8">
        <v>2014</v>
      </c>
      <c r="HC60" s="19">
        <v>96</v>
      </c>
    </row>
    <row r="61" spans="1:211">
      <c r="A61" s="30" t="s">
        <v>115</v>
      </c>
      <c r="B61" s="8">
        <f>SUM(B13:B16)</f>
        <v>102.61600000000001</v>
      </c>
      <c r="C61" s="8">
        <f>SUM(C13:C16)</f>
        <v>195.32599999999999</v>
      </c>
      <c r="D61" s="8">
        <f>SUM(D13:D16)</f>
        <v>141.22399999999999</v>
      </c>
      <c r="E61" s="8">
        <f>SUM(E13:E16)</f>
        <v>137.92199999999997</v>
      </c>
      <c r="F61" s="8">
        <f>SUM(F13:F16)</f>
        <v>301.75199999999995</v>
      </c>
      <c r="G61" s="8">
        <f>SUM(G13:G16)</f>
        <v>277.36799999999999</v>
      </c>
      <c r="H61" s="8">
        <f>SUM(H13:H16)</f>
        <v>241.554</v>
      </c>
      <c r="I61" s="8">
        <f>SUM(I13:I16)</f>
        <v>90.931999999999988</v>
      </c>
      <c r="J61" s="8">
        <f>SUM(J13:J16)</f>
        <v>164.33800000000002</v>
      </c>
      <c r="K61" s="8">
        <f>SUM(K13:K16)</f>
        <v>219.45599999999999</v>
      </c>
      <c r="L61" s="8">
        <f>SUM(L13:L16)</f>
        <v>212.85199999999998</v>
      </c>
      <c r="M61" s="8">
        <f>SUM(M13:M16)</f>
        <v>324.86599999999999</v>
      </c>
      <c r="N61" s="8">
        <f>SUM(N13:N16)</f>
        <v>248.666</v>
      </c>
      <c r="O61" s="8">
        <f>SUM(O13:O16)</f>
        <v>322.58</v>
      </c>
      <c r="P61" s="8">
        <f>SUM(P13:P16)</f>
        <v>289.81400000000002</v>
      </c>
      <c r="Q61" s="8">
        <f>SUM(Q13:Q16)</f>
        <v>268.47799999999995</v>
      </c>
      <c r="R61" s="8">
        <f>SUM(R13:R16)</f>
        <v>215.9</v>
      </c>
      <c r="S61" s="8">
        <f>SUM(S13:S16)</f>
        <v>246.63400000000001</v>
      </c>
      <c r="T61" s="8">
        <f>SUM(T13:T16)</f>
        <v>285.75</v>
      </c>
      <c r="U61" s="8">
        <f>SUM(U13:U16)</f>
        <v>135.636</v>
      </c>
      <c r="V61" s="8">
        <f>SUM(V13:V16)</f>
        <v>197.358</v>
      </c>
      <c r="W61" s="8">
        <f>SUM(W13:W16)</f>
        <v>245.11</v>
      </c>
      <c r="X61" s="8">
        <f>SUM(X13:X16)</f>
        <v>186.43600000000001</v>
      </c>
      <c r="Y61" s="8">
        <f>SUM(Y13:Y16)</f>
        <v>293.37</v>
      </c>
      <c r="Z61" s="8">
        <f>SUM(Z13:Z16)</f>
        <v>259.58800000000002</v>
      </c>
      <c r="AA61" s="8">
        <f>SUM(AA13:AA16)</f>
        <v>180.08600000000001</v>
      </c>
      <c r="AB61" s="8">
        <f>SUM(AB13:AB16)</f>
        <v>197.86599999999999</v>
      </c>
      <c r="AC61" s="8">
        <f>SUM(AC13:AC16)</f>
        <v>213.36</v>
      </c>
      <c r="AD61" s="8">
        <f>SUM(AD13:AD16)</f>
        <v>135.89000000000001</v>
      </c>
      <c r="AE61" s="8">
        <f>SUM(AE13:AE16)</f>
        <v>266.7</v>
      </c>
      <c r="AF61" s="8">
        <f>SUM(AF13:AF16)</f>
        <v>244.34800000000001</v>
      </c>
      <c r="AG61" s="8">
        <f>SUM(AG13:AG16)</f>
        <v>175.768</v>
      </c>
      <c r="AH61" s="8">
        <f>SUM(AH13:AH16)</f>
        <v>245.11</v>
      </c>
      <c r="AI61" s="8">
        <f>SUM(AI13:AI16)</f>
        <v>304.54600000000005</v>
      </c>
      <c r="AJ61" s="8">
        <f>SUM(AJ13:AJ16)</f>
        <v>197.35799999999998</v>
      </c>
      <c r="AK61" s="8">
        <f>SUM(AK13:AK16)</f>
        <v>209.80400000000003</v>
      </c>
      <c r="AL61" s="8">
        <f>SUM(AL13:AL16)</f>
        <v>172.72</v>
      </c>
      <c r="AM61" s="8">
        <f>SUM(AM13:AM16)</f>
        <v>287.52799999999996</v>
      </c>
      <c r="AN61" s="8">
        <f>SUM(AN13:AN16)</f>
        <v>237.99799999999999</v>
      </c>
      <c r="AO61" s="8">
        <f>SUM(AO13:AO16)</f>
        <v>112.01400000000001</v>
      </c>
      <c r="AP61" s="8">
        <f>SUM(AP13:AP16)</f>
        <v>324.61200000000002</v>
      </c>
      <c r="AQ61" s="8">
        <f>SUM(AQ13:AQ16)</f>
        <v>338</v>
      </c>
      <c r="AR61" s="8">
        <f>SUM(AR13:AR16)</f>
        <v>185</v>
      </c>
      <c r="AS61" s="8">
        <f>SUM(AS13:AS16)</f>
        <v>174</v>
      </c>
      <c r="AT61" s="8">
        <f>SUM(AT13:AT16)</f>
        <v>381</v>
      </c>
      <c r="AU61" s="8">
        <f>SUM(AU13:AU16)</f>
        <v>239</v>
      </c>
      <c r="AV61" s="8">
        <f>SUM(AV13:AV16)</f>
        <v>262</v>
      </c>
      <c r="AW61" s="8">
        <f>SUM(AW13:AW16)</f>
        <v>251</v>
      </c>
      <c r="AX61" s="8">
        <f>SUM(AX13:AX16)</f>
        <v>319</v>
      </c>
      <c r="AY61" s="8">
        <f>SUM(AY13:AY16)</f>
        <v>304</v>
      </c>
      <c r="AZ61" s="8">
        <f>SUM(AZ13:AZ16)</f>
        <v>213</v>
      </c>
      <c r="BA61" s="8">
        <f>SUM(BA13:BA16)</f>
        <v>272</v>
      </c>
      <c r="BB61" s="8">
        <f>SUM(BB13:BB16)</f>
        <v>140</v>
      </c>
      <c r="BC61" s="8">
        <f>SUM(BC13:BC16)</f>
        <v>321</v>
      </c>
      <c r="BD61" s="8">
        <f>SUM(BD13:BD16)</f>
        <v>194</v>
      </c>
      <c r="BE61" s="8">
        <f>SUM(BE13:BE16)</f>
        <v>230</v>
      </c>
      <c r="BF61" s="8">
        <f>SUM(BF13:BF16)</f>
        <v>247.7</v>
      </c>
      <c r="BG61" s="8">
        <f>SUM(BG13:BG16)</f>
        <v>197.39999999999998</v>
      </c>
      <c r="BH61" s="8">
        <f>SUM(BH13:BH16)</f>
        <v>208.9</v>
      </c>
      <c r="BI61" s="8">
        <f>SUM(BI13:BI16)</f>
        <v>243.7</v>
      </c>
      <c r="BJ61" s="8">
        <f>SUM(BJ13:BJ16)</f>
        <v>271.89999999999998</v>
      </c>
      <c r="BK61" s="8">
        <f>SUM(BK13:BK16)</f>
        <v>232.7</v>
      </c>
      <c r="BL61" s="8">
        <f>SUM(BL13:BL16)</f>
        <v>341</v>
      </c>
      <c r="BM61" s="8">
        <f>SUM(BM13:BM16)</f>
        <v>116.9</v>
      </c>
      <c r="BN61" s="8">
        <f>SUM(BN13:BN16)</f>
        <v>347.09999999999997</v>
      </c>
      <c r="BO61" s="8">
        <f>SUM(BO13:BO16)</f>
        <v>316.39999999999998</v>
      </c>
      <c r="BP61" s="8">
        <f>SUM(BP13:BP16)</f>
        <v>288.2</v>
      </c>
      <c r="BQ61" s="8">
        <f>SUM(BQ13:BQ16)</f>
        <v>142.6</v>
      </c>
      <c r="BR61" s="8">
        <f>SUM(BR13:BR16)</f>
        <v>415.8</v>
      </c>
      <c r="BS61" s="8">
        <f>SUM(BS13:BS16)</f>
        <v>213.3</v>
      </c>
      <c r="BT61" s="8">
        <f>SUM(BT13:BT16)</f>
        <v>213.8</v>
      </c>
      <c r="BU61" s="8">
        <f>SUM(BU13:BU16)</f>
        <v>249</v>
      </c>
      <c r="BV61" s="8">
        <f>SUM(BV13:BV16)</f>
        <v>111.4</v>
      </c>
      <c r="BW61" s="8">
        <f>SUM(BW13:BW16)</f>
        <v>192.8</v>
      </c>
      <c r="BX61" s="8">
        <f>SUM(BX13:BX16)</f>
        <v>303</v>
      </c>
      <c r="BY61" s="8">
        <f>SUM(BY13:BY16)</f>
        <v>175.4</v>
      </c>
      <c r="BZ61" s="8">
        <f>SUM(BZ13:BZ16)</f>
        <v>193.6</v>
      </c>
      <c r="CA61" s="8">
        <f>SUM(CA13:CA16)</f>
        <v>222.39999999999998</v>
      </c>
      <c r="CB61" s="8">
        <f>SUM(CB13:CB16)</f>
        <v>433.20000000000005</v>
      </c>
      <c r="CC61" s="8">
        <f>SUM(CC13:CC16)</f>
        <v>298.60000000000002</v>
      </c>
      <c r="CD61" s="8">
        <f>SUM(CD13:CD16)</f>
        <v>257.8</v>
      </c>
      <c r="CE61" s="8">
        <f>SUM(CE13:CE16)</f>
        <v>212.4</v>
      </c>
      <c r="CF61" s="8">
        <f>SUM(CF13:CF16)</f>
        <v>281.60000000000002</v>
      </c>
      <c r="CG61" s="8">
        <f>SUM(CG13:CG16)</f>
        <v>223.4</v>
      </c>
      <c r="CH61" s="8">
        <f>SUM(CH13:CH16)</f>
        <v>83</v>
      </c>
      <c r="CI61" s="8">
        <f>SUM(CI13:CI16)</f>
        <v>145.4</v>
      </c>
      <c r="CJ61" s="8">
        <f>SUM(CJ13:CJ16)</f>
        <v>158.6</v>
      </c>
      <c r="CK61" s="8">
        <f>SUM(CK13:CK16)</f>
        <v>210.4</v>
      </c>
      <c r="CL61" s="8">
        <f>SUM(CL13:CL16)</f>
        <v>201.2</v>
      </c>
      <c r="CM61" s="8">
        <f>SUM(CM13:CM16)</f>
        <v>267.60000000000002</v>
      </c>
      <c r="CN61" s="8">
        <f>SUM(CN13:CN16)</f>
        <v>153.4</v>
      </c>
      <c r="CO61" s="8">
        <f>SUM(CO13:CO16)</f>
        <v>337.6</v>
      </c>
      <c r="CP61" s="8">
        <f>SUM(CP13:CP16)</f>
        <v>388.40000000000003</v>
      </c>
      <c r="CQ61" s="8">
        <f>SUM(CQ13:CQ16)</f>
        <v>129</v>
      </c>
      <c r="CS61" s="4">
        <f>AVERAGE(BF61:CQ61)</f>
        <v>237.54210526315785</v>
      </c>
      <c r="CT61" s="25" t="s">
        <v>115</v>
      </c>
      <c r="CU61" s="4">
        <f>AVERAGE(B61:CQ61)</f>
        <v>233.62589361702129</v>
      </c>
      <c r="CV61" s="19"/>
      <c r="CX61" s="6"/>
      <c r="DA61" s="19"/>
      <c r="DC61" s="8">
        <v>1944</v>
      </c>
      <c r="DD61" s="19">
        <v>679.44999999999993</v>
      </c>
      <c r="DF61" s="8">
        <v>1937</v>
      </c>
      <c r="DG61" s="19">
        <v>684.78399999999988</v>
      </c>
      <c r="DI61" s="8">
        <v>1938</v>
      </c>
      <c r="DJ61" s="19">
        <v>414.52800000000002</v>
      </c>
      <c r="DL61" s="8">
        <v>1948</v>
      </c>
      <c r="DM61" s="27">
        <v>168.91</v>
      </c>
      <c r="DO61" s="8">
        <v>1971</v>
      </c>
      <c r="DP61" s="19">
        <v>142.60599999999999</v>
      </c>
      <c r="DR61" s="8">
        <v>1935</v>
      </c>
      <c r="DS61" s="8">
        <v>170.434</v>
      </c>
      <c r="DU61" s="8">
        <v>1985</v>
      </c>
      <c r="DV61" s="19">
        <v>195</v>
      </c>
      <c r="DY61" s="8">
        <v>1980</v>
      </c>
      <c r="DZ61" s="19">
        <v>51</v>
      </c>
      <c r="EB61" s="8">
        <v>2002</v>
      </c>
      <c r="EC61" s="8">
        <v>43.6</v>
      </c>
      <c r="EE61" s="8">
        <v>2016</v>
      </c>
      <c r="EF61" s="8">
        <v>46.8</v>
      </c>
      <c r="EH61" s="8">
        <v>1993</v>
      </c>
      <c r="EI61" s="8">
        <v>53.8</v>
      </c>
      <c r="EK61" s="8">
        <v>1935</v>
      </c>
      <c r="EL61" s="8">
        <v>63.753999999999998</v>
      </c>
      <c r="EN61" s="8">
        <v>1960</v>
      </c>
      <c r="EO61" s="8">
        <v>64.77</v>
      </c>
      <c r="EQ61" s="8">
        <v>1944</v>
      </c>
      <c r="ER61" s="8">
        <v>70.358000000000004</v>
      </c>
      <c r="ET61" s="8">
        <v>2013</v>
      </c>
      <c r="EU61" s="8">
        <v>65.400000000000006</v>
      </c>
      <c r="EW61" s="8">
        <v>2002</v>
      </c>
      <c r="EX61" s="8">
        <v>53</v>
      </c>
      <c r="EZ61" s="8">
        <v>2000</v>
      </c>
      <c r="FA61" s="8">
        <v>57.8</v>
      </c>
      <c r="FC61" s="8">
        <v>2011</v>
      </c>
      <c r="FD61" s="8">
        <v>50.4</v>
      </c>
      <c r="FF61" s="8">
        <v>1956</v>
      </c>
      <c r="FG61" s="8">
        <v>50.292000000000002</v>
      </c>
      <c r="FI61" s="8">
        <v>1931</v>
      </c>
      <c r="FJ61" s="19">
        <v>102.87</v>
      </c>
      <c r="FL61" s="8">
        <v>1948</v>
      </c>
      <c r="FM61" s="19">
        <v>141.47800000000001</v>
      </c>
      <c r="FO61" s="44">
        <v>2023</v>
      </c>
      <c r="FP61" s="44">
        <v>192</v>
      </c>
      <c r="FR61" s="8">
        <v>2004</v>
      </c>
      <c r="FS61" s="8">
        <v>268.40000000000003</v>
      </c>
      <c r="FU61" s="8">
        <v>1932</v>
      </c>
      <c r="FV61" s="8">
        <v>325.62799999999999</v>
      </c>
      <c r="FX61" s="8">
        <v>1963</v>
      </c>
      <c r="FY61" s="8">
        <v>389.12800000000004</v>
      </c>
      <c r="GA61" s="8">
        <v>1951</v>
      </c>
      <c r="GB61" s="19">
        <v>460.75600000000003</v>
      </c>
      <c r="GD61" s="8">
        <v>1992</v>
      </c>
      <c r="GE61" s="19">
        <v>510.1</v>
      </c>
      <c r="GG61" s="8">
        <v>1989</v>
      </c>
      <c r="GH61" s="8">
        <v>577.29999999999995</v>
      </c>
      <c r="GJ61" s="8">
        <v>1992</v>
      </c>
      <c r="GK61" s="19">
        <v>621.30000000000007</v>
      </c>
      <c r="GM61" s="8">
        <v>1962</v>
      </c>
      <c r="GN61" s="19">
        <v>405.892</v>
      </c>
      <c r="GP61" s="8">
        <v>1968</v>
      </c>
      <c r="GQ61" s="19">
        <v>468.88399999999996</v>
      </c>
      <c r="GS61" s="8">
        <v>1984</v>
      </c>
      <c r="GT61" s="19">
        <v>511</v>
      </c>
      <c r="GV61" s="8">
        <v>1935</v>
      </c>
      <c r="GW61" s="19">
        <v>567.43600000000004</v>
      </c>
      <c r="GY61" s="8">
        <v>1978</v>
      </c>
      <c r="GZ61" s="19">
        <v>142</v>
      </c>
      <c r="HB61" s="8">
        <v>1955</v>
      </c>
      <c r="HC61" s="19">
        <v>96.774000000000001</v>
      </c>
    </row>
    <row r="62" spans="1:211">
      <c r="A62" s="30" t="s">
        <v>120</v>
      </c>
      <c r="B62" s="8">
        <f>SUM(B13:B17)</f>
        <v>159.00400000000002</v>
      </c>
      <c r="C62" s="8">
        <f>SUM(C13:C17)</f>
        <v>211.328</v>
      </c>
      <c r="D62" s="8">
        <f>SUM(D13:D17)</f>
        <v>163.82999999999998</v>
      </c>
      <c r="E62" s="8">
        <f>SUM(E13:E17)</f>
        <v>155.44799999999998</v>
      </c>
      <c r="F62" s="8">
        <f>SUM(F13:F17)</f>
        <v>343.66199999999992</v>
      </c>
      <c r="G62" s="8">
        <f>SUM(G13:G17)</f>
        <v>319.786</v>
      </c>
      <c r="H62" s="8">
        <f>SUM(H13:H17)</f>
        <v>297.94200000000001</v>
      </c>
      <c r="I62" s="8">
        <f>SUM(I13:I17)</f>
        <v>132.84199999999998</v>
      </c>
      <c r="J62" s="8">
        <f>SUM(J13:J17)</f>
        <v>206.75600000000003</v>
      </c>
      <c r="K62" s="8">
        <f>SUM(K13:K17)</f>
        <v>251.714</v>
      </c>
      <c r="L62" s="8">
        <f>SUM(L13:L17)</f>
        <v>265.17599999999999</v>
      </c>
      <c r="M62" s="8">
        <f>SUM(M13:M17)</f>
        <v>355.85399999999998</v>
      </c>
      <c r="N62" s="8">
        <f>SUM(N13:N17)</f>
        <v>286.25799999999998</v>
      </c>
      <c r="O62" s="8">
        <f>SUM(O13:O17)</f>
        <v>345.18599999999998</v>
      </c>
      <c r="P62" s="8">
        <f>SUM(P13:P17)</f>
        <v>339.85200000000003</v>
      </c>
      <c r="Q62" s="8">
        <f>SUM(Q13:Q17)</f>
        <v>317.75399999999996</v>
      </c>
      <c r="R62" s="8">
        <f>SUM(R13:R17)</f>
        <v>252.98400000000001</v>
      </c>
      <c r="S62" s="8">
        <f>SUM(S13:S17)</f>
        <v>265.17600000000004</v>
      </c>
      <c r="T62" s="8">
        <f>SUM(T13:T17)</f>
        <v>354.07600000000002</v>
      </c>
      <c r="U62" s="8">
        <f>SUM(U13:U17)</f>
        <v>203.2</v>
      </c>
      <c r="V62" s="8">
        <f>SUM(V13:V17)</f>
        <v>201.93</v>
      </c>
      <c r="W62" s="8">
        <f>SUM(W13:W17)</f>
        <v>378.20600000000002</v>
      </c>
      <c r="X62" s="8">
        <f>SUM(X13:X17)</f>
        <v>333.75599999999997</v>
      </c>
      <c r="Y62" s="8">
        <f>SUM(Y13:Y17)</f>
        <v>346.45600000000002</v>
      </c>
      <c r="Z62" s="8">
        <f>SUM(Z13:Z17)</f>
        <v>293.11600000000004</v>
      </c>
      <c r="AA62" s="8">
        <f>SUM(AA13:AA17)</f>
        <v>226.822</v>
      </c>
      <c r="AB62" s="8">
        <f>SUM(AB13:AB17)</f>
        <v>257.30199999999996</v>
      </c>
      <c r="AC62" s="8">
        <f>SUM(AC13:AC17)</f>
        <v>283.71800000000002</v>
      </c>
      <c r="AD62" s="8">
        <f>SUM(AD13:AD17)</f>
        <v>154.43200000000002</v>
      </c>
      <c r="AE62" s="8">
        <f>SUM(AE13:AE17)</f>
        <v>287.274</v>
      </c>
      <c r="AF62" s="8">
        <f>SUM(AF13:AF17)</f>
        <v>262.63600000000002</v>
      </c>
      <c r="AG62" s="8">
        <f>SUM(AG13:AG17)</f>
        <v>187.96</v>
      </c>
      <c r="AH62" s="8">
        <f>SUM(AH13:AH17)</f>
        <v>312.42</v>
      </c>
      <c r="AI62" s="8">
        <f>SUM(AI13:AI17)</f>
        <v>330.20000000000005</v>
      </c>
      <c r="AJ62" s="8">
        <f>SUM(AJ13:AJ17)</f>
        <v>260.60399999999998</v>
      </c>
      <c r="AK62" s="8">
        <f>SUM(AK13:AK17)</f>
        <v>292.35400000000004</v>
      </c>
      <c r="AL62" s="8">
        <f>SUM(AL13:AL17)</f>
        <v>226.06</v>
      </c>
      <c r="AM62" s="8">
        <f>SUM(AM13:AM17)</f>
        <v>395.73199999999997</v>
      </c>
      <c r="AN62" s="8">
        <f>SUM(AN13:AN17)</f>
        <v>265.43</v>
      </c>
      <c r="AO62" s="8">
        <f>SUM(AO13:AO17)</f>
        <v>148.33600000000001</v>
      </c>
      <c r="AP62" s="8">
        <f>SUM(AP13:AP17)</f>
        <v>333.75600000000003</v>
      </c>
      <c r="AQ62" s="8">
        <f>SUM(AQ13:AQ17)</f>
        <v>398</v>
      </c>
      <c r="AR62" s="8">
        <f>SUM(AR13:AR17)</f>
        <v>196</v>
      </c>
      <c r="AS62" s="8">
        <f>SUM(AS13:AS17)</f>
        <v>231</v>
      </c>
      <c r="AT62" s="8">
        <f>SUM(AT13:AT17)</f>
        <v>401</v>
      </c>
      <c r="AU62" s="8">
        <f>SUM(AU13:AU17)</f>
        <v>328</v>
      </c>
      <c r="AV62" s="8">
        <f>SUM(AV13:AV17)</f>
        <v>281</v>
      </c>
      <c r="AW62" s="8">
        <f>SUM(AW13:AW17)</f>
        <v>308</v>
      </c>
      <c r="AX62" s="8">
        <f>SUM(AX13:AX17)</f>
        <v>342</v>
      </c>
      <c r="AY62" s="8">
        <f>SUM(AY13:AY17)</f>
        <v>362</v>
      </c>
      <c r="AZ62" s="8">
        <f>SUM(AZ13:AZ17)</f>
        <v>269</v>
      </c>
      <c r="BA62" s="8">
        <f>SUM(BA13:BA17)</f>
        <v>340</v>
      </c>
      <c r="BB62" s="8">
        <f>SUM(BB13:BB17)</f>
        <v>162</v>
      </c>
      <c r="BC62" s="8">
        <f>SUM(BC13:BC17)</f>
        <v>353</v>
      </c>
      <c r="BD62" s="8">
        <f>SUM(BD13:BD17)</f>
        <v>230</v>
      </c>
      <c r="BE62" s="8">
        <f>SUM(BE13:BE17)</f>
        <v>275</v>
      </c>
      <c r="BF62" s="8">
        <f>SUM(BF13:BF17)</f>
        <v>281.39999999999998</v>
      </c>
      <c r="BG62" s="8">
        <f>SUM(BG13:BG17)</f>
        <v>258.89999999999998</v>
      </c>
      <c r="BH62" s="8">
        <f>SUM(BH13:BH17)</f>
        <v>275.60000000000002</v>
      </c>
      <c r="BI62" s="8">
        <f>SUM(BI13:BI17)</f>
        <v>262.3</v>
      </c>
      <c r="BJ62" s="8">
        <f>SUM(BJ13:BJ17)</f>
        <v>391.9</v>
      </c>
      <c r="BK62" s="8">
        <f>SUM(BK13:BK17)</f>
        <v>255.6</v>
      </c>
      <c r="BL62" s="8">
        <f>SUM(BL13:BL17)</f>
        <v>374.7</v>
      </c>
      <c r="BM62" s="8">
        <f>SUM(BM13:BM17)</f>
        <v>186.4</v>
      </c>
      <c r="BN62" s="8">
        <f>SUM(BN13:BN17)</f>
        <v>485.5</v>
      </c>
      <c r="BO62" s="8">
        <f>SUM(BO13:BO17)</f>
        <v>355.79999999999995</v>
      </c>
      <c r="BP62" s="8">
        <f>SUM(BP13:BP17)</f>
        <v>351.5</v>
      </c>
      <c r="BQ62" s="8">
        <f>SUM(BQ13:BQ17)</f>
        <v>152.4</v>
      </c>
      <c r="BR62" s="8">
        <f>SUM(BR13:BR17)</f>
        <v>452</v>
      </c>
      <c r="BS62" s="8">
        <f>SUM(BS13:BS17)</f>
        <v>367.9</v>
      </c>
      <c r="BT62" s="8">
        <f>SUM(BT13:BT17)</f>
        <v>231.4</v>
      </c>
      <c r="BU62" s="8">
        <f>SUM(BU13:BU17)</f>
        <v>372.4</v>
      </c>
      <c r="BV62" s="8">
        <f>SUM(BV13:BV17)</f>
        <v>148.80000000000001</v>
      </c>
      <c r="BW62" s="8">
        <f>SUM(BW13:BW17)</f>
        <v>232</v>
      </c>
      <c r="BX62" s="8">
        <f>SUM(BX13:BX17)</f>
        <v>359.6</v>
      </c>
      <c r="BY62" s="8">
        <f>SUM(BY13:BY17)</f>
        <v>188.8</v>
      </c>
      <c r="BZ62" s="8">
        <f>SUM(BZ13:BZ17)</f>
        <v>269.60000000000002</v>
      </c>
      <c r="CA62" s="8">
        <f>SUM(CA13:CA17)</f>
        <v>231.2</v>
      </c>
      <c r="CB62" s="8">
        <f>SUM(CB13:CB17)</f>
        <v>487.6</v>
      </c>
      <c r="CC62" s="8">
        <f>SUM(CC13:CC17)</f>
        <v>330.8</v>
      </c>
      <c r="CD62" s="8">
        <f>SUM(CD13:CD17)</f>
        <v>284.8</v>
      </c>
      <c r="CE62" s="8">
        <f>SUM(CE13:CE17)</f>
        <v>262.8</v>
      </c>
      <c r="CF62" s="8">
        <f>SUM(CF13:CF17)</f>
        <v>288.60000000000002</v>
      </c>
      <c r="CG62" s="8">
        <f>SUM(CG13:CG17)</f>
        <v>272.2</v>
      </c>
      <c r="CH62" s="8">
        <f>SUM(CH13:CH17)</f>
        <v>99.6</v>
      </c>
      <c r="CI62" s="8">
        <f>SUM(CI13:CI17)</f>
        <v>148.20000000000002</v>
      </c>
      <c r="CJ62" s="8">
        <f>SUM(CJ13:CJ17)</f>
        <v>245</v>
      </c>
      <c r="CK62" s="8">
        <f>SUM(CK13:CK17)</f>
        <v>226.8</v>
      </c>
      <c r="CL62" s="8">
        <f>SUM(CL13:CL17)</f>
        <v>263.8</v>
      </c>
      <c r="CM62" s="8">
        <f>SUM(CM13:CM17)</f>
        <v>310.20000000000005</v>
      </c>
      <c r="CN62" s="8">
        <f>SUM(CN13:CN17)</f>
        <v>235.2</v>
      </c>
      <c r="CO62" s="8">
        <f>SUM(CO13:CO17)</f>
        <v>351.8</v>
      </c>
      <c r="CP62" s="8">
        <f>SUM(CP13:CP17)</f>
        <v>461</v>
      </c>
      <c r="CQ62" s="8">
        <f>SUM(CQ13:CQ17)</f>
        <v>151.4</v>
      </c>
      <c r="CS62" s="4">
        <f>AVERAGE(BF62:CQ62)</f>
        <v>286.98684210526318</v>
      </c>
      <c r="CT62" s="25" t="s">
        <v>120</v>
      </c>
      <c r="CU62" s="4">
        <f>AVERAGE(B62:CQ62)</f>
        <v>280.72157446808507</v>
      </c>
      <c r="CX62" s="6"/>
      <c r="DA62" s="19"/>
      <c r="DC62" s="8">
        <v>1974</v>
      </c>
      <c r="DD62" s="19">
        <v>687</v>
      </c>
      <c r="DF62" s="8">
        <v>1948</v>
      </c>
      <c r="DG62" s="19">
        <v>685.8</v>
      </c>
      <c r="DI62" s="44">
        <v>2022</v>
      </c>
      <c r="DJ62" s="44">
        <v>415.4</v>
      </c>
      <c r="DL62" s="8">
        <v>2011</v>
      </c>
      <c r="DM62" s="27">
        <v>169.6</v>
      </c>
      <c r="DO62" s="8">
        <v>2000</v>
      </c>
      <c r="DP62" s="19">
        <v>143.4</v>
      </c>
      <c r="DR62" s="8">
        <v>1937</v>
      </c>
      <c r="DS62" s="8">
        <v>171.95800000000003</v>
      </c>
      <c r="DU62" s="8">
        <v>1967</v>
      </c>
      <c r="DV62" s="19">
        <v>195.072</v>
      </c>
      <c r="DY62" s="8">
        <v>1952</v>
      </c>
      <c r="DZ62" s="19">
        <v>51.561999999999998</v>
      </c>
      <c r="EB62" s="8">
        <v>1964</v>
      </c>
      <c r="EC62" s="8">
        <v>44.195999999999998</v>
      </c>
      <c r="EE62" s="8">
        <v>2017</v>
      </c>
      <c r="EF62" s="8">
        <v>47</v>
      </c>
      <c r="EH62" s="8">
        <v>2004</v>
      </c>
      <c r="EI62" s="8">
        <v>55.2</v>
      </c>
      <c r="EK62" s="8">
        <v>1949</v>
      </c>
      <c r="EL62" s="8">
        <v>64.007999999999996</v>
      </c>
      <c r="EN62" s="8">
        <v>1971</v>
      </c>
      <c r="EO62" s="8">
        <v>68</v>
      </c>
      <c r="EQ62" s="8">
        <v>2018</v>
      </c>
      <c r="ER62" s="8">
        <v>71.599999999999994</v>
      </c>
      <c r="ET62" s="8">
        <v>1970</v>
      </c>
      <c r="EU62" s="8">
        <v>65.786000000000001</v>
      </c>
      <c r="EW62" s="8">
        <v>1931</v>
      </c>
      <c r="EX62" s="8">
        <v>53.594000000000001</v>
      </c>
      <c r="EZ62" s="8">
        <v>2016</v>
      </c>
      <c r="FA62" s="8">
        <v>58.6</v>
      </c>
      <c r="FC62" s="8">
        <v>1940</v>
      </c>
      <c r="FD62" s="8">
        <v>52.323999999999998</v>
      </c>
      <c r="FF62" s="8">
        <v>1945</v>
      </c>
      <c r="FG62" s="8">
        <v>51.816000000000003</v>
      </c>
      <c r="FI62" s="8">
        <v>2000</v>
      </c>
      <c r="FJ62" s="19">
        <v>103.2</v>
      </c>
      <c r="FL62" s="8">
        <v>1944</v>
      </c>
      <c r="FM62" s="19">
        <v>141.98599999999999</v>
      </c>
      <c r="FO62" s="8">
        <v>1933</v>
      </c>
      <c r="FP62" s="19">
        <v>192.024</v>
      </c>
      <c r="FR62" s="8">
        <v>1946</v>
      </c>
      <c r="FS62" s="8">
        <v>268.47800000000001</v>
      </c>
      <c r="FU62" s="8">
        <v>1952</v>
      </c>
      <c r="FV62" s="8">
        <v>326.13600000000002</v>
      </c>
      <c r="FX62" s="8">
        <v>2008</v>
      </c>
      <c r="FY62" s="8">
        <v>391.4</v>
      </c>
      <c r="GA62" s="8">
        <v>2012</v>
      </c>
      <c r="GB62" s="19">
        <v>462.2</v>
      </c>
      <c r="GD62" s="8">
        <v>1938</v>
      </c>
      <c r="GE62" s="19">
        <v>518.41399999999999</v>
      </c>
      <c r="GG62" s="8">
        <v>1942</v>
      </c>
      <c r="GH62" s="8">
        <v>578.35800000000006</v>
      </c>
      <c r="GJ62" s="8">
        <v>1955</v>
      </c>
      <c r="GK62" s="19">
        <v>622.04599999999994</v>
      </c>
      <c r="GM62" s="8">
        <v>2019</v>
      </c>
      <c r="GN62" s="19">
        <v>419.4</v>
      </c>
      <c r="GP62" s="8">
        <v>1955</v>
      </c>
      <c r="GQ62" s="19">
        <v>471.42400000000004</v>
      </c>
      <c r="GS62" s="8">
        <v>1964</v>
      </c>
      <c r="GT62" s="19">
        <v>511.30200000000002</v>
      </c>
      <c r="GV62" s="8">
        <v>1966</v>
      </c>
      <c r="GW62" s="19">
        <v>567.94399999999996</v>
      </c>
      <c r="GY62" s="8">
        <v>1948</v>
      </c>
      <c r="GZ62" s="19">
        <v>142.24</v>
      </c>
      <c r="HB62" s="8">
        <v>1988</v>
      </c>
      <c r="HC62" s="19">
        <v>97.199999999999989</v>
      </c>
    </row>
    <row r="63" spans="1:211">
      <c r="A63" s="30" t="s">
        <v>122</v>
      </c>
      <c r="B63" s="19">
        <f>SUM(B13:B18)</f>
        <v>179.32400000000001</v>
      </c>
      <c r="C63" s="19">
        <f>SUM(C13:C18)</f>
        <v>220.98</v>
      </c>
      <c r="D63" s="19">
        <f>SUM(D13:D18)</f>
        <v>183.642</v>
      </c>
      <c r="E63" s="19">
        <f>SUM(E13:E18)</f>
        <v>178.81599999999997</v>
      </c>
      <c r="F63" s="19">
        <f>SUM(F13:F18)</f>
        <v>344.42399999999992</v>
      </c>
      <c r="G63" s="19">
        <f>SUM(G13:G18)</f>
        <v>350.774</v>
      </c>
      <c r="H63" s="19">
        <f>SUM(H13:H18)</f>
        <v>337.82</v>
      </c>
      <c r="I63" s="19">
        <f>SUM(I13:I18)</f>
        <v>181.86399999999998</v>
      </c>
      <c r="J63" s="19">
        <f>SUM(J13:J18)</f>
        <v>324.35800000000006</v>
      </c>
      <c r="K63" s="19">
        <f>SUM(K13:K18)</f>
        <v>334.26400000000001</v>
      </c>
      <c r="L63" s="19">
        <f>SUM(L13:L18)</f>
        <v>292.86199999999997</v>
      </c>
      <c r="M63" s="19">
        <f>SUM(M13:M18)</f>
        <v>411.988</v>
      </c>
      <c r="N63" s="19">
        <f>SUM(N13:N18)</f>
        <v>327.15199999999999</v>
      </c>
      <c r="O63" s="19">
        <f>SUM(O13:O18)</f>
        <v>361.69599999999997</v>
      </c>
      <c r="P63" s="19">
        <f>SUM(P13:P18)</f>
        <v>462.78800000000001</v>
      </c>
      <c r="Q63" s="19">
        <f>SUM(Q13:Q18)</f>
        <v>369.56999999999994</v>
      </c>
      <c r="R63" s="19">
        <f>SUM(R13:R18)</f>
        <v>272.03399999999999</v>
      </c>
      <c r="S63" s="19">
        <f>SUM(S13:S18)</f>
        <v>289.56000000000006</v>
      </c>
      <c r="T63" s="19">
        <f>SUM(T13:T18)</f>
        <v>356.87</v>
      </c>
      <c r="U63" s="19">
        <f>SUM(U13:U18)</f>
        <v>260.34999999999997</v>
      </c>
      <c r="V63" s="19">
        <f>SUM(V13:V18)</f>
        <v>302.51400000000001</v>
      </c>
      <c r="W63" s="19">
        <f>SUM(W13:W18)</f>
        <v>494.28399999999999</v>
      </c>
      <c r="X63" s="19">
        <f>SUM(X13:X18)</f>
        <v>434.59399999999994</v>
      </c>
      <c r="Y63" s="19">
        <f>SUM(Y13:Y18)</f>
        <v>391.92200000000003</v>
      </c>
      <c r="Z63" s="19">
        <f>SUM(Z13:Z18)</f>
        <v>386.08000000000004</v>
      </c>
      <c r="AA63" s="19">
        <f>SUM(AA13:AA18)</f>
        <v>266.19200000000001</v>
      </c>
      <c r="AB63" s="19">
        <f>SUM(AB13:AB18)</f>
        <v>307.59399999999994</v>
      </c>
      <c r="AC63" s="19">
        <f>SUM(AC13:AC18)</f>
        <v>353.31400000000002</v>
      </c>
      <c r="AD63" s="19">
        <f>SUM(AD13:AD18)</f>
        <v>217.67800000000003</v>
      </c>
      <c r="AE63" s="19">
        <f>SUM(AE13:AE18)</f>
        <v>305.81600000000003</v>
      </c>
      <c r="AF63" s="19">
        <f>SUM(AF13:AF18)</f>
        <v>283.464</v>
      </c>
      <c r="AG63" s="19">
        <f>SUM(AG13:AG18)</f>
        <v>200.91400000000002</v>
      </c>
      <c r="AH63" s="19">
        <f>SUM(AH13:AH18)</f>
        <v>344.42400000000004</v>
      </c>
      <c r="AI63" s="19">
        <f>SUM(AI13:AI18)</f>
        <v>340.61400000000003</v>
      </c>
      <c r="AJ63" s="19">
        <f>SUM(AJ13:AJ18)</f>
        <v>323.596</v>
      </c>
      <c r="AK63" s="19">
        <f>SUM(AK13:AK18)</f>
        <v>329.18400000000003</v>
      </c>
      <c r="AL63" s="19">
        <f>SUM(AL13:AL18)</f>
        <v>259.08</v>
      </c>
      <c r="AM63" s="19">
        <f>SUM(AM13:AM18)</f>
        <v>415.03599999999994</v>
      </c>
      <c r="AN63" s="19">
        <f>SUM(AN13:AN18)</f>
        <v>324.61200000000002</v>
      </c>
      <c r="AO63" s="19">
        <f>SUM(AO13:AO18)</f>
        <v>205.23200000000003</v>
      </c>
      <c r="AP63" s="19">
        <f>SUM(AP13:AP18)</f>
        <v>356.36200000000002</v>
      </c>
      <c r="AQ63" s="19">
        <f>SUM(AQ13:AQ18)</f>
        <v>413</v>
      </c>
      <c r="AR63" s="19">
        <f>SUM(AR13:AR18)</f>
        <v>209</v>
      </c>
      <c r="AS63" s="19">
        <f>SUM(AS13:AS18)</f>
        <v>276</v>
      </c>
      <c r="AT63" s="19">
        <f>SUM(AT13:AT18)</f>
        <v>420</v>
      </c>
      <c r="AU63" s="19">
        <f>SUM(AU13:AU18)</f>
        <v>337</v>
      </c>
      <c r="AV63" s="19">
        <f>SUM(AV13:AV18)</f>
        <v>398</v>
      </c>
      <c r="AW63" s="19">
        <f>SUM(AW13:AW18)</f>
        <v>393</v>
      </c>
      <c r="AX63" s="19">
        <f>SUM(AX13:AX18)</f>
        <v>398</v>
      </c>
      <c r="AY63" s="19">
        <f>SUM(AY13:AY18)</f>
        <v>463</v>
      </c>
      <c r="AZ63" s="19">
        <f>SUM(AZ13:AZ18)</f>
        <v>292</v>
      </c>
      <c r="BA63" s="19">
        <f>SUM(BA13:BA18)</f>
        <v>373</v>
      </c>
      <c r="BB63" s="19">
        <f>SUM(BB13:BB18)</f>
        <v>198</v>
      </c>
      <c r="BC63" s="19">
        <f>SUM(BC13:BC18)</f>
        <v>430</v>
      </c>
      <c r="BD63" s="19">
        <f>SUM(BD13:BD18)</f>
        <v>354</v>
      </c>
      <c r="BE63" s="19">
        <f>SUM(BE13:BE18)</f>
        <v>334</v>
      </c>
      <c r="BF63" s="19">
        <f>SUM(BF13:BF18)</f>
        <v>330.9</v>
      </c>
      <c r="BG63" s="19">
        <f>SUM(BG13:BG18)</f>
        <v>345.5</v>
      </c>
      <c r="BH63" s="19">
        <f>SUM(BH13:BH18)</f>
        <v>298.90000000000003</v>
      </c>
      <c r="BI63" s="19">
        <f>SUM(BI13:BI18)</f>
        <v>310.2</v>
      </c>
      <c r="BJ63" s="19">
        <f>SUM(BJ13:BJ18)</f>
        <v>406.09999999999997</v>
      </c>
      <c r="BK63" s="19">
        <f>SUM(BK13:BK18)</f>
        <v>307.5</v>
      </c>
      <c r="BL63" s="19">
        <f>SUM(BL13:BL18)</f>
        <v>445.6</v>
      </c>
      <c r="BM63" s="19">
        <f>SUM(BM13:BM18)</f>
        <v>271.2</v>
      </c>
      <c r="BN63" s="19">
        <f>SUM(BN13:BN18)</f>
        <v>488.5</v>
      </c>
      <c r="BO63" s="19">
        <f>SUM(BO13:BO18)</f>
        <v>408.09999999999997</v>
      </c>
      <c r="BP63" s="19">
        <f>SUM(BP13:BP18)</f>
        <v>398.2</v>
      </c>
      <c r="BQ63" s="19">
        <f>SUM(BQ13:BQ18)</f>
        <v>174.70000000000002</v>
      </c>
      <c r="BR63" s="19">
        <f>SUM(BR13:BR18)</f>
        <v>499.5</v>
      </c>
      <c r="BS63" s="19">
        <f>SUM(BS13:BS18)</f>
        <v>408.09999999999997</v>
      </c>
      <c r="BT63" s="19">
        <f>SUM(BT13:BT18)</f>
        <v>250.8</v>
      </c>
      <c r="BU63" s="19">
        <f>SUM(BU13:BU18)</f>
        <v>444</v>
      </c>
      <c r="BV63" s="19">
        <f>SUM(BV13:BV18)</f>
        <v>224.60000000000002</v>
      </c>
      <c r="BW63" s="19">
        <f>SUM(BW13:BW18)</f>
        <v>254.4</v>
      </c>
      <c r="BX63" s="19">
        <f>SUM(BX13:BX18)</f>
        <v>428.40000000000003</v>
      </c>
      <c r="BY63" s="19">
        <f>SUM(BY13:BY18)</f>
        <v>223.4</v>
      </c>
      <c r="BZ63" s="19">
        <f>SUM(BZ13:BZ18)</f>
        <v>297.60000000000002</v>
      </c>
      <c r="CA63" s="19">
        <f>SUM(CA13:CA18)</f>
        <v>294.2</v>
      </c>
      <c r="CB63" s="19">
        <f>SUM(CB13:CB18)</f>
        <v>563.6</v>
      </c>
      <c r="CC63" s="19">
        <f>SUM(CC13:CC18)</f>
        <v>350.6</v>
      </c>
      <c r="CD63" s="19">
        <f>SUM(CD13:CD18)</f>
        <v>416.4</v>
      </c>
      <c r="CE63" s="19">
        <f>SUM(CE13:CE18)</f>
        <v>366.6</v>
      </c>
      <c r="CF63" s="19">
        <f>SUM(CF13:CF18)</f>
        <v>314</v>
      </c>
      <c r="CG63" s="19">
        <f>SUM(CG13:CG18)</f>
        <v>289</v>
      </c>
      <c r="CH63" s="19">
        <f>SUM(CH13:CH18)</f>
        <v>131.4</v>
      </c>
      <c r="CI63" s="19">
        <f>SUM(CI13:CI18)</f>
        <v>165.60000000000002</v>
      </c>
      <c r="CJ63" s="19">
        <f>SUM(CJ13:CJ18)</f>
        <v>265.2</v>
      </c>
      <c r="CK63" s="19">
        <f>SUM(CK13:CK18)</f>
        <v>248.4</v>
      </c>
      <c r="CL63" s="19">
        <f>SUM(CL13:CL18)</f>
        <v>317.40000000000003</v>
      </c>
      <c r="CM63" s="19">
        <f>SUM(CM13:CM18)</f>
        <v>401.40000000000003</v>
      </c>
      <c r="CN63" s="19">
        <f>SUM(CN13:CN18)</f>
        <v>258</v>
      </c>
      <c r="CO63" s="19">
        <f>SUM(CO13:CO18)</f>
        <v>437.6</v>
      </c>
      <c r="CP63" s="19">
        <f>SUM(CP13:CP18)</f>
        <v>509.8</v>
      </c>
      <c r="CQ63" s="19">
        <f>SUM(CQ13:CQ18)</f>
        <v>165.6</v>
      </c>
      <c r="CR63" s="19"/>
      <c r="CS63" s="4">
        <f>AVERAGE(BF63:CQ63)</f>
        <v>334.5</v>
      </c>
      <c r="CT63" s="25" t="s">
        <v>122</v>
      </c>
      <c r="CU63" s="4">
        <f>AVERAGE(B63:CQ63)</f>
        <v>328.53874468085104</v>
      </c>
      <c r="CX63" s="6"/>
      <c r="DA63" s="19"/>
      <c r="DC63" s="8">
        <v>1938</v>
      </c>
      <c r="DD63" s="19">
        <v>688.33999999999992</v>
      </c>
      <c r="DF63" s="8">
        <v>1997</v>
      </c>
      <c r="DG63" s="19">
        <v>693.49999999999989</v>
      </c>
      <c r="DI63" s="8">
        <v>1951</v>
      </c>
      <c r="DJ63" s="19">
        <v>418.33800000000002</v>
      </c>
      <c r="DL63" s="8">
        <v>1989</v>
      </c>
      <c r="DM63" s="27">
        <v>170.5</v>
      </c>
      <c r="DO63" s="8">
        <v>1956</v>
      </c>
      <c r="DP63" s="19">
        <v>144.77999999999997</v>
      </c>
      <c r="DR63" s="44">
        <v>2023</v>
      </c>
      <c r="DS63" s="44">
        <v>173.8</v>
      </c>
      <c r="DU63" s="8">
        <v>2004</v>
      </c>
      <c r="DV63" s="19">
        <v>196.20000000000002</v>
      </c>
      <c r="DY63" s="8">
        <v>1936</v>
      </c>
      <c r="DZ63" s="19">
        <v>51.816000000000003</v>
      </c>
      <c r="EB63" s="8">
        <v>1998</v>
      </c>
      <c r="EC63" s="8">
        <v>46.5</v>
      </c>
      <c r="EE63" s="8">
        <v>1997</v>
      </c>
      <c r="EF63" s="8">
        <v>47.1</v>
      </c>
      <c r="EH63" s="8">
        <v>2009</v>
      </c>
      <c r="EI63" s="8">
        <v>56.2</v>
      </c>
      <c r="EK63" s="8">
        <v>1968</v>
      </c>
      <c r="EL63" s="8">
        <v>68.325999999999993</v>
      </c>
      <c r="EN63" s="8">
        <v>1985</v>
      </c>
      <c r="EO63" s="8">
        <v>70</v>
      </c>
      <c r="EQ63" s="8">
        <v>1968</v>
      </c>
      <c r="ER63" s="8">
        <v>72.135999999999996</v>
      </c>
      <c r="ET63" s="8">
        <v>2017</v>
      </c>
      <c r="EU63" s="8">
        <v>65.8</v>
      </c>
      <c r="EW63" s="8">
        <v>1996</v>
      </c>
      <c r="EX63" s="8">
        <v>53.6</v>
      </c>
      <c r="EZ63" s="8">
        <v>1940</v>
      </c>
      <c r="FA63" s="8">
        <v>59.182000000000002</v>
      </c>
      <c r="FC63" s="8">
        <v>1953</v>
      </c>
      <c r="FD63" s="8">
        <v>53.085999999999999</v>
      </c>
      <c r="FF63" s="8">
        <v>1991</v>
      </c>
      <c r="FG63" s="8">
        <v>51.9</v>
      </c>
      <c r="FI63" s="8">
        <v>1956</v>
      </c>
      <c r="FJ63" s="19">
        <v>105.41</v>
      </c>
      <c r="FL63" s="8">
        <v>2002</v>
      </c>
      <c r="FM63" s="19">
        <v>145.20000000000002</v>
      </c>
      <c r="FO63" s="44">
        <v>2022</v>
      </c>
      <c r="FP63" s="44">
        <v>192.6</v>
      </c>
      <c r="FR63" s="8">
        <v>2011</v>
      </c>
      <c r="FS63" s="8">
        <v>270.2</v>
      </c>
      <c r="FU63" s="8">
        <v>2004</v>
      </c>
      <c r="FV63" s="8">
        <v>328.00000000000006</v>
      </c>
      <c r="FX63" s="8">
        <v>1949</v>
      </c>
      <c r="FY63" s="8">
        <v>393.7</v>
      </c>
      <c r="GA63" s="8">
        <v>2004</v>
      </c>
      <c r="GB63" s="19">
        <v>464.6</v>
      </c>
      <c r="GD63" s="8">
        <v>1977</v>
      </c>
      <c r="GE63" s="19">
        <v>520</v>
      </c>
      <c r="GG63" s="8">
        <v>1951</v>
      </c>
      <c r="GH63" s="8">
        <v>578.61200000000008</v>
      </c>
      <c r="GJ63" s="8">
        <v>1963</v>
      </c>
      <c r="GK63" s="19">
        <v>628.65000000000009</v>
      </c>
      <c r="GM63" s="8">
        <v>1981</v>
      </c>
      <c r="GN63" s="19">
        <v>427</v>
      </c>
      <c r="GP63" s="8">
        <v>1978</v>
      </c>
      <c r="GQ63" s="19">
        <v>473</v>
      </c>
      <c r="GS63" s="8">
        <v>1992</v>
      </c>
      <c r="GT63" s="19">
        <v>524.19999999999993</v>
      </c>
      <c r="GV63" s="8">
        <v>1937</v>
      </c>
      <c r="GW63" s="19">
        <v>568.7059999999999</v>
      </c>
      <c r="GY63" s="8">
        <v>1942</v>
      </c>
      <c r="GZ63" s="19">
        <v>143.00200000000001</v>
      </c>
      <c r="HB63" s="8">
        <v>2022</v>
      </c>
      <c r="HC63" s="19">
        <v>98.399999999999991</v>
      </c>
    </row>
    <row r="64" spans="1:211">
      <c r="A64" s="30" t="s">
        <v>124</v>
      </c>
      <c r="B64" s="19"/>
      <c r="C64" s="19">
        <f>SUM(B13:B18,C7)</f>
        <v>220.21800000000002</v>
      </c>
      <c r="D64" s="19">
        <f>SUM(C13:C18,D7)</f>
        <v>276.86</v>
      </c>
      <c r="E64" s="19">
        <f>SUM(D13:D18,E7)</f>
        <v>226.822</v>
      </c>
      <c r="F64" s="19">
        <f>SUM(E13:E18,F7)</f>
        <v>208.53399999999996</v>
      </c>
      <c r="G64" s="19">
        <f>SUM(F13:F18,G7)</f>
        <v>384.04799999999994</v>
      </c>
      <c r="H64" s="19">
        <f>SUM(G13:G18,H7)</f>
        <v>402.59000000000003</v>
      </c>
      <c r="I64" s="19">
        <f>SUM(H13:H18,I7)</f>
        <v>415.54399999999998</v>
      </c>
      <c r="J64" s="19">
        <f>SUM(I13:I18,J7)</f>
        <v>216.40799999999996</v>
      </c>
      <c r="K64" s="19">
        <f>SUM(J13:J18,K7)</f>
        <v>325.88200000000006</v>
      </c>
      <c r="L64" s="19">
        <f>SUM(K13:K18,L7)</f>
        <v>428.24400000000003</v>
      </c>
      <c r="M64" s="19">
        <f>SUM(L13:L18,M7)</f>
        <v>331.72399999999999</v>
      </c>
      <c r="N64" s="19">
        <f>SUM(M13:M18,N7)</f>
        <v>467.86799999999999</v>
      </c>
      <c r="O64" s="19">
        <f>SUM(N13:N18,O7)</f>
        <v>337.82</v>
      </c>
      <c r="P64" s="19">
        <f>SUM(O13:O18,P7)</f>
        <v>368.04599999999999</v>
      </c>
      <c r="Q64" s="19">
        <f>SUM(P13:P18,Q7)</f>
        <v>543.81399999999996</v>
      </c>
      <c r="R64" s="19">
        <f>SUM(Q13:Q18,R7)</f>
        <v>396.23999999999995</v>
      </c>
      <c r="S64" s="19">
        <f>SUM(R13:R18,S7)</f>
        <v>314.452</v>
      </c>
      <c r="T64" s="19">
        <f>SUM(S13:S18,T7)</f>
        <v>388.87400000000002</v>
      </c>
      <c r="U64" s="19">
        <f>SUM(T13:T18,U7)</f>
        <v>414.274</v>
      </c>
      <c r="V64" s="19">
        <f>SUM(U13:U18,V7)</f>
        <v>291.08399999999995</v>
      </c>
      <c r="W64" s="19">
        <f>SUM(V13:V18,W7)</f>
        <v>359.15600000000001</v>
      </c>
      <c r="X64" s="19">
        <f>SUM(W13:W18,X7)</f>
        <v>545.846</v>
      </c>
      <c r="Y64" s="19">
        <f>SUM(X13:X18,Y7)</f>
        <v>569.21399999999994</v>
      </c>
      <c r="Z64" s="19">
        <f>SUM(Y13:Y18,Z7)</f>
        <v>402.59000000000003</v>
      </c>
      <c r="AA64" s="19">
        <f>SUM(Z13:Z18,AA7)</f>
        <v>389.89000000000004</v>
      </c>
      <c r="AB64" s="19">
        <f>SUM(AA13:AA18,AB7)</f>
        <v>345.69400000000002</v>
      </c>
      <c r="AC64" s="19">
        <f>SUM(AB13:AB18,AC7)</f>
        <v>318.26199999999994</v>
      </c>
      <c r="AD64" s="19">
        <f>SUM(AC13:AC18,AD7)</f>
        <v>399.28800000000001</v>
      </c>
      <c r="AE64" s="19">
        <f>SUM(AD13:AD18,AE7)</f>
        <v>231.14000000000001</v>
      </c>
      <c r="AF64" s="19">
        <f>SUM(AE13:AE18,AF7)</f>
        <v>319.78600000000006</v>
      </c>
      <c r="AG64" s="19">
        <f>SUM(AF13:AF18,AG7)</f>
        <v>410.464</v>
      </c>
      <c r="AH64" s="19">
        <f>SUM(AG13:AG18,AH7)</f>
        <v>342.13800000000003</v>
      </c>
      <c r="AI64" s="19">
        <f>SUM(AH13:AH18,AI7)</f>
        <v>366.52200000000005</v>
      </c>
      <c r="AJ64" s="19">
        <f>SUM(AI13:AI18,AJ7)</f>
        <v>408.178</v>
      </c>
      <c r="AK64" s="19">
        <f>SUM(AJ13:AJ18,AK7)</f>
        <v>366.26800000000003</v>
      </c>
      <c r="AL64" s="19">
        <f>SUM(AK13:AK18,AL7)</f>
        <v>429.51400000000001</v>
      </c>
      <c r="AM64" s="19">
        <f>SUM(AL13:AL18,AM7)</f>
        <v>301.49799999999999</v>
      </c>
      <c r="AN64" s="19">
        <f>SUM(AM13:AM18,AN7)</f>
        <v>452.62799999999993</v>
      </c>
      <c r="AO64" s="19">
        <f>SUM(AN13:AN18,AO7)</f>
        <v>373.38</v>
      </c>
      <c r="AP64" s="19">
        <f>SUM(AO13:AO18,AP7)</f>
        <v>223.26600000000002</v>
      </c>
      <c r="AQ64" s="19">
        <f>SUM(AP13:AP18,AQ7)</f>
        <v>444.36200000000002</v>
      </c>
      <c r="AR64" s="19">
        <f>SUM(AQ13:AQ18,AR7)</f>
        <v>453</v>
      </c>
      <c r="AS64" s="19">
        <f>SUM(AR13:AR18,AS7)</f>
        <v>232</v>
      </c>
      <c r="AT64" s="19">
        <f>SUM(AS13:AS18,AT7)</f>
        <v>282</v>
      </c>
      <c r="AU64" s="19">
        <f>SUM(AT13:AT18,AU7)</f>
        <v>487</v>
      </c>
      <c r="AV64" s="19">
        <f>SUM(AU13:AU18,AV7)</f>
        <v>440</v>
      </c>
      <c r="AW64" s="19">
        <f>SUM(AV13:AV18,AW7)</f>
        <v>460</v>
      </c>
      <c r="AX64" s="19">
        <f>SUM(AW13:AW18,AX7)</f>
        <v>393</v>
      </c>
      <c r="AY64" s="19">
        <f>SUM(AX13:AX18,AY7)</f>
        <v>413</v>
      </c>
      <c r="AZ64" s="19">
        <f>SUM(AY13:AY18,AZ7)</f>
        <v>514</v>
      </c>
      <c r="BA64" s="19">
        <f>SUM(AZ13:AZ18,BA7)</f>
        <v>301</v>
      </c>
      <c r="BB64" s="19">
        <f>SUM(BA13:BA18,BB7)</f>
        <v>405</v>
      </c>
      <c r="BC64" s="19">
        <f>SUM(BB13:BB18,BC7)</f>
        <v>234</v>
      </c>
      <c r="BD64" s="19">
        <f>SUM(BC13:BC18,BD7)</f>
        <v>440</v>
      </c>
      <c r="BE64" s="19">
        <f>SUM(BD13:BD18,BE7)</f>
        <v>521</v>
      </c>
      <c r="BF64" s="19">
        <f>SUM(BE13:BE18,BF7)</f>
        <v>413.1</v>
      </c>
      <c r="BG64" s="19">
        <f>SUM(BF13:BF18,BG7)</f>
        <v>338.9</v>
      </c>
      <c r="BH64" s="19">
        <f>SUM(BG13:BG18,BH7)</f>
        <v>356.1</v>
      </c>
      <c r="BI64" s="19">
        <f>SUM(BH13:BH18,BI7)</f>
        <v>361.1</v>
      </c>
      <c r="BJ64" s="19">
        <f>SUM(BI13:BI18,BJ7)</f>
        <v>334.2</v>
      </c>
      <c r="BK64" s="19">
        <f>SUM(BJ13:BJ18,BK7)</f>
        <v>459.99999999999994</v>
      </c>
      <c r="BL64" s="19">
        <f>SUM(BK13:BK18,BL7)</f>
        <v>384.5</v>
      </c>
      <c r="BM64" s="19">
        <f>SUM(BL13:BL18,BM7)</f>
        <v>480.90000000000003</v>
      </c>
      <c r="BN64" s="19">
        <f>SUM(BM13:BM18,BN7)</f>
        <v>317.09999999999997</v>
      </c>
      <c r="BO64" s="19">
        <f>SUM(BN13:BN18,BO7)</f>
        <v>610.4</v>
      </c>
      <c r="BP64" s="19">
        <f>SUM(BO13:BO18,BP7)</f>
        <v>425.4</v>
      </c>
      <c r="BQ64" s="19">
        <f>SUM(BP13:BP18,BQ7)</f>
        <v>472.29999999999995</v>
      </c>
      <c r="BR64" s="19">
        <f>SUM(BQ13:BQ18,BR7)</f>
        <v>194.00000000000003</v>
      </c>
      <c r="BS64" s="19">
        <f>SUM(BR13:BR18,BS7)</f>
        <v>546.1</v>
      </c>
      <c r="BT64" s="19">
        <f>SUM(BS13:BS18,BT7)</f>
        <v>487.29999999999995</v>
      </c>
      <c r="BU64" s="19">
        <f>SUM(BT13:BT18,BU7)</f>
        <v>253</v>
      </c>
      <c r="BV64" s="19">
        <f>SUM(BU13:BU18,BV7)</f>
        <v>514.79999999999995</v>
      </c>
      <c r="BW64" s="19">
        <f>SUM(BV13:BV18,BW7)</f>
        <v>249.8</v>
      </c>
      <c r="BX64" s="19">
        <f>SUM(BW13:BW18,BX7)</f>
        <v>279.39999999999998</v>
      </c>
      <c r="BY64" s="19">
        <f>SUM(BX13:BX18,BY7)</f>
        <v>493.6</v>
      </c>
      <c r="BZ64" s="19">
        <f>SUM(BY13:BY18,BZ7)</f>
        <v>275.60000000000002</v>
      </c>
      <c r="CA64" s="19">
        <f>SUM(BZ13:BZ18,CA7)</f>
        <v>355.6</v>
      </c>
      <c r="CB64" s="19">
        <f>SUM(CA13:CA18,CB7)</f>
        <v>313.59999999999997</v>
      </c>
      <c r="CC64" s="19">
        <f>SUM(CB13:CB18,CC7)</f>
        <v>573.6</v>
      </c>
      <c r="CD64" s="19">
        <f>SUM(CC13:CC18,CD7)</f>
        <v>391.20000000000005</v>
      </c>
      <c r="CE64" s="19">
        <f>SUM(CD13:CD18,CE7)</f>
        <v>456.59999999999997</v>
      </c>
      <c r="CF64" s="19">
        <f>SUM(CE13:CE18,CF7)</f>
        <v>392.20000000000005</v>
      </c>
      <c r="CG64" s="19">
        <f>SUM(CF13:CF18,CG7)</f>
        <v>373</v>
      </c>
      <c r="CH64" s="19">
        <f>SUM(CG13:CG18,CH7)</f>
        <v>368.2</v>
      </c>
      <c r="CI64" s="19">
        <f>SUM(CH13:CH18,CI7)</f>
        <v>135.80000000000001</v>
      </c>
      <c r="CJ64" s="19">
        <f>SUM(CI13:CI18,CJ7)</f>
        <v>234.8</v>
      </c>
      <c r="CK64" s="19">
        <f>SUM(CJ13:CJ18,CK7)</f>
        <v>292.39999999999998</v>
      </c>
      <c r="CL64" s="19">
        <f>SUM(CK13:CK18,CL7)</f>
        <v>328.8</v>
      </c>
      <c r="CM64" s="19">
        <f>SUM(CL13:CL18,CM7)</f>
        <v>321.20000000000005</v>
      </c>
      <c r="CN64" s="19">
        <f>SUM(CM13:CM18,CN7)</f>
        <v>401.6</v>
      </c>
      <c r="CO64" s="19">
        <f>SUM(CN13:CN18,CO7)</f>
        <v>265.8</v>
      </c>
      <c r="CP64" s="19">
        <f>SUM(CO13:CO18,CP7)</f>
        <v>450.20000000000005</v>
      </c>
      <c r="CQ64" s="19">
        <f>SUM(CP13:CP18,CQ7)</f>
        <v>570.20000000000005</v>
      </c>
      <c r="CR64" s="19">
        <f>SUM(CQ13:CQ18,CR7)</f>
        <v>172.2</v>
      </c>
      <c r="CS64" s="4">
        <f>AVERAGE(BF64:CQ64)</f>
        <v>380.85263157894747</v>
      </c>
      <c r="CT64" s="25" t="s">
        <v>124</v>
      </c>
      <c r="CU64" s="4">
        <f>AVERAGE(B64:CQ64)</f>
        <v>376.40677419354824</v>
      </c>
      <c r="CX64" s="5"/>
      <c r="DA64" s="19"/>
      <c r="DC64" s="8">
        <v>1992</v>
      </c>
      <c r="DD64" s="19">
        <v>692.2</v>
      </c>
      <c r="DF64" s="8">
        <v>1949</v>
      </c>
      <c r="DG64" s="19">
        <v>695.45200000000011</v>
      </c>
      <c r="DI64" s="8">
        <v>1972</v>
      </c>
      <c r="DJ64" s="19">
        <v>419</v>
      </c>
      <c r="DL64" s="8">
        <v>2016</v>
      </c>
      <c r="DM64" s="27">
        <v>171.4</v>
      </c>
      <c r="DO64" s="8">
        <v>1942</v>
      </c>
      <c r="DP64" s="19">
        <v>147.828</v>
      </c>
      <c r="DR64" s="8">
        <v>1978</v>
      </c>
      <c r="DS64" s="8">
        <v>175</v>
      </c>
      <c r="DU64" s="8">
        <v>1980</v>
      </c>
      <c r="DV64" s="19">
        <v>202</v>
      </c>
      <c r="DY64" s="8">
        <v>2006</v>
      </c>
      <c r="DZ64" s="19">
        <v>52.2</v>
      </c>
      <c r="EB64" s="8">
        <v>1953</v>
      </c>
      <c r="EC64" s="8">
        <v>48.006</v>
      </c>
      <c r="EE64" s="8">
        <v>1959</v>
      </c>
      <c r="EF64" s="8">
        <v>48.514000000000003</v>
      </c>
      <c r="EH64" s="8">
        <v>1951</v>
      </c>
      <c r="EI64" s="8">
        <v>56.896000000000001</v>
      </c>
      <c r="EK64" s="8">
        <v>2007</v>
      </c>
      <c r="EL64" s="8">
        <v>71</v>
      </c>
      <c r="EN64" s="8">
        <v>1979</v>
      </c>
      <c r="EO64" s="8">
        <v>72</v>
      </c>
      <c r="EQ64" s="8">
        <v>2012</v>
      </c>
      <c r="ER64" s="8">
        <v>73</v>
      </c>
      <c r="ET64" s="8">
        <v>1955</v>
      </c>
      <c r="EU64" s="8">
        <v>66.293999999999997</v>
      </c>
      <c r="EW64" s="8">
        <v>1980</v>
      </c>
      <c r="EX64" s="8">
        <v>54</v>
      </c>
      <c r="EZ64" s="8">
        <v>1975</v>
      </c>
      <c r="FA64" s="8">
        <v>63</v>
      </c>
      <c r="FC64" s="8">
        <v>1966</v>
      </c>
      <c r="FD64" s="8">
        <v>53.34</v>
      </c>
      <c r="FF64" s="8">
        <v>1995</v>
      </c>
      <c r="FG64" s="8">
        <v>52.3</v>
      </c>
      <c r="FI64" s="8">
        <v>1944</v>
      </c>
      <c r="FJ64" s="19">
        <v>106.934</v>
      </c>
      <c r="FL64" s="8">
        <v>1976</v>
      </c>
      <c r="FM64" s="19">
        <v>146</v>
      </c>
      <c r="FO64" s="8">
        <v>1996</v>
      </c>
      <c r="FP64" s="19">
        <v>194</v>
      </c>
      <c r="FR64" s="8">
        <v>2005</v>
      </c>
      <c r="FS64" s="8">
        <v>272</v>
      </c>
      <c r="FU64" s="8">
        <v>1942</v>
      </c>
      <c r="FV64" s="8">
        <v>329.69200000000001</v>
      </c>
      <c r="FX64" s="8">
        <v>1961</v>
      </c>
      <c r="FY64" s="8">
        <v>393.95399999999995</v>
      </c>
      <c r="GA64" s="8">
        <v>1938</v>
      </c>
      <c r="GB64" s="19">
        <v>466.59799999999996</v>
      </c>
      <c r="GD64" s="8">
        <v>2017</v>
      </c>
      <c r="GE64" s="19">
        <v>520.99999999999989</v>
      </c>
      <c r="GG64" s="8">
        <v>1977</v>
      </c>
      <c r="GH64" s="8">
        <v>587</v>
      </c>
      <c r="GJ64" s="8">
        <v>1981</v>
      </c>
      <c r="GK64" s="19">
        <v>630</v>
      </c>
      <c r="GM64" s="8">
        <v>1968</v>
      </c>
      <c r="GN64" s="19">
        <v>427.73599999999999</v>
      </c>
      <c r="GP64" s="8">
        <v>1937</v>
      </c>
      <c r="GQ64" s="19">
        <v>474.47199999999992</v>
      </c>
      <c r="GS64" s="8">
        <v>1958</v>
      </c>
      <c r="GT64" s="19">
        <v>526.79600000000005</v>
      </c>
      <c r="GV64" s="8">
        <v>1961</v>
      </c>
      <c r="GW64" s="19">
        <v>576.57999999999993</v>
      </c>
      <c r="GY64" s="8">
        <v>2014</v>
      </c>
      <c r="GZ64" s="19">
        <v>144.80000000000001</v>
      </c>
      <c r="HB64" s="8">
        <v>2003</v>
      </c>
      <c r="HC64" s="19">
        <v>101</v>
      </c>
    </row>
    <row r="65" spans="1:211">
      <c r="A65" s="30" t="s">
        <v>128</v>
      </c>
      <c r="B65" s="19"/>
      <c r="C65" s="19">
        <f>SUM(B13:B18,C7:C8)</f>
        <v>282.19400000000002</v>
      </c>
      <c r="D65" s="19">
        <f>SUM(C13:C18,D7:D8)</f>
        <v>349.50400000000002</v>
      </c>
      <c r="E65" s="19">
        <f>SUM(D13:D18,E7:E8)</f>
        <v>305.30799999999999</v>
      </c>
      <c r="F65" s="19">
        <f>SUM(E13:E18,F7:F8)</f>
        <v>224.78999999999996</v>
      </c>
      <c r="G65" s="19">
        <f>SUM(F13:F18,G7:G8)</f>
        <v>396.23999999999995</v>
      </c>
      <c r="H65" s="19">
        <f>SUM(G13:G18,H7:H8)</f>
        <v>531.62200000000007</v>
      </c>
      <c r="I65" s="19">
        <f>SUM(H13:H18,I7:I8)</f>
        <v>488.95</v>
      </c>
      <c r="J65" s="19">
        <f>SUM(I13:I18,J7:J8)</f>
        <v>332.23199999999997</v>
      </c>
      <c r="K65" s="19">
        <f>SUM(J13:J18,K7:K8)</f>
        <v>327.66000000000008</v>
      </c>
      <c r="L65" s="19">
        <f>SUM(K13:K18,L7:L8)</f>
        <v>484.12400000000002</v>
      </c>
      <c r="M65" s="19">
        <f>SUM(L13:L18,M7:M8)</f>
        <v>419.86199999999997</v>
      </c>
      <c r="N65" s="19">
        <f>SUM(M13:M18,N7:N8)</f>
        <v>503.68200000000002</v>
      </c>
      <c r="O65" s="19">
        <f>SUM(N13:N18,O7:O8)</f>
        <v>401.06599999999997</v>
      </c>
      <c r="P65" s="19">
        <f>SUM(O13:O18,P7:P8)</f>
        <v>468.63</v>
      </c>
      <c r="Q65" s="19">
        <f>SUM(P13:P18,Q7:Q8)</f>
        <v>619.50599999999997</v>
      </c>
      <c r="R65" s="19">
        <f>SUM(Q13:Q18,R7:R8)</f>
        <v>411.22599999999994</v>
      </c>
      <c r="S65" s="19">
        <f>SUM(R13:R18,S7:S8)</f>
        <v>331.97800000000001</v>
      </c>
      <c r="T65" s="19">
        <f>SUM(S13:S18,T7:T8)</f>
        <v>398.52600000000001</v>
      </c>
      <c r="U65" s="19">
        <f>SUM(T13:T18,U7:U8)</f>
        <v>442.46800000000002</v>
      </c>
      <c r="V65" s="19">
        <f>SUM(U13:U18,V7:V8)</f>
        <v>314.45199999999994</v>
      </c>
      <c r="W65" s="19">
        <f>SUM(V13:V18,W7:W8)</f>
        <v>418.846</v>
      </c>
      <c r="X65" s="19">
        <f>SUM(W13:W18,X7:X8)</f>
        <v>575.81799999999998</v>
      </c>
      <c r="Y65" s="19">
        <f>SUM(X13:X18,Y7:Y8)</f>
        <v>617.21999999999991</v>
      </c>
      <c r="Z65" s="19">
        <f>SUM(Y13:Y18,Z7:Z8)</f>
        <v>429.26000000000005</v>
      </c>
      <c r="AA65" s="19">
        <f>SUM(Z13:Z18,AA7:AA8)</f>
        <v>502.15800000000002</v>
      </c>
      <c r="AB65" s="19">
        <f>SUM(AA13:AA18,AB7:AB8)</f>
        <v>371.60200000000003</v>
      </c>
      <c r="AC65" s="19">
        <f>SUM(AB13:AB18,AC7:AC8)</f>
        <v>367.03</v>
      </c>
      <c r="AD65" s="19">
        <f>SUM(AC13:AC18,AD7:AD8)</f>
        <v>517.14400000000001</v>
      </c>
      <c r="AE65" s="19">
        <f>SUM(AD13:AD18,AE7:AE8)</f>
        <v>240.792</v>
      </c>
      <c r="AF65" s="19">
        <f>SUM(AE13:AE18,AF7:AF8)</f>
        <v>391.16000000000008</v>
      </c>
      <c r="AG65" s="19">
        <f>SUM(AF13:AF18,AG7:AG8)</f>
        <v>442.214</v>
      </c>
      <c r="AH65" s="19">
        <f>SUM(AG13:AG18,AH7:AH8)</f>
        <v>349.50400000000002</v>
      </c>
      <c r="AI65" s="19">
        <f>SUM(AH13:AH18,AI7:AI8)</f>
        <v>442.46800000000007</v>
      </c>
      <c r="AJ65" s="19">
        <f>SUM(AI13:AI18,AJ7:AJ8)</f>
        <v>452.37400000000002</v>
      </c>
      <c r="AK65" s="19">
        <f>SUM(AJ13:AJ18,AK7:AK8)</f>
        <v>378.71400000000006</v>
      </c>
      <c r="AL65" s="19">
        <f>SUM(AK13:AK18,AL7:AL8)</f>
        <v>484.37799999999999</v>
      </c>
      <c r="AM65" s="19">
        <f>SUM(AL13:AL18,AM7:AM8)</f>
        <v>320.80199999999996</v>
      </c>
      <c r="AN65" s="19">
        <f>SUM(AM13:AM18,AN7:AN8)</f>
        <v>488.44199999999995</v>
      </c>
      <c r="AO65" s="19">
        <f>SUM(AN13:AN18,AO7:AO8)</f>
        <v>382.77800000000002</v>
      </c>
      <c r="AP65" s="19">
        <f>SUM(AO13:AO18,AP7:AP8)</f>
        <v>232.91800000000001</v>
      </c>
      <c r="AQ65" s="19">
        <f>SUM(AP13:AP18,AQ7:AQ8)</f>
        <v>476.36200000000002</v>
      </c>
      <c r="AR65" s="19">
        <f>SUM(AQ13:AQ18,AR7:AR8)</f>
        <v>464</v>
      </c>
      <c r="AS65" s="19">
        <f>SUM(AR13:AR18,AS7:AS8)</f>
        <v>233</v>
      </c>
      <c r="AT65" s="19">
        <f>SUM(AS13:AS18,AT7:AT8)</f>
        <v>315</v>
      </c>
      <c r="AU65" s="19">
        <f>SUM(AT13:AT18,AU7:AU8)</f>
        <v>537</v>
      </c>
      <c r="AV65" s="19">
        <f>SUM(AU13:AU18,AV7:AV8)</f>
        <v>453</v>
      </c>
      <c r="AW65" s="19">
        <f>SUM(AV13:AV18,AW7:AW8)</f>
        <v>523</v>
      </c>
      <c r="AX65" s="19">
        <f>SUM(AW13:AW18,AX7:AX8)</f>
        <v>403</v>
      </c>
      <c r="AY65" s="19">
        <f>SUM(AX13:AX18,AY7:AY8)</f>
        <v>464</v>
      </c>
      <c r="AZ65" s="19">
        <f>SUM(AY13:AY18,AZ7:AZ8)</f>
        <v>538</v>
      </c>
      <c r="BA65" s="19">
        <f>SUM(AZ13:AZ18,BA7:BA8)</f>
        <v>304</v>
      </c>
      <c r="BB65" s="19">
        <f>SUM(BA13:BA18,BB7:BB8)</f>
        <v>448</v>
      </c>
      <c r="BC65" s="19">
        <f>SUM(BB13:BB18,BC7:BC8)</f>
        <v>235</v>
      </c>
      <c r="BD65" s="19">
        <f>SUM(BC13:BC18,BD7:BD8)</f>
        <v>495</v>
      </c>
      <c r="BE65" s="19">
        <f>SUM(BD13:BD18,BE7:BE8)</f>
        <v>539</v>
      </c>
      <c r="BF65" s="19">
        <f>SUM(BE13:BE18,BF7:BF8)</f>
        <v>541.79999999999995</v>
      </c>
      <c r="BG65" s="19">
        <f>SUM(BF13:BF18,BG7:BG8)</f>
        <v>368</v>
      </c>
      <c r="BH65" s="19">
        <f>SUM(BG13:BG18,BH7:BH8)</f>
        <v>414.70000000000005</v>
      </c>
      <c r="BI65" s="19">
        <f>SUM(BH13:BH18,BI7:BI8)</f>
        <v>430.90000000000003</v>
      </c>
      <c r="BJ65" s="19">
        <f>SUM(BI13:BI18,BJ7:BJ8)</f>
        <v>337.8</v>
      </c>
      <c r="BK65" s="19">
        <f>SUM(BJ13:BJ18,BK7:BK8)</f>
        <v>515.29999999999995</v>
      </c>
      <c r="BL65" s="19">
        <f>SUM(BK13:BK18,BL7:BL8)</f>
        <v>466.8</v>
      </c>
      <c r="BM65" s="19">
        <f>SUM(BL13:BL18,BM7:BM8)</f>
        <v>574.40000000000009</v>
      </c>
      <c r="BN65" s="19">
        <f>SUM(BM13:BM18,BN7:BN8)</f>
        <v>348.4</v>
      </c>
      <c r="BO65" s="19">
        <f>SUM(BN13:BN18,BO7:BO8)</f>
        <v>732.6</v>
      </c>
      <c r="BP65" s="19">
        <f>SUM(BO13:BO18,BP7:BP8)</f>
        <v>481.79999999999995</v>
      </c>
      <c r="BQ65" s="19">
        <f>SUM(BP13:BP18,BQ7:BQ8)</f>
        <v>512.29999999999995</v>
      </c>
      <c r="BR65" s="19">
        <f>SUM(BQ13:BQ18,BR7:BR8)</f>
        <v>240.50000000000003</v>
      </c>
      <c r="BS65" s="19">
        <f>SUM(BR13:BR18,BS7:BS8)</f>
        <v>559.4</v>
      </c>
      <c r="BT65" s="19">
        <f>SUM(BS13:BS18,BT7:BT8)</f>
        <v>511.29999999999995</v>
      </c>
      <c r="BU65" s="19">
        <f>SUM(BT13:BT18,BU7:BU8)</f>
        <v>258.60000000000002</v>
      </c>
      <c r="BV65" s="19">
        <f>SUM(BU13:BU18,BV7:BV8)</f>
        <v>558.4</v>
      </c>
      <c r="BW65" s="19">
        <f>SUM(BV13:BV18,BW7:BW8)</f>
        <v>271.60000000000002</v>
      </c>
      <c r="BX65" s="19">
        <f>SUM(BW13:BW18,BX7:BX8)</f>
        <v>403.2</v>
      </c>
      <c r="BY65" s="19">
        <f>SUM(BX13:BX18,BY7:BY8)</f>
        <v>521.20000000000005</v>
      </c>
      <c r="BZ65" s="19">
        <f>SUM(BY13:BY18,BZ7:BZ8)</f>
        <v>309.60000000000002</v>
      </c>
      <c r="CA65" s="19">
        <f>SUM(BZ13:BZ18,CA7:CA8)</f>
        <v>365.40000000000003</v>
      </c>
      <c r="CB65" s="19">
        <f>SUM(CA13:CA18,CB7:CB8)</f>
        <v>339.59999999999997</v>
      </c>
      <c r="CC65" s="19">
        <f>SUM(CB13:CB18,CC7:CC8)</f>
        <v>671.80000000000007</v>
      </c>
      <c r="CD65" s="19">
        <f>SUM(CC13:CC18,CD7:CD8)</f>
        <v>397.6</v>
      </c>
      <c r="CE65" s="19">
        <f>SUM(CD13:CD18,CE7:CE8)</f>
        <v>468.4</v>
      </c>
      <c r="CF65" s="19">
        <f>SUM(CE13:CE18,CF7:CF8)</f>
        <v>430.20000000000005</v>
      </c>
      <c r="CG65" s="19">
        <f>SUM(CF13:CF18,CG7:CG8)</f>
        <v>391.6</v>
      </c>
      <c r="CH65" s="19">
        <f>SUM(CG13:CG18,CH7:CH8)</f>
        <v>386.2</v>
      </c>
      <c r="CI65" s="19">
        <f>SUM(CH13:CH18,CI7:CI8)</f>
        <v>151</v>
      </c>
      <c r="CJ65" s="19">
        <f>SUM(CI13:CI18,CJ7:CJ8)</f>
        <v>252.8</v>
      </c>
      <c r="CK65" s="19">
        <f>SUM(CJ13:CJ18,CK7:CK8)</f>
        <v>354.2</v>
      </c>
      <c r="CL65" s="19">
        <f>SUM(CK13:CK18,CL7:CL8)</f>
        <v>510.20000000000005</v>
      </c>
      <c r="CM65" s="19">
        <f>SUM(CL13:CL18,CM7:CM8)</f>
        <v>329.20000000000005</v>
      </c>
      <c r="CN65" s="19">
        <f>SUM(CM13:CM18,CN7:CN8)</f>
        <v>410.20000000000005</v>
      </c>
      <c r="CO65" s="19">
        <f>SUM(CN13:CN18,CO7:CO8)</f>
        <v>288.60000000000002</v>
      </c>
      <c r="CP65" s="19">
        <f>SUM(CO13:CO18,CP7:CP8)</f>
        <v>603.6</v>
      </c>
      <c r="CQ65" s="19">
        <f>SUM(CP13:CP18,CQ7:CQ8)</f>
        <v>610.40000000000009</v>
      </c>
      <c r="CR65" s="19">
        <f>SUM(CQ13:CQ18,CR7:CR8)</f>
        <v>184.79999999999998</v>
      </c>
      <c r="CS65" s="4">
        <f>AVERAGE(BF65:CQ65)</f>
        <v>429.46315789473698</v>
      </c>
      <c r="CT65" s="25" t="s">
        <v>128</v>
      </c>
      <c r="CU65" s="4">
        <f>AVERAGE(B65:CQ65)</f>
        <v>421.36133333333316</v>
      </c>
      <c r="CX65" s="5"/>
      <c r="DA65" s="19"/>
      <c r="DC65" s="8">
        <v>1936</v>
      </c>
      <c r="DD65" s="19">
        <v>692.40400000000011</v>
      </c>
      <c r="DF65" s="8">
        <v>1936</v>
      </c>
      <c r="DG65" s="19">
        <v>705.35800000000006</v>
      </c>
      <c r="DI65" s="8">
        <v>1966</v>
      </c>
      <c r="DJ65" s="19">
        <v>422.90999999999997</v>
      </c>
      <c r="DL65" s="8">
        <v>1992</v>
      </c>
      <c r="DM65" s="27">
        <v>171.7</v>
      </c>
      <c r="DO65" s="44">
        <v>2023</v>
      </c>
      <c r="DP65" s="44">
        <v>149.4</v>
      </c>
      <c r="DR65" s="44">
        <v>2021</v>
      </c>
      <c r="DS65" s="44">
        <v>175.2</v>
      </c>
      <c r="DU65" s="8">
        <v>1936</v>
      </c>
      <c r="DV65" s="19">
        <v>202.43799999999999</v>
      </c>
      <c r="DY65" s="8">
        <v>1991</v>
      </c>
      <c r="DZ65" s="19">
        <v>53.9</v>
      </c>
      <c r="EB65" s="8">
        <v>1957</v>
      </c>
      <c r="EC65" s="8">
        <v>48.768000000000001</v>
      </c>
      <c r="EE65" s="8">
        <v>2008</v>
      </c>
      <c r="EF65" s="8">
        <v>51.2</v>
      </c>
      <c r="EH65" s="8">
        <v>1985</v>
      </c>
      <c r="EI65" s="8">
        <v>57</v>
      </c>
      <c r="EK65" s="8">
        <v>1974</v>
      </c>
      <c r="EL65" s="8">
        <v>72</v>
      </c>
      <c r="EN65" s="8">
        <v>2001</v>
      </c>
      <c r="EO65" s="8">
        <v>74.599999999999994</v>
      </c>
      <c r="EQ65" s="8">
        <v>1995</v>
      </c>
      <c r="ER65" s="8">
        <v>75</v>
      </c>
      <c r="ET65" s="8">
        <v>1935</v>
      </c>
      <c r="EU65" s="8">
        <v>67.563999999999993</v>
      </c>
      <c r="EW65" s="8">
        <v>1986</v>
      </c>
      <c r="EX65" s="8">
        <v>54.3</v>
      </c>
      <c r="EZ65" s="8">
        <v>1947</v>
      </c>
      <c r="FA65" s="8">
        <v>63.5</v>
      </c>
      <c r="FC65" s="8">
        <v>2008</v>
      </c>
      <c r="FD65" s="8">
        <v>54.4</v>
      </c>
      <c r="FF65" s="8">
        <v>2018</v>
      </c>
      <c r="FG65" s="8">
        <v>53.6</v>
      </c>
      <c r="FI65" s="8">
        <v>2009</v>
      </c>
      <c r="FJ65" s="19">
        <v>108.2</v>
      </c>
      <c r="FL65" s="8">
        <v>1996</v>
      </c>
      <c r="FM65" s="19">
        <v>146.19999999999999</v>
      </c>
      <c r="FO65" s="8">
        <v>1991</v>
      </c>
      <c r="FP65" s="19">
        <v>196.39999999999998</v>
      </c>
      <c r="FR65" s="44">
        <v>2023</v>
      </c>
      <c r="FS65" s="44">
        <v>274.39999999999998</v>
      </c>
      <c r="FU65" s="8">
        <v>2011</v>
      </c>
      <c r="FV65" s="8">
        <v>331.8</v>
      </c>
      <c r="FX65" s="8">
        <v>1941</v>
      </c>
      <c r="FY65" s="8">
        <v>397.00200000000001</v>
      </c>
      <c r="GA65" s="8">
        <v>1976</v>
      </c>
      <c r="GB65" s="19">
        <v>470</v>
      </c>
      <c r="GD65" s="8">
        <v>1942</v>
      </c>
      <c r="GE65" s="19">
        <v>529.33600000000001</v>
      </c>
      <c r="GG65" s="8">
        <v>1992</v>
      </c>
      <c r="GH65" s="8">
        <v>587.6</v>
      </c>
      <c r="GJ65" s="44">
        <v>2021</v>
      </c>
      <c r="GK65" s="44">
        <v>633.20000000000005</v>
      </c>
      <c r="GM65" s="8">
        <v>1974</v>
      </c>
      <c r="GN65" s="19">
        <v>428</v>
      </c>
      <c r="GP65" s="8">
        <v>1961</v>
      </c>
      <c r="GQ65" s="19">
        <v>475.23399999999998</v>
      </c>
      <c r="GS65" s="8">
        <v>2018</v>
      </c>
      <c r="GT65" s="19">
        <v>528.6</v>
      </c>
      <c r="GV65" s="8">
        <v>1991</v>
      </c>
      <c r="GW65" s="19">
        <v>579.49999999999989</v>
      </c>
      <c r="GY65" s="8">
        <v>1992</v>
      </c>
      <c r="GZ65" s="19">
        <v>151.80000000000001</v>
      </c>
      <c r="HB65" s="8">
        <v>2018</v>
      </c>
      <c r="HC65" s="19">
        <v>102</v>
      </c>
    </row>
    <row r="66" spans="1:211">
      <c r="A66" s="30" t="s">
        <v>132</v>
      </c>
      <c r="B66" s="19"/>
      <c r="C66" s="19">
        <f>SUM(B13:B18,C7:C10)</f>
        <v>347.72600000000006</v>
      </c>
      <c r="D66" s="19">
        <f>SUM(C13:C18,D7:D10)</f>
        <v>398.52600000000007</v>
      </c>
      <c r="E66" s="19">
        <f>SUM(D13:D18,E7:E10)</f>
        <v>375.666</v>
      </c>
      <c r="F66" s="19">
        <f>SUM(E13:E18,F7:F10)</f>
        <v>300.48199999999997</v>
      </c>
      <c r="G66" s="19">
        <f>SUM(F13:F18,G7:G10)</f>
        <v>502.91999999999996</v>
      </c>
      <c r="H66" s="19">
        <f>SUM(G13:G18,H7:H10)</f>
        <v>632.96800000000007</v>
      </c>
      <c r="I66" s="19">
        <f>SUM(H13:H18,I7:I10)</f>
        <v>526.54199999999992</v>
      </c>
      <c r="J66" s="19">
        <f>SUM(I13:I18,J7:J10)</f>
        <v>475.23399999999998</v>
      </c>
      <c r="K66" s="19">
        <f>SUM(J13:J18,K7:K10)</f>
        <v>345.18600000000009</v>
      </c>
      <c r="L66" s="19">
        <f>SUM(K13:K18,L7:L10)</f>
        <v>552.19600000000003</v>
      </c>
      <c r="M66" s="19">
        <f>SUM(L13:L18,M7:M10)</f>
        <v>546.86199999999997</v>
      </c>
      <c r="N66" s="19">
        <f>SUM(M13:M18,N7:N10)</f>
        <v>601.47199999999998</v>
      </c>
      <c r="O66" s="19">
        <f>SUM(N13:N18,O7:O10)</f>
        <v>448.05599999999998</v>
      </c>
      <c r="P66" s="19">
        <f>SUM(O13:O18,P7:P10)</f>
        <v>531.87599999999998</v>
      </c>
      <c r="Q66" s="19">
        <f>SUM(P13:P18,Q7:Q10)</f>
        <v>724.91599999999994</v>
      </c>
      <c r="R66" s="19">
        <f>SUM(Q13:Q18,R7:R10)</f>
        <v>533.65399999999988</v>
      </c>
      <c r="S66" s="19">
        <f>SUM(R13:R18,S7:S10)</f>
        <v>437.642</v>
      </c>
      <c r="T66" s="19">
        <f>SUM(S13:S18,T7:T10)</f>
        <v>480.822</v>
      </c>
      <c r="U66" s="19">
        <f>SUM(T13:T18,U7:U10)</f>
        <v>541.78200000000004</v>
      </c>
      <c r="V66" s="19">
        <f>SUM(U13:U18,V7:V10)</f>
        <v>361.18799999999993</v>
      </c>
      <c r="W66" s="19">
        <f>SUM(V13:V18,W7:W10)</f>
        <v>561.84799999999996</v>
      </c>
      <c r="X66" s="19">
        <f>SUM(W13:W18,X7:X10)</f>
        <v>624.33199999999999</v>
      </c>
      <c r="Y66" s="19">
        <f>SUM(X13:X18,Y7:Y10)</f>
        <v>743.20399999999995</v>
      </c>
      <c r="Z66" s="19">
        <f>SUM(Y13:Y18,Z7:Z10)</f>
        <v>541.274</v>
      </c>
      <c r="AA66" s="19">
        <f>SUM(Z13:Z18,AA7:AA10)</f>
        <v>615.95000000000005</v>
      </c>
      <c r="AB66" s="19">
        <f>SUM(AA13:AA18,AB7:AB10)</f>
        <v>557.27600000000007</v>
      </c>
      <c r="AC66" s="19">
        <f>SUM(AB13:AB18,AC7:AC10)</f>
        <v>606.55199999999991</v>
      </c>
      <c r="AD66" s="19">
        <f>SUM(AC13:AC18,AD7:AD10)</f>
        <v>555.75200000000007</v>
      </c>
      <c r="AE66" s="19">
        <f>SUM(AD13:AD18,AE7:AE10)</f>
        <v>334.77199999999999</v>
      </c>
      <c r="AF66" s="19">
        <f>SUM(AE13:AE18,AF7:AF10)</f>
        <v>452.12000000000006</v>
      </c>
      <c r="AG66" s="19">
        <f>SUM(AF13:AF18,AG7:AG10)</f>
        <v>521.71600000000001</v>
      </c>
      <c r="AH66" s="19">
        <f>SUM(AG13:AG18,AH7:AH10)</f>
        <v>573.78600000000006</v>
      </c>
      <c r="AI66" s="19">
        <f>SUM(AH13:AH18,AI7:AI10)</f>
        <v>509.52400000000011</v>
      </c>
      <c r="AJ66" s="19">
        <f>SUM(AI13:AI18,AJ7:AJ10)</f>
        <v>505.46000000000004</v>
      </c>
      <c r="AK66" s="19">
        <f>SUM(AJ13:AJ18,AK7:AK10)</f>
        <v>484.88600000000008</v>
      </c>
      <c r="AL66" s="19">
        <f>SUM(AK13:AK18,AL7:AL10)</f>
        <v>607.56799999999998</v>
      </c>
      <c r="AM66" s="19">
        <f>SUM(AL13:AL18,AM7:AM10)</f>
        <v>393.44599999999997</v>
      </c>
      <c r="AN66" s="19">
        <f>SUM(AM13:AM18,AN7:AN10)</f>
        <v>622.29999999999995</v>
      </c>
      <c r="AO66" s="19">
        <f>SUM(AN13:AN18,AO7:AO10)</f>
        <v>442.72199999999998</v>
      </c>
      <c r="AP66" s="19">
        <f>SUM(AO13:AO18,AP7:AP10)</f>
        <v>354.33000000000004</v>
      </c>
      <c r="AQ66" s="19">
        <f>SUM(AP13:AP18,AQ7:AQ10)</f>
        <v>529.36200000000008</v>
      </c>
      <c r="AR66" s="19">
        <f>SUM(AQ13:AQ18,AR7:AR10)</f>
        <v>578</v>
      </c>
      <c r="AS66" s="19">
        <f>SUM(AR13:AR18,AS7:AS10)</f>
        <v>293</v>
      </c>
      <c r="AT66" s="19">
        <f>SUM(AS13:AS18,AT7:AT10)</f>
        <v>463</v>
      </c>
      <c r="AU66" s="19">
        <f>SUM(AT13:AT18,AU7:AU10)</f>
        <v>708</v>
      </c>
      <c r="AV66" s="19">
        <f>SUM(AU13:AU18,AV7:AV10)</f>
        <v>556</v>
      </c>
      <c r="AW66" s="19">
        <f>SUM(AV13:AV18,AW7:AW10)</f>
        <v>601</v>
      </c>
      <c r="AX66" s="19">
        <f>SUM(AW13:AW18,AX7:AX10)</f>
        <v>552</v>
      </c>
      <c r="AY66" s="19">
        <f>SUM(AX13:AX18,AY7:AY10)</f>
        <v>600</v>
      </c>
      <c r="AZ66" s="19">
        <f>SUM(AY13:AY18,AZ7:AZ10)</f>
        <v>806</v>
      </c>
      <c r="BA66" s="19">
        <f>SUM(AZ13:AZ18,BA7:BA10)</f>
        <v>407</v>
      </c>
      <c r="BB66" s="19">
        <f>SUM(BA13:BA18,BB7:BB10)</f>
        <v>476</v>
      </c>
      <c r="BC66" s="19">
        <f>SUM(BB13:BB18,BC7:BC10)</f>
        <v>377</v>
      </c>
      <c r="BD66" s="19">
        <f>SUM(BC13:BC18,BD7:BD10)</f>
        <v>618</v>
      </c>
      <c r="BE66" s="19">
        <f>SUM(BD13:BD18,BE7:BE10)</f>
        <v>640</v>
      </c>
      <c r="BF66" s="19">
        <f>SUM(BE13:BE18,BF7:BF10)</f>
        <v>635.29999999999995</v>
      </c>
      <c r="BG66" s="19">
        <f>SUM(BF13:BF18,BG7:BG10)</f>
        <v>516</v>
      </c>
      <c r="BH66" s="19">
        <f>SUM(BG13:BG18,BH7:BH10)</f>
        <v>468.00000000000006</v>
      </c>
      <c r="BI66" s="19">
        <f>SUM(BH13:BH18,BI7:BI10)</f>
        <v>456.50000000000006</v>
      </c>
      <c r="BJ66" s="19">
        <f>SUM(BI13:BI18,BJ7:BJ10)</f>
        <v>434.6</v>
      </c>
      <c r="BK66" s="19">
        <f>SUM(BJ13:BJ18,BK7:BK10)</f>
        <v>602.5</v>
      </c>
      <c r="BL66" s="19">
        <f>SUM(BK13:BK18,BL7:BL10)</f>
        <v>495.40000000000003</v>
      </c>
      <c r="BM66" s="19">
        <f>SUM(BL13:BL18,BM7:BM10)</f>
        <v>692.6</v>
      </c>
      <c r="BN66" s="19">
        <f>SUM(BM13:BM18,BN7:BN10)</f>
        <v>406</v>
      </c>
      <c r="BO66" s="19">
        <f>SUM(BN13:BN18,BO7:BO10)</f>
        <v>904.7</v>
      </c>
      <c r="BP66" s="19">
        <f>SUM(BO13:BO18,BP7:BP10)</f>
        <v>602.09999999999991</v>
      </c>
      <c r="BQ66" s="19">
        <f>SUM(BP13:BP18,BQ7:BQ10)</f>
        <v>602.79999999999995</v>
      </c>
      <c r="BR66" s="19">
        <f>SUM(BQ13:BQ18,BR7:BR10)</f>
        <v>308.5</v>
      </c>
      <c r="BS66" s="19">
        <f>SUM(BR13:BR18,BS7:BS10)</f>
        <v>628.20000000000005</v>
      </c>
      <c r="BT66" s="19">
        <f>SUM(BS13:BS18,BT7:BT10)</f>
        <v>631.5</v>
      </c>
      <c r="BU66" s="19">
        <f>SUM(BT13:BT18,BU7:BU10)</f>
        <v>291.20000000000005</v>
      </c>
      <c r="BV66" s="19">
        <f>SUM(BU13:BU18,BV7:BV10)</f>
        <v>606.59999999999991</v>
      </c>
      <c r="BW66" s="19">
        <f>SUM(BV13:BV18,BW7:BW10)</f>
        <v>304.2</v>
      </c>
      <c r="BX66" s="19">
        <f>SUM(BW13:BW18,BX7:BX10)</f>
        <v>471</v>
      </c>
      <c r="BY66" s="19">
        <f>SUM(BX13:BX18,BY7:BY10)</f>
        <v>603.4</v>
      </c>
      <c r="BZ66" s="19">
        <f>SUM(BY13:BY18,BZ7:BZ10)</f>
        <v>421.4</v>
      </c>
      <c r="CA66" s="19">
        <f>SUM(BZ13:BZ18,CA7:CA10)</f>
        <v>426.00000000000006</v>
      </c>
      <c r="CB66" s="19">
        <f>SUM(CA13:CA18,CB7:CB10)</f>
        <v>503.79999999999995</v>
      </c>
      <c r="CC66" s="19">
        <f>SUM(CB13:CB18,CC7:CC10)</f>
        <v>738.00000000000011</v>
      </c>
      <c r="CD66" s="19">
        <f>SUM(CC13:CC18,CD7:CD10)</f>
        <v>437.6</v>
      </c>
      <c r="CE66" s="19">
        <f>SUM(CD13:CD18,CE7:CE10)</f>
        <v>566.6</v>
      </c>
      <c r="CF66" s="19">
        <f>SUM(CE13:CE18,CF7:CF10)</f>
        <v>523.80000000000007</v>
      </c>
      <c r="CG66" s="19">
        <f>SUM(CF13:CF18,CG7:CG10)</f>
        <v>516.1</v>
      </c>
      <c r="CH66" s="19">
        <f>SUM(CG13:CG18,CH7:CH10)</f>
        <v>562.6</v>
      </c>
      <c r="CI66" s="19">
        <f>SUM(CH13:CH18,CI7:CI10)</f>
        <v>240.4</v>
      </c>
      <c r="CJ66" s="19">
        <f>SUM(CI13:CI18,CJ7:CJ10)</f>
        <v>325.20000000000005</v>
      </c>
      <c r="CK66" s="19">
        <f>SUM(CJ13:CJ18,CK7:CK10)</f>
        <v>532.6</v>
      </c>
      <c r="CL66" s="19">
        <f>SUM(CK13:CK18,CL7:CL10)</f>
        <v>616.00000000000011</v>
      </c>
      <c r="CM66" s="19">
        <f>SUM(CL13:CL18,CM7:CM10)</f>
        <v>504.00000000000006</v>
      </c>
      <c r="CN66" s="19">
        <f>SUM(CM13:CM18,CN7:CN10)</f>
        <v>445.6</v>
      </c>
      <c r="CO66" s="19">
        <f>SUM(CN13:CN18,CO7:CO10)</f>
        <v>375.6</v>
      </c>
      <c r="CP66" s="19">
        <f>SUM(CO13:CO18,CP7:CP10)</f>
        <v>630.20000000000005</v>
      </c>
      <c r="CQ66" s="19">
        <f>SUM(CP13:CP18,CQ7:CQ10)</f>
        <v>701.80000000000007</v>
      </c>
      <c r="CR66" s="19"/>
      <c r="CS66" s="4">
        <f>AVERAGE(BF66:CQ66)</f>
        <v>519.16842105263152</v>
      </c>
      <c r="CT66" s="25" t="s">
        <v>132</v>
      </c>
      <c r="CU66" s="4">
        <f>AVERAGE(B66:CQ66)</f>
        <v>518.3580215053762</v>
      </c>
      <c r="DA66" s="19"/>
      <c r="DC66" s="8">
        <v>1966</v>
      </c>
      <c r="DD66" s="19">
        <v>697.73800000000006</v>
      </c>
      <c r="DF66" s="8">
        <v>1984</v>
      </c>
      <c r="DG66" s="19">
        <v>710</v>
      </c>
      <c r="DI66" s="8">
        <v>1997</v>
      </c>
      <c r="DJ66" s="19">
        <v>423.19999999999993</v>
      </c>
      <c r="DL66" s="8">
        <v>1996</v>
      </c>
      <c r="DM66" s="27">
        <v>171.89999999999998</v>
      </c>
      <c r="DO66" s="8">
        <v>1941</v>
      </c>
      <c r="DP66" s="19">
        <v>154.68600000000001</v>
      </c>
      <c r="DR66" s="8">
        <v>2000</v>
      </c>
      <c r="DS66" s="8">
        <v>177.4</v>
      </c>
      <c r="DU66" s="8">
        <v>1981</v>
      </c>
      <c r="DV66" s="19">
        <v>206</v>
      </c>
      <c r="DY66" s="8">
        <v>1932</v>
      </c>
      <c r="DZ66" s="19">
        <v>55.88</v>
      </c>
      <c r="EB66" s="8">
        <v>1975</v>
      </c>
      <c r="EC66" s="8">
        <v>50</v>
      </c>
      <c r="EE66" s="8">
        <v>1962</v>
      </c>
      <c r="EF66" s="8">
        <v>51.308</v>
      </c>
      <c r="EH66" s="8">
        <v>1969</v>
      </c>
      <c r="EI66" s="8">
        <v>57.15</v>
      </c>
      <c r="EK66" s="8">
        <v>1958</v>
      </c>
      <c r="EL66" s="8">
        <v>74.421999999999997</v>
      </c>
      <c r="EN66" s="8">
        <v>2003</v>
      </c>
      <c r="EO66" s="8">
        <v>75.2</v>
      </c>
      <c r="EQ66" s="8">
        <v>1939</v>
      </c>
      <c r="ER66" s="8">
        <v>75.691999999999993</v>
      </c>
      <c r="ET66" s="8">
        <v>1933</v>
      </c>
      <c r="EU66" s="8">
        <v>68.325999999999993</v>
      </c>
      <c r="EW66" s="8">
        <v>2015</v>
      </c>
      <c r="EX66" s="8">
        <v>54.4</v>
      </c>
      <c r="EZ66" s="8">
        <v>1945</v>
      </c>
      <c r="FA66" s="8">
        <v>64.77</v>
      </c>
      <c r="FC66" s="8">
        <v>1980</v>
      </c>
      <c r="FD66" s="8">
        <v>56</v>
      </c>
      <c r="FF66" s="8">
        <v>1978</v>
      </c>
      <c r="FG66" s="8">
        <v>56</v>
      </c>
      <c r="FI66" s="8">
        <v>1948</v>
      </c>
      <c r="FJ66" s="19">
        <v>108.96599999999999</v>
      </c>
      <c r="FL66" s="8">
        <v>1964</v>
      </c>
      <c r="FM66" s="19">
        <v>147.82799999999997</v>
      </c>
      <c r="FO66" s="8">
        <v>2006</v>
      </c>
      <c r="FP66" s="19">
        <v>198</v>
      </c>
      <c r="FR66" s="8">
        <v>1968</v>
      </c>
      <c r="FS66" s="8">
        <v>275.59000000000003</v>
      </c>
      <c r="FU66" s="8">
        <v>1951</v>
      </c>
      <c r="FV66" s="8">
        <v>333.50200000000001</v>
      </c>
      <c r="FX66" s="8">
        <v>2014</v>
      </c>
      <c r="FY66" s="8">
        <v>397.90000000000003</v>
      </c>
      <c r="GA66" s="8">
        <v>2017</v>
      </c>
      <c r="GB66" s="19">
        <v>471.19999999999993</v>
      </c>
      <c r="GD66" s="8">
        <v>1998</v>
      </c>
      <c r="GE66" s="19">
        <v>530.6</v>
      </c>
      <c r="GG66" s="8">
        <v>1936</v>
      </c>
      <c r="GH66" s="8">
        <v>596.13800000000003</v>
      </c>
      <c r="GJ66" s="8">
        <v>1943</v>
      </c>
      <c r="GK66" s="19">
        <v>642.11199999999997</v>
      </c>
      <c r="GM66" s="8">
        <v>2011</v>
      </c>
      <c r="GN66" s="19">
        <v>428.2</v>
      </c>
      <c r="GP66" s="8">
        <v>1969</v>
      </c>
      <c r="GQ66" s="19">
        <v>476.50400000000002</v>
      </c>
      <c r="GS66" s="8">
        <v>1972</v>
      </c>
      <c r="GT66" s="19">
        <v>532</v>
      </c>
      <c r="GV66" s="8">
        <v>1971</v>
      </c>
      <c r="GW66" s="19">
        <v>581.96</v>
      </c>
      <c r="GY66" s="8">
        <v>1989</v>
      </c>
      <c r="GZ66" s="19">
        <v>152.19999999999999</v>
      </c>
      <c r="HB66" s="8">
        <v>1965</v>
      </c>
      <c r="HC66" s="19">
        <v>105.66399999999999</v>
      </c>
    </row>
    <row r="67" spans="1:211">
      <c r="A67" s="30" t="s">
        <v>133</v>
      </c>
      <c r="B67" s="19"/>
      <c r="C67" s="19">
        <f>SUM(B13:B18,C7:C11)</f>
        <v>367.53800000000007</v>
      </c>
      <c r="D67" s="19">
        <f>SUM(C13:C18,D7:D11)</f>
        <v>504.44400000000007</v>
      </c>
      <c r="E67" s="19">
        <f>SUM(D13:D18,E7:E11)</f>
        <v>438.91199999999998</v>
      </c>
      <c r="F67" s="19">
        <f>SUM(E13:E18,F7:F11)</f>
        <v>357.63199999999995</v>
      </c>
      <c r="G67" s="19">
        <f>SUM(F13:F18,G7:G11)</f>
        <v>566.67399999999998</v>
      </c>
      <c r="H67" s="19">
        <f>SUM(G13:G18,H7:H11)</f>
        <v>646.43000000000006</v>
      </c>
      <c r="I67" s="19">
        <f>SUM(H13:H18,I7:I11)</f>
        <v>660.9079999999999</v>
      </c>
      <c r="J67" s="19">
        <f>SUM(I13:I18,J7:J11)</f>
        <v>500.63399999999996</v>
      </c>
      <c r="K67" s="19">
        <f>SUM(J13:J18,K7:K11)</f>
        <v>389.63600000000008</v>
      </c>
      <c r="L67" s="19">
        <f>SUM(K13:K18,L7:L11)</f>
        <v>592.83600000000001</v>
      </c>
      <c r="M67" s="19">
        <f>SUM(L13:L18,M7:M11)</f>
        <v>572.00799999999992</v>
      </c>
      <c r="N67" s="19">
        <f>SUM(M13:M18,N7:N11)</f>
        <v>732.79</v>
      </c>
      <c r="O67" s="19">
        <f>SUM(N13:N18,O7:O11)</f>
        <v>469.13799999999998</v>
      </c>
      <c r="P67" s="19">
        <f>SUM(O13:O18,P7:P11)</f>
        <v>547.11599999999999</v>
      </c>
      <c r="Q67" s="19">
        <f>SUM(P13:P18,Q7:Q11)</f>
        <v>778.00199999999995</v>
      </c>
      <c r="R67" s="19">
        <f>SUM(Q13:Q18,R7:R11)</f>
        <v>638.04799999999989</v>
      </c>
      <c r="S67" s="19">
        <f>SUM(R13:R18,S7:S11)</f>
        <v>479.04399999999998</v>
      </c>
      <c r="T67" s="19">
        <f>SUM(S13:S18,T7:T11)</f>
        <v>663.44799999999998</v>
      </c>
      <c r="U67" s="19">
        <f>SUM(T13:T18,U7:U11)</f>
        <v>605.79000000000008</v>
      </c>
      <c r="V67" s="19">
        <f>SUM(U13:U18,V7:V11)</f>
        <v>402.84399999999994</v>
      </c>
      <c r="W67" s="19">
        <f>SUM(V13:V18,W7:W11)</f>
        <v>602.23399999999992</v>
      </c>
      <c r="X67" s="19">
        <f>SUM(W13:W18,X7:X11)</f>
        <v>719.07399999999996</v>
      </c>
      <c r="Y67" s="19">
        <f>SUM(X13:X18,Y7:Y11)</f>
        <v>831.08799999999997</v>
      </c>
      <c r="Z67" s="19">
        <f>SUM(Y13:Y18,Z7:Z11)</f>
        <v>671.322</v>
      </c>
      <c r="AA67" s="19">
        <f>SUM(Z13:Z18,AA7:AA11)</f>
        <v>717.29600000000005</v>
      </c>
      <c r="AB67" s="19">
        <f>SUM(AA13:AA18,AB7:AB11)</f>
        <v>675.6400000000001</v>
      </c>
      <c r="AC67" s="19">
        <f>SUM(AB13:AB18,AC7:AC11)</f>
        <v>706.88199999999995</v>
      </c>
      <c r="AD67" s="19">
        <f>SUM(AC13:AC18,AD7:AD11)</f>
        <v>630.17400000000009</v>
      </c>
      <c r="AE67" s="19">
        <f>SUM(AD13:AD18,AE7:AE11)</f>
        <v>396.74799999999999</v>
      </c>
      <c r="AF67" s="19">
        <f>SUM(AE13:AE18,AF7:AF11)</f>
        <v>509.77800000000008</v>
      </c>
      <c r="AG67" s="19">
        <f>SUM(AF13:AF18,AG7:AG11)</f>
        <v>567.69000000000005</v>
      </c>
      <c r="AH67" s="19">
        <f>SUM(AG13:AG18,AH7:AH11)</f>
        <v>716.53400000000011</v>
      </c>
      <c r="AI67" s="19">
        <f>SUM(AH13:AH18,AI7:AI11)</f>
        <v>583.94600000000014</v>
      </c>
      <c r="AJ67" s="19">
        <f>SUM(AI13:AI18,AJ7:AJ11)</f>
        <v>538.98800000000006</v>
      </c>
      <c r="AK67" s="19">
        <f>SUM(AJ13:AJ18,AK7:AK11)</f>
        <v>515.62000000000012</v>
      </c>
      <c r="AL67" s="19">
        <f>SUM(AK13:AK18,AL7:AL11)</f>
        <v>709.16800000000001</v>
      </c>
      <c r="AM67" s="19">
        <f>SUM(AL13:AL18,AM7:AM11)</f>
        <v>446.27799999999996</v>
      </c>
      <c r="AN67" s="19">
        <f>SUM(AM13:AM18,AN7:AN11)</f>
        <v>690.62599999999998</v>
      </c>
      <c r="AO67" s="19">
        <f>SUM(AN13:AN18,AO7:AO11)</f>
        <v>503.68199999999996</v>
      </c>
      <c r="AP67" s="19">
        <f>SUM(AO13:AO18,AP7:AP11)</f>
        <v>466.85200000000003</v>
      </c>
      <c r="AQ67" s="19">
        <f>SUM(AP13:AP18,AQ7:AQ11)</f>
        <v>604.36200000000008</v>
      </c>
      <c r="AR67" s="19">
        <f>SUM(AQ13:AQ18,AR7:AR11)</f>
        <v>707</v>
      </c>
      <c r="AS67" s="19">
        <f>SUM(AR13:AR18,AS7:AS11)</f>
        <v>331</v>
      </c>
      <c r="AT67" s="19">
        <f>SUM(AS13:AS18,AT7:AT11)</f>
        <v>535</v>
      </c>
      <c r="AU67" s="19">
        <f>SUM(AT13:AT18,AU7:AU11)</f>
        <v>735</v>
      </c>
      <c r="AV67" s="19">
        <f>SUM(AU13:AU18,AV7:AV11)</f>
        <v>598</v>
      </c>
      <c r="AW67" s="19">
        <f>SUM(AV13:AV18,AW7:AW11)</f>
        <v>654</v>
      </c>
      <c r="AX67" s="19">
        <f>SUM(AW13:AW18,AX7:AX11)</f>
        <v>578</v>
      </c>
      <c r="AY67" s="19">
        <f>SUM(AX13:AX18,AY7:AY11)</f>
        <v>678</v>
      </c>
      <c r="AZ67" s="19">
        <f>SUM(AY13:AY18,AZ7:AZ11)</f>
        <v>833</v>
      </c>
      <c r="BA67" s="19">
        <f>SUM(AZ13:AZ18,BA7:BA11)</f>
        <v>528</v>
      </c>
      <c r="BB67" s="19">
        <f>SUM(BA13:BA18,BB7:BB11)</f>
        <v>539</v>
      </c>
      <c r="BC67" s="19">
        <f>SUM(BB13:BB18,BC7:BC11)</f>
        <v>418</v>
      </c>
      <c r="BD67" s="19">
        <f>SUM(BC13:BC18,BD7:BD11)</f>
        <v>674</v>
      </c>
      <c r="BE67" s="19">
        <f>SUM(BD13:BD18,BE7:BE11)</f>
        <v>662</v>
      </c>
      <c r="BF67" s="19">
        <f>SUM(BE13:BE18,BF7:BF11)</f>
        <v>696.4</v>
      </c>
      <c r="BG67" s="19">
        <f>SUM(BF13:BF18,BG7:BG11)</f>
        <v>627</v>
      </c>
      <c r="BH67" s="19">
        <f>SUM(BG13:BG18,BH7:BH11)</f>
        <v>528.80000000000007</v>
      </c>
      <c r="BI67" s="19">
        <f>SUM(BH13:BH18,BI7:BI11)</f>
        <v>542.80000000000007</v>
      </c>
      <c r="BJ67" s="19">
        <f>SUM(BI13:BI18,BJ7:BJ11)</f>
        <v>457.6</v>
      </c>
      <c r="BK67" s="19">
        <f>SUM(BJ13:BJ18,BK7:BK11)</f>
        <v>624.9</v>
      </c>
      <c r="BL67" s="19">
        <f>SUM(BK13:BK18,BL7:BL11)</f>
        <v>536.90000000000009</v>
      </c>
      <c r="BM67" s="19">
        <f>SUM(BL13:BL18,BM7:BM11)</f>
        <v>807.9</v>
      </c>
      <c r="BN67" s="19">
        <f>SUM(BM13:BM18,BN7:BN11)</f>
        <v>453.9</v>
      </c>
      <c r="BO67" s="19">
        <f>SUM(BN13:BN18,BO7:BO11)</f>
        <v>985.30000000000007</v>
      </c>
      <c r="BP67" s="19">
        <f>SUM(BO13:BO18,BP7:BP11)</f>
        <v>642.19999999999993</v>
      </c>
      <c r="BQ67" s="19">
        <f>SUM(BP13:BP18,BQ7:BQ11)</f>
        <v>630.59999999999991</v>
      </c>
      <c r="BR67" s="19">
        <f>SUM(BQ13:BQ18,BR7:BR11)</f>
        <v>358.1</v>
      </c>
      <c r="BS67" s="19">
        <f>SUM(BR13:BR18,BS7:BS11)</f>
        <v>646.90000000000009</v>
      </c>
      <c r="BT67" s="19">
        <f>SUM(BS13:BS18,BT7:BT11)</f>
        <v>688.7</v>
      </c>
      <c r="BU67" s="19">
        <f>SUM(BT13:BT18,BU7:BU11)</f>
        <v>318.00000000000006</v>
      </c>
      <c r="BV67" s="19">
        <f>SUM(BU13:BU18,BV7:BV11)</f>
        <v>637.39999999999986</v>
      </c>
      <c r="BW67" s="19">
        <f>SUM(BV13:BV18,BW7:BW11)</f>
        <v>341.4</v>
      </c>
      <c r="BX67" s="19">
        <f>SUM(BW13:BW18,BX7:BX11)</f>
        <v>522.79999999999995</v>
      </c>
      <c r="BY67" s="19">
        <f>SUM(BX13:BX18,BY7:BY11)</f>
        <v>700.4</v>
      </c>
      <c r="BZ67" s="19">
        <f>SUM(BY13:BY18,BZ7:BZ11)</f>
        <v>464</v>
      </c>
      <c r="CA67" s="19">
        <f>SUM(BZ13:BZ18,CA7:CA11)</f>
        <v>497.00000000000006</v>
      </c>
      <c r="CB67" s="19">
        <f>SUM(CA13:CA18,CB7:CB11)</f>
        <v>507.79999999999995</v>
      </c>
      <c r="CC67" s="19">
        <f>SUM(CB13:CB18,CC7:CC11)</f>
        <v>770.80000000000007</v>
      </c>
      <c r="CD67" s="19">
        <f>SUM(CC13:CC18,CD7:CD11)</f>
        <v>604.79999999999995</v>
      </c>
      <c r="CE67" s="19">
        <f>SUM(CD13:CD18,CE7:CE11)</f>
        <v>686.6</v>
      </c>
      <c r="CF67" s="19">
        <f>SUM(CE13:CE18,CF7:CF11)</f>
        <v>552.40000000000009</v>
      </c>
      <c r="CG67" s="19">
        <f>SUM(CF13:CF18,CG7:CG11)</f>
        <v>610.5</v>
      </c>
      <c r="CH67" s="19">
        <f>SUM(CG13:CG18,CH7:CH11)</f>
        <v>578.6</v>
      </c>
      <c r="CI67" s="19">
        <f>SUM(CH13:CH18,CI7:CI11)</f>
        <v>260.39999999999998</v>
      </c>
      <c r="CJ67" s="19">
        <f>SUM(CI13:CI18,CJ7:CJ11)</f>
        <v>414.40000000000003</v>
      </c>
      <c r="CK67" s="19">
        <f>SUM(CJ13:CJ18,CK7:CK11)</f>
        <v>589.80000000000007</v>
      </c>
      <c r="CL67" s="19">
        <f>SUM(CK13:CK18,CL7:CL11)</f>
        <v>701.20000000000016</v>
      </c>
      <c r="CM67" s="19">
        <f>SUM(CL13:CL18,CM7:CM11)</f>
        <v>559</v>
      </c>
      <c r="CN67" s="19">
        <f>SUM(CM13:CM18,CN7:CN11)</f>
        <v>527.20000000000005</v>
      </c>
      <c r="CO67" s="19">
        <f>SUM(CN13:CN18,CO7:CO11)</f>
        <v>463.8</v>
      </c>
      <c r="CP67" s="19">
        <f>SUM(CO13:CO18,CP7:CP11)</f>
        <v>678</v>
      </c>
      <c r="CQ67" s="19">
        <f>SUM(CP13:CP18,CQ7:CQ11)</f>
        <v>784.2</v>
      </c>
      <c r="CR67" s="19"/>
      <c r="CS67" s="4">
        <f>AVERAGE(BF67:CQ67)</f>
        <v>578.90789473684197</v>
      </c>
      <c r="CT67" s="25" t="s">
        <v>133</v>
      </c>
      <c r="CU67" s="4">
        <f>AVERAGE(B67:CQ67)</f>
        <v>582.64896774193573</v>
      </c>
      <c r="CX67" s="5"/>
      <c r="DA67" s="19"/>
      <c r="DC67" s="8">
        <v>2011</v>
      </c>
      <c r="DD67" s="19">
        <v>698.4</v>
      </c>
      <c r="DF67" s="8">
        <v>2005</v>
      </c>
      <c r="DG67" s="19">
        <v>715</v>
      </c>
      <c r="DI67" s="8">
        <v>2011</v>
      </c>
      <c r="DJ67" s="19">
        <v>425.80000000000007</v>
      </c>
      <c r="DL67" s="8">
        <v>2013</v>
      </c>
      <c r="DM67" s="27">
        <v>172</v>
      </c>
      <c r="DO67" s="8">
        <v>1989</v>
      </c>
      <c r="DP67" s="19">
        <v>155.30000000000001</v>
      </c>
      <c r="DR67" s="8">
        <v>1984</v>
      </c>
      <c r="DS67" s="8">
        <v>179</v>
      </c>
      <c r="DU67" s="8">
        <v>1948</v>
      </c>
      <c r="DV67" s="19">
        <v>207.518</v>
      </c>
      <c r="DY67" s="8">
        <v>1942</v>
      </c>
      <c r="DZ67" s="19">
        <v>55.88</v>
      </c>
      <c r="EB67" s="8">
        <v>1979</v>
      </c>
      <c r="EC67" s="8">
        <v>51</v>
      </c>
      <c r="EE67" s="8">
        <v>1977</v>
      </c>
      <c r="EF67" s="8">
        <v>52</v>
      </c>
      <c r="EH67" s="8">
        <v>1967</v>
      </c>
      <c r="EI67" s="8">
        <v>57.658000000000001</v>
      </c>
      <c r="EK67" s="8">
        <v>1963</v>
      </c>
      <c r="EL67" s="8">
        <v>74.421999999999997</v>
      </c>
      <c r="EN67" s="44">
        <v>2021</v>
      </c>
      <c r="EO67" s="44">
        <v>75.599999999999994</v>
      </c>
      <c r="EQ67" s="8">
        <v>1965</v>
      </c>
      <c r="ER67" s="8">
        <v>76.707999999999998</v>
      </c>
      <c r="ET67" s="8">
        <v>1994</v>
      </c>
      <c r="EU67" s="8">
        <v>70</v>
      </c>
      <c r="EW67" s="8">
        <v>1953</v>
      </c>
      <c r="EX67" s="8">
        <v>54.863999999999997</v>
      </c>
      <c r="EZ67" s="8">
        <v>1972</v>
      </c>
      <c r="FA67" s="8">
        <v>67</v>
      </c>
      <c r="FC67" s="8">
        <v>1930</v>
      </c>
      <c r="FD67" s="8">
        <v>56.387999999999998</v>
      </c>
      <c r="FF67" s="8">
        <v>1941</v>
      </c>
      <c r="FG67" s="8">
        <v>56.134</v>
      </c>
      <c r="FI67" s="8">
        <v>1991</v>
      </c>
      <c r="FJ67" s="19">
        <v>109.19999999999999</v>
      </c>
      <c r="FL67" s="8">
        <v>1957</v>
      </c>
      <c r="FM67" s="19">
        <v>147.828</v>
      </c>
      <c r="FO67" s="8">
        <v>1979</v>
      </c>
      <c r="FP67" s="19">
        <v>202</v>
      </c>
      <c r="FR67" s="8">
        <v>1958</v>
      </c>
      <c r="FS67" s="8">
        <v>276.86</v>
      </c>
      <c r="FU67" s="8">
        <v>1989</v>
      </c>
      <c r="FV67" s="8">
        <v>333.59999999999997</v>
      </c>
      <c r="FX67" s="8">
        <v>1951</v>
      </c>
      <c r="FY67" s="8">
        <v>401.06600000000003</v>
      </c>
      <c r="GA67" s="8">
        <v>1941</v>
      </c>
      <c r="GB67" s="19">
        <v>471.678</v>
      </c>
      <c r="GD67" s="8">
        <v>1974</v>
      </c>
      <c r="GE67" s="19">
        <v>534</v>
      </c>
      <c r="GG67" s="8">
        <v>1963</v>
      </c>
      <c r="GH67" s="8">
        <v>602.99600000000009</v>
      </c>
      <c r="GJ67" s="8">
        <v>1977</v>
      </c>
      <c r="GK67" s="19">
        <v>644</v>
      </c>
      <c r="GM67" s="8">
        <v>1967</v>
      </c>
      <c r="GN67" s="19">
        <v>431.29199999999997</v>
      </c>
      <c r="GP67" s="8">
        <v>1966</v>
      </c>
      <c r="GQ67" s="19">
        <v>477.26600000000002</v>
      </c>
      <c r="GS67" s="8">
        <v>1966</v>
      </c>
      <c r="GT67" s="19">
        <v>532.13</v>
      </c>
      <c r="GV67" s="8">
        <v>2018</v>
      </c>
      <c r="GW67" s="19">
        <v>582.20000000000005</v>
      </c>
      <c r="GY67" s="8">
        <v>1950</v>
      </c>
      <c r="GZ67" s="19">
        <v>155.44800000000001</v>
      </c>
      <c r="HB67" s="8">
        <v>1993</v>
      </c>
      <c r="HC67" s="19">
        <v>106.2</v>
      </c>
    </row>
    <row r="68" spans="1:211">
      <c r="A68" s="30" t="s">
        <v>134</v>
      </c>
      <c r="B68" s="19"/>
      <c r="C68" s="19">
        <f>SUM(B13:B18,C7:C12)</f>
        <v>406.65400000000005</v>
      </c>
      <c r="D68" s="19">
        <f>SUM(C13:C18,D7:D12)</f>
        <v>546.60800000000006</v>
      </c>
      <c r="E68" s="19">
        <f>SUM(D13:D18,E7:E12)</f>
        <v>456.94599999999997</v>
      </c>
      <c r="F68" s="19">
        <f>SUM(E13:E18,F7:F12)</f>
        <v>451.86599999999993</v>
      </c>
      <c r="G68" s="19">
        <f>SUM(F13:F18,G7:G12)</f>
        <v>618.49</v>
      </c>
      <c r="H68" s="19">
        <f>SUM(G13:G18,H7:H12)</f>
        <v>705.35800000000006</v>
      </c>
      <c r="I68" s="19">
        <f>SUM(H13:H18,I7:I12)</f>
        <v>684.78399999999988</v>
      </c>
      <c r="J68" s="19">
        <f>SUM(I13:I18,J7:J12)</f>
        <v>545.846</v>
      </c>
      <c r="K68" s="19">
        <f>SUM(J13:J18,K7:K12)</f>
        <v>494.03000000000009</v>
      </c>
      <c r="L68" s="19">
        <f>SUM(K13:K18,L7:L12)</f>
        <v>625.09400000000005</v>
      </c>
      <c r="M68" s="19">
        <f>SUM(L13:L18,M7:M12)</f>
        <v>631.69799999999987</v>
      </c>
      <c r="N68" s="19">
        <f>SUM(M13:M18,N7:N12)</f>
        <v>741.68</v>
      </c>
      <c r="O68" s="19">
        <f>SUM(N13:N18,O7:O12)</f>
        <v>624.07799999999997</v>
      </c>
      <c r="P68" s="19">
        <f>SUM(O13:O18,P7:P12)</f>
        <v>578.35799999999995</v>
      </c>
      <c r="Q68" s="19">
        <f>SUM(P13:P18,Q7:Q12)</f>
        <v>799.59199999999998</v>
      </c>
      <c r="R68" s="19">
        <f>SUM(Q13:Q18,R7:R12)</f>
        <v>669.03599999999983</v>
      </c>
      <c r="S68" s="19">
        <f>SUM(R13:R18,S7:S12)</f>
        <v>557.78399999999999</v>
      </c>
      <c r="T68" s="19">
        <f>SUM(S13:S18,T7:T12)</f>
        <v>685.8</v>
      </c>
      <c r="U68" s="19">
        <f>SUM(T13:T18,U7:U12)</f>
        <v>695.45200000000011</v>
      </c>
      <c r="V68" s="19">
        <f>SUM(U13:U18,V7:V12)</f>
        <v>546.09999999999991</v>
      </c>
      <c r="W68" s="19">
        <f>SUM(V13:V18,W7:W12)</f>
        <v>636.01599999999996</v>
      </c>
      <c r="X68" s="19">
        <f>SUM(W13:W18,X7:X12)</f>
        <v>820.42</v>
      </c>
      <c r="Y68" s="19">
        <f>SUM(X13:X18,Y7:Y12)</f>
        <v>941.32399999999996</v>
      </c>
      <c r="Z68" s="19">
        <f>SUM(Y13:Y18,Z7:Z12)</f>
        <v>752.85599999999999</v>
      </c>
      <c r="AA68" s="19">
        <f>SUM(Z13:Z18,AA7:AA12)</f>
        <v>781.30400000000009</v>
      </c>
      <c r="AB68" s="19">
        <f>SUM(AA13:AA18,AB7:AB12)</f>
        <v>757.42800000000011</v>
      </c>
      <c r="AC68" s="19">
        <f>SUM(AB13:AB18,AC7:AC12)</f>
        <v>716.53399999999999</v>
      </c>
      <c r="AD68" s="19">
        <f>SUM(AC13:AC18,AD7:AD12)</f>
        <v>676.40200000000004</v>
      </c>
      <c r="AE68" s="19">
        <f>SUM(AD13:AD18,AE7:AE12)</f>
        <v>410.21</v>
      </c>
      <c r="AF68" s="19">
        <f>SUM(AE13:AE18,AF7:AF12)</f>
        <v>574.54800000000012</v>
      </c>
      <c r="AG68" s="19">
        <f>SUM(AF13:AF18,AG7:AG12)</f>
        <v>591.56600000000003</v>
      </c>
      <c r="AH68" s="19">
        <f>SUM(AG13:AG18,AH7:AH12)</f>
        <v>778.00200000000007</v>
      </c>
      <c r="AI68" s="19">
        <f>SUM(AH13:AH18,AI7:AI12)</f>
        <v>642.87400000000014</v>
      </c>
      <c r="AJ68" s="19">
        <f>SUM(AI13:AI18,AJ7:AJ12)</f>
        <v>597.66200000000003</v>
      </c>
      <c r="AK68" s="19">
        <f>SUM(AJ13:AJ18,AK7:AK12)</f>
        <v>563.37200000000007</v>
      </c>
      <c r="AL68" s="19">
        <f>SUM(AK13:AK18,AL7:AL12)</f>
        <v>767.84199999999998</v>
      </c>
      <c r="AM68" s="19">
        <f>SUM(AL13:AL18,AM7:AM12)</f>
        <v>462.53399999999999</v>
      </c>
      <c r="AN68" s="19">
        <f>SUM(AM13:AM18,AN7:AN12)</f>
        <v>793.75</v>
      </c>
      <c r="AO68" s="19">
        <f>SUM(AN13:AN18,AO7:AO12)</f>
        <v>517.65199999999993</v>
      </c>
      <c r="AP68" s="19">
        <f>SUM(AO13:AO18,AP7:AP12)</f>
        <v>552.45000000000005</v>
      </c>
      <c r="AQ68" s="19">
        <f>SUM(AP13:AP18,AQ7:AQ12)</f>
        <v>672.36200000000008</v>
      </c>
      <c r="AR68" s="19">
        <f>SUM(AQ13:AQ18,AR7:AR12)</f>
        <v>734</v>
      </c>
      <c r="AS68" s="19">
        <f>SUM(AR13:AR18,AS7:AS12)</f>
        <v>358</v>
      </c>
      <c r="AT68" s="19">
        <f>SUM(AS13:AS18,AT7:AT12)</f>
        <v>543</v>
      </c>
      <c r="AU68" s="19">
        <f>SUM(AT13:AT18,AU7:AU12)</f>
        <v>841</v>
      </c>
      <c r="AV68" s="19">
        <f>SUM(AU13:AU18,AV7:AV12)</f>
        <v>640</v>
      </c>
      <c r="AW68" s="19">
        <f>SUM(AV13:AV18,AW7:AW12)</f>
        <v>734</v>
      </c>
      <c r="AX68" s="19">
        <f>SUM(AW13:AW18,AX7:AX12)</f>
        <v>624</v>
      </c>
      <c r="AY68" s="19">
        <f>SUM(AX13:AX18,AY7:AY12)</f>
        <v>750</v>
      </c>
      <c r="AZ68" s="19">
        <f>SUM(AY13:AY18,AZ7:AZ12)</f>
        <v>927</v>
      </c>
      <c r="BA68" s="19">
        <f>SUM(AZ13:AZ18,BA7:BA12)</f>
        <v>582</v>
      </c>
      <c r="BB68" s="19">
        <f>SUM(BA13:BA18,BB7:BB12)</f>
        <v>627</v>
      </c>
      <c r="BC68" s="19">
        <f>SUM(BB13:BB18,BC7:BC12)</f>
        <v>434</v>
      </c>
      <c r="BD68" s="19">
        <f>SUM(BC13:BC18,BD7:BD12)</f>
        <v>710</v>
      </c>
      <c r="BE68" s="19">
        <f>SUM(BD13:BD18,BE7:BE12)</f>
        <v>732</v>
      </c>
      <c r="BF68" s="19">
        <f>SUM(BE13:BE18,BF7:BF12)</f>
        <v>760</v>
      </c>
      <c r="BG68" s="19">
        <f>SUM(BF13:BF18,BG7:BG12)</f>
        <v>651.6</v>
      </c>
      <c r="BH68" s="19">
        <f>SUM(BG13:BG18,BH7:BH12)</f>
        <v>552.20000000000005</v>
      </c>
      <c r="BI68" s="19">
        <f>SUM(BH13:BH18,BI7:BI12)</f>
        <v>632.50000000000011</v>
      </c>
      <c r="BJ68" s="19">
        <f>SUM(BI13:BI18,BJ7:BJ12)</f>
        <v>492.3</v>
      </c>
      <c r="BK68" s="19">
        <f>SUM(BJ13:BJ18,BK7:BK12)</f>
        <v>682.3</v>
      </c>
      <c r="BL68" s="19">
        <f>SUM(BK13:BK18,BL7:BL12)</f>
        <v>554.10000000000014</v>
      </c>
      <c r="BM68" s="19">
        <f>SUM(BL13:BL18,BM7:BM12)</f>
        <v>932.9</v>
      </c>
      <c r="BN68" s="19">
        <f>SUM(BM13:BM18,BN7:BN12)</f>
        <v>552.19999999999993</v>
      </c>
      <c r="BO68" s="19">
        <f>SUM(BN13:BN18,BO7:BO12)</f>
        <v>1083.8000000000002</v>
      </c>
      <c r="BP68" s="19">
        <f>SUM(BO13:BO18,BP7:BP12)</f>
        <v>676.19999999999993</v>
      </c>
      <c r="BQ68" s="19">
        <f>SUM(BP13:BP18,BQ7:BQ12)</f>
        <v>693.49999999999989</v>
      </c>
      <c r="BR68" s="19">
        <f>SUM(BQ13:BQ18,BR7:BR12)</f>
        <v>434</v>
      </c>
      <c r="BS68" s="19">
        <f>SUM(BR13:BR18,BS7:BS12)</f>
        <v>728.7</v>
      </c>
      <c r="BT68" s="19">
        <f>SUM(BS13:BS18,BT7:BT12)</f>
        <v>747.1</v>
      </c>
      <c r="BU68" s="19">
        <f>SUM(BT13:BT18,BU7:BU12)</f>
        <v>392.6</v>
      </c>
      <c r="BV68" s="19">
        <f>SUM(BU13:BU18,BV7:BV12)</f>
        <v>753.39999999999986</v>
      </c>
      <c r="BW68" s="19">
        <f>SUM(BV13:BV18,BW7:BW12)</f>
        <v>416.59999999999997</v>
      </c>
      <c r="BX68" s="19">
        <f>SUM(BW13:BW18,BX7:BX12)</f>
        <v>582.4</v>
      </c>
      <c r="BY68" s="19">
        <f>SUM(BX13:BX18,BY7:BY12)</f>
        <v>715</v>
      </c>
      <c r="BZ68" s="19">
        <f>SUM(BY13:BY18,BZ7:BZ12)</f>
        <v>516.20000000000005</v>
      </c>
      <c r="CA68" s="19">
        <f>SUM(BZ13:BZ18,CA7:CA12)</f>
        <v>542.40000000000009</v>
      </c>
      <c r="CB68" s="19">
        <f>SUM(CA13:CA18,CB7:CB12)</f>
        <v>533</v>
      </c>
      <c r="CC68" s="19">
        <f>SUM(CB13:CB18,CC7:CC12)</f>
        <v>823.00000000000011</v>
      </c>
      <c r="CD68" s="19">
        <f>SUM(CC13:CC18,CD7:CD12)</f>
        <v>759.59999999999991</v>
      </c>
      <c r="CE68" s="19">
        <f>SUM(CD13:CD18,CE7:CE12)</f>
        <v>748.2</v>
      </c>
      <c r="CF68" s="19">
        <f>SUM(CE13:CE18,CF7:CF12)</f>
        <v>632.60000000000014</v>
      </c>
      <c r="CG68" s="19">
        <f>SUM(CF13:CF18,CG7:CG12)</f>
        <v>725.1</v>
      </c>
      <c r="CH68" s="19">
        <f>SUM(CG13:CG18,CH7:CH12)</f>
        <v>676.9</v>
      </c>
      <c r="CI68" s="19">
        <f>SUM(CH13:CH18,CI7:CI12)</f>
        <v>347.4</v>
      </c>
      <c r="CJ68" s="19">
        <f>SUM(CI13:CI18,CJ7:CJ12)</f>
        <v>491.20000000000005</v>
      </c>
      <c r="CK68" s="19">
        <f>SUM(CJ13:CJ18,CK7:CK12)</f>
        <v>608.20000000000005</v>
      </c>
      <c r="CL68" s="19">
        <f>SUM(CK13:CK18,CL7:CL12)</f>
        <v>740.60000000000014</v>
      </c>
      <c r="CM68" s="19">
        <f>SUM(CL13:CL18,CM7:CM12)</f>
        <v>577</v>
      </c>
      <c r="CN68" s="19">
        <f>SUM(CM13:CM18,CN7:CN12)</f>
        <v>604.80000000000007</v>
      </c>
      <c r="CO68" s="19">
        <f>SUM(CN13:CN18,CO7:CO12)</f>
        <v>539.4</v>
      </c>
      <c r="CP68" s="19">
        <f>SUM(CO13:CO18,CP7:CP12)</f>
        <v>758.4</v>
      </c>
      <c r="CQ68" s="19">
        <f>SUM(CP13:CP18,CQ7:CQ12)</f>
        <v>806.2</v>
      </c>
      <c r="CR68" s="19"/>
      <c r="CS68" s="4">
        <f>AVERAGE(BF68:CQ68)</f>
        <v>643.7789473684212</v>
      </c>
      <c r="CT68" s="25" t="s">
        <v>134</v>
      </c>
      <c r="CU68" s="4">
        <f>AVERAGE(B68:CQ68)</f>
        <v>642.70926881720402</v>
      </c>
      <c r="CX68" s="5"/>
      <c r="DA68" s="19"/>
      <c r="DC68" s="8">
        <v>2013</v>
      </c>
      <c r="DD68" s="19">
        <v>700.1</v>
      </c>
      <c r="DF68" s="8">
        <v>1957</v>
      </c>
      <c r="DG68" s="19">
        <v>716.53399999999999</v>
      </c>
      <c r="DI68" s="8">
        <v>2012</v>
      </c>
      <c r="DJ68" s="19">
        <v>430.6</v>
      </c>
      <c r="DL68" s="8">
        <v>1946</v>
      </c>
      <c r="DM68" s="27">
        <v>174.49800000000002</v>
      </c>
      <c r="DO68" s="8">
        <v>1988</v>
      </c>
      <c r="DP68" s="19">
        <v>155.79999999999998</v>
      </c>
      <c r="DR68" s="8">
        <v>2005</v>
      </c>
      <c r="DS68" s="8">
        <v>179.2</v>
      </c>
      <c r="DU68" s="8">
        <v>1976</v>
      </c>
      <c r="DV68" s="19">
        <v>209</v>
      </c>
      <c r="DY68" s="8">
        <v>1951</v>
      </c>
      <c r="DZ68" s="19">
        <v>56.642000000000003</v>
      </c>
      <c r="EB68" s="8">
        <v>1966</v>
      </c>
      <c r="EC68" s="8">
        <v>54.863999999999997</v>
      </c>
      <c r="EE68" s="8">
        <v>2018</v>
      </c>
      <c r="EF68" s="8">
        <v>53.6</v>
      </c>
      <c r="EH68" s="8">
        <v>1991</v>
      </c>
      <c r="EI68" s="8">
        <v>57.7</v>
      </c>
      <c r="EK68" s="8">
        <v>1971</v>
      </c>
      <c r="EL68" s="8">
        <v>75</v>
      </c>
      <c r="EN68" s="8">
        <v>1998</v>
      </c>
      <c r="EO68" s="8">
        <v>75.900000000000006</v>
      </c>
      <c r="EQ68" s="8">
        <v>1934</v>
      </c>
      <c r="ER68" s="8">
        <v>77.47</v>
      </c>
      <c r="ET68" s="8">
        <v>1981</v>
      </c>
      <c r="EU68" s="8">
        <v>71</v>
      </c>
      <c r="EW68" s="8">
        <v>1957</v>
      </c>
      <c r="EX68" s="8">
        <v>55.625999999999998</v>
      </c>
      <c r="EZ68" s="8">
        <v>1977</v>
      </c>
      <c r="FA68" s="8">
        <v>67</v>
      </c>
      <c r="FC68" s="8">
        <v>1936</v>
      </c>
      <c r="FD68" s="8">
        <v>56.387999999999998</v>
      </c>
      <c r="FF68" s="8">
        <v>1969</v>
      </c>
      <c r="FG68" s="8">
        <v>56.896000000000001</v>
      </c>
      <c r="FI68" s="8">
        <v>1964</v>
      </c>
      <c r="FJ68" s="19">
        <v>111.75999999999999</v>
      </c>
      <c r="FL68" s="8">
        <v>1989</v>
      </c>
      <c r="FM68" s="19">
        <v>148.6</v>
      </c>
      <c r="FO68" s="8">
        <v>2013</v>
      </c>
      <c r="FP68" s="19">
        <v>202.1</v>
      </c>
      <c r="FR68" s="8">
        <v>1941</v>
      </c>
      <c r="FS68" s="8">
        <v>279.14600000000002</v>
      </c>
      <c r="FU68" s="8">
        <v>1977</v>
      </c>
      <c r="FV68" s="8">
        <v>336</v>
      </c>
      <c r="FX68" s="8">
        <v>2017</v>
      </c>
      <c r="FY68" s="8">
        <v>405.39999999999992</v>
      </c>
      <c r="GA68" s="8">
        <v>1971</v>
      </c>
      <c r="GB68" s="19">
        <v>475</v>
      </c>
      <c r="GD68" s="8">
        <v>1979</v>
      </c>
      <c r="GE68" s="19">
        <v>535</v>
      </c>
      <c r="GG68" s="8">
        <v>1993</v>
      </c>
      <c r="GH68" s="8">
        <v>604.19999999999993</v>
      </c>
      <c r="GJ68" s="8">
        <v>1968</v>
      </c>
      <c r="GK68" s="19">
        <v>644.14400000000001</v>
      </c>
      <c r="GM68" s="8">
        <v>1996</v>
      </c>
      <c r="GN68" s="19">
        <v>432.2</v>
      </c>
      <c r="GP68" s="8">
        <v>1935</v>
      </c>
      <c r="GQ68" s="19">
        <v>478.28199999999998</v>
      </c>
      <c r="GS68" s="8">
        <v>1954</v>
      </c>
      <c r="GT68" s="19">
        <v>539.49599999999998</v>
      </c>
      <c r="GV68" s="8">
        <v>1976</v>
      </c>
      <c r="GW68" s="19">
        <v>589</v>
      </c>
      <c r="GY68" s="8">
        <v>1988</v>
      </c>
      <c r="GZ68" s="19">
        <v>158.69999999999999</v>
      </c>
      <c r="HB68" s="8">
        <v>1969</v>
      </c>
      <c r="HC68" s="19">
        <v>107.95</v>
      </c>
    </row>
    <row r="69" spans="1:211">
      <c r="A69" s="30" t="s">
        <v>123</v>
      </c>
      <c r="B69" s="8">
        <f>SUM(B16:B18)</f>
        <v>93.217999999999989</v>
      </c>
      <c r="C69" s="8">
        <f>SUM(C16:C18)</f>
        <v>43.688000000000002</v>
      </c>
      <c r="D69" s="8">
        <f>SUM(D16:D18)</f>
        <v>115.31599999999999</v>
      </c>
      <c r="E69" s="8">
        <f>SUM(E16:E18)</f>
        <v>48.26</v>
      </c>
      <c r="F69" s="8">
        <f>SUM(F16:F18)</f>
        <v>140.71600000000001</v>
      </c>
      <c r="G69" s="8">
        <f>SUM(G16:G18)</f>
        <v>154.43199999999999</v>
      </c>
      <c r="H69" s="8">
        <f>SUM(H16:H18)</f>
        <v>145.03399999999999</v>
      </c>
      <c r="I69" s="8">
        <f>SUM(I16:I18)</f>
        <v>94.995999999999995</v>
      </c>
      <c r="J69" s="8">
        <f>SUM(J16:J18)</f>
        <v>169.92599999999999</v>
      </c>
      <c r="K69" s="8">
        <f>SUM(K16:K18)</f>
        <v>144.52600000000001</v>
      </c>
      <c r="L69" s="8">
        <f>SUM(L16:L18)</f>
        <v>139.19200000000001</v>
      </c>
      <c r="M69" s="8">
        <f>SUM(M16:M18)</f>
        <v>197.358</v>
      </c>
      <c r="N69" s="8">
        <f>SUM(N16:N18)</f>
        <v>127.50800000000001</v>
      </c>
      <c r="O69" s="8">
        <f>SUM(O16:O18)</f>
        <v>83.058000000000007</v>
      </c>
      <c r="P69" s="8">
        <f>SUM(P16:P18)</f>
        <v>275.59000000000003</v>
      </c>
      <c r="Q69" s="8">
        <f>SUM(Q16:Q18)</f>
        <v>165.86199999999999</v>
      </c>
      <c r="R69" s="8">
        <f>SUM(R16:R18)</f>
        <v>146.55800000000002</v>
      </c>
      <c r="S69" s="8">
        <f>SUM(S16:S18)</f>
        <v>106.426</v>
      </c>
      <c r="T69" s="8">
        <f>SUM(T16:T18)</f>
        <v>119.88799999999999</v>
      </c>
      <c r="U69" s="8">
        <f>SUM(U16:U18)</f>
        <v>159.512</v>
      </c>
      <c r="V69" s="8">
        <f>SUM(V16:V18)</f>
        <v>144.27199999999999</v>
      </c>
      <c r="W69" s="8">
        <f>SUM(W16:W18)</f>
        <v>363.98199999999997</v>
      </c>
      <c r="X69" s="8">
        <f>SUM(X16:X18)</f>
        <v>300.73599999999999</v>
      </c>
      <c r="Y69" s="8">
        <f>SUM(Y16:Y18)</f>
        <v>192.53200000000001</v>
      </c>
      <c r="Z69" s="8">
        <f>SUM(Z16:Z18)</f>
        <v>137.16</v>
      </c>
      <c r="AA69" s="8">
        <f>SUM(AA16:AA18)</f>
        <v>110.49000000000001</v>
      </c>
      <c r="AB69" s="8">
        <f>SUM(AB16:AB18)</f>
        <v>185.67400000000001</v>
      </c>
      <c r="AC69" s="8">
        <f>SUM(AC16:AC18)</f>
        <v>209.55</v>
      </c>
      <c r="AD69" s="8">
        <f>SUM(AD16:AD18)</f>
        <v>112.52200000000001</v>
      </c>
      <c r="AE69" s="8">
        <f>SUM(AE16:AE18)</f>
        <v>94.996000000000009</v>
      </c>
      <c r="AF69" s="8">
        <f>SUM(AF16:AF18)</f>
        <v>78.486000000000004</v>
      </c>
      <c r="AG69" s="8">
        <f>SUM(AG16:AG18)</f>
        <v>27.432000000000002</v>
      </c>
      <c r="AH69" s="8">
        <f>SUM(AH16:AH18)</f>
        <v>213.86799999999999</v>
      </c>
      <c r="AI69" s="8">
        <f>SUM(AI16:AI18)</f>
        <v>48.514000000000003</v>
      </c>
      <c r="AJ69" s="8">
        <f>SUM(AJ16:AJ18)</f>
        <v>153.66999999999999</v>
      </c>
      <c r="AK69" s="8">
        <f>SUM(AK16:AK18)</f>
        <v>139.95400000000001</v>
      </c>
      <c r="AL69" s="8">
        <f>SUM(AL16:AL18)</f>
        <v>110.49000000000001</v>
      </c>
      <c r="AM69" s="8">
        <f>SUM(AM16:AM18)</f>
        <v>171.958</v>
      </c>
      <c r="AN69" s="8">
        <f>SUM(AN16:AN18)</f>
        <v>162.56</v>
      </c>
      <c r="AO69" s="8">
        <f>SUM(AO16:AO18)</f>
        <v>117.85600000000001</v>
      </c>
      <c r="AP69" s="8">
        <f>SUM(AP16:AP18)</f>
        <v>68.58</v>
      </c>
      <c r="AQ69" s="8">
        <f>SUM(AQ16:AQ18)</f>
        <v>230</v>
      </c>
      <c r="AR69" s="8">
        <f>SUM(AR16:AR18)</f>
        <v>91</v>
      </c>
      <c r="AS69" s="8">
        <f>SUM(AS16:AS18)</f>
        <v>119</v>
      </c>
      <c r="AT69" s="8">
        <f>SUM(AT16:AT18)</f>
        <v>153</v>
      </c>
      <c r="AU69" s="8">
        <f>SUM(AU16:AU18)</f>
        <v>161</v>
      </c>
      <c r="AV69" s="8">
        <f>SUM(AV16:AV18)</f>
        <v>192</v>
      </c>
      <c r="AW69" s="8">
        <f>SUM(AW16:AW18)</f>
        <v>209</v>
      </c>
      <c r="AX69" s="8">
        <f>SUM(AX16:AX18)</f>
        <v>121</v>
      </c>
      <c r="AY69" s="8">
        <f>SUM(AY16:AY18)</f>
        <v>280</v>
      </c>
      <c r="AZ69" s="8">
        <f>SUM(AZ16:AZ18)</f>
        <v>130</v>
      </c>
      <c r="BA69" s="8">
        <f>SUM(BA16:BA18)</f>
        <v>197</v>
      </c>
      <c r="BB69" s="8">
        <f>SUM(BB16:BB18)</f>
        <v>82</v>
      </c>
      <c r="BC69" s="8">
        <f>SUM(BC16:BC18)</f>
        <v>191</v>
      </c>
      <c r="BD69" s="8">
        <f>SUM(BD16:BD18)</f>
        <v>181</v>
      </c>
      <c r="BE69" s="8">
        <f>SUM(BE16:BE18)</f>
        <v>141</v>
      </c>
      <c r="BF69" s="8">
        <f>SUM(BF16:BF18)</f>
        <v>124.5</v>
      </c>
      <c r="BG69" s="8">
        <f>SUM(BG16:BG18)</f>
        <v>229.6</v>
      </c>
      <c r="BH69" s="8">
        <f>SUM(BH16:BH18)</f>
        <v>140.5</v>
      </c>
      <c r="BI69" s="8">
        <f>SUM(BI16:BI18)</f>
        <v>152.20000000000002</v>
      </c>
      <c r="BJ69" s="8">
        <f>SUM(BJ16:BJ18)</f>
        <v>152.39999999999998</v>
      </c>
      <c r="BK69" s="8">
        <f>SUM(BK16:BK18)</f>
        <v>100.4</v>
      </c>
      <c r="BL69" s="8">
        <f>SUM(BL16:BL18)</f>
        <v>182.10000000000002</v>
      </c>
      <c r="BM69" s="8">
        <f>SUM(BM16:BM18)</f>
        <v>181.7</v>
      </c>
      <c r="BN69" s="8">
        <f>SUM(BN16:BN18)</f>
        <v>166.3</v>
      </c>
      <c r="BO69" s="8">
        <f>SUM(BO16:BO18)</f>
        <v>165.5</v>
      </c>
      <c r="BP69" s="8">
        <f>SUM(BP16:BP18)</f>
        <v>165</v>
      </c>
      <c r="BQ69" s="8">
        <f>SUM(BQ16:BQ18)</f>
        <v>58.599999999999994</v>
      </c>
      <c r="BR69" s="8">
        <f>SUM(BR16:BR18)</f>
        <v>228.2</v>
      </c>
      <c r="BS69" s="8">
        <f>SUM(BS16:BS18)</f>
        <v>237.2</v>
      </c>
      <c r="BT69" s="8">
        <f>SUM(BT16:BT18)</f>
        <v>94.800000000000011</v>
      </c>
      <c r="BU69" s="8">
        <f>SUM(BU16:BU18)</f>
        <v>356</v>
      </c>
      <c r="BV69" s="8">
        <f>SUM(BV16:BV18)</f>
        <v>128.39999999999998</v>
      </c>
      <c r="BW69" s="8">
        <f>SUM(BW16:BW18)</f>
        <v>119</v>
      </c>
      <c r="BX69" s="8">
        <f>SUM(BX16:BX18)</f>
        <v>208.39999999999998</v>
      </c>
      <c r="BY69" s="8">
        <f>SUM(BY16:BY18)</f>
        <v>101.6</v>
      </c>
      <c r="BZ69" s="8">
        <f>SUM(BZ16:BZ18)</f>
        <v>187.4</v>
      </c>
      <c r="CA69" s="8">
        <f>SUM(CA16:CA18)</f>
        <v>162.6</v>
      </c>
      <c r="CB69" s="8">
        <f>SUM(CB16:CB18)</f>
        <v>203.8</v>
      </c>
      <c r="CC69" s="8">
        <f>SUM(CC16:CC18)</f>
        <v>167.40000000000003</v>
      </c>
      <c r="CD69" s="8">
        <f>SUM(CD16:CD18)</f>
        <v>182.6</v>
      </c>
      <c r="CE69" s="8">
        <f>SUM(CE16:CE18)</f>
        <v>239.60000000000002</v>
      </c>
      <c r="CF69" s="8">
        <f>SUM(CF16:CF18)</f>
        <v>85.4</v>
      </c>
      <c r="CG69" s="8">
        <f>SUM(CG16:CG18)</f>
        <v>121.6</v>
      </c>
      <c r="CH69" s="8">
        <f>SUM(CH16:CH18)</f>
        <v>70.8</v>
      </c>
      <c r="CI69" s="8">
        <f>SUM(CI16:CI18)</f>
        <v>26.2</v>
      </c>
      <c r="CJ69" s="8">
        <f>SUM(CJ16:CJ18)</f>
        <v>165.2</v>
      </c>
      <c r="CK69" s="8">
        <f>SUM(CK16:CK18)</f>
        <v>70.400000000000006</v>
      </c>
      <c r="CL69" s="8">
        <f>SUM(CL16:CL18)</f>
        <v>150</v>
      </c>
      <c r="CM69" s="8">
        <f>SUM(CM16:CM18)</f>
        <v>161.80000000000001</v>
      </c>
      <c r="CN69" s="8">
        <f>SUM(CN16:CN18)</f>
        <v>126.99999999999999</v>
      </c>
      <c r="CO69" s="8">
        <f>SUM(CO16:CO18)</f>
        <v>170.2</v>
      </c>
      <c r="CP69" s="8">
        <f>SUM(CP16:CP18)</f>
        <v>138.19999999999999</v>
      </c>
      <c r="CQ69" s="8">
        <f>SUM(CQ16:CQ18)</f>
        <v>69.2</v>
      </c>
      <c r="CS69" s="4">
        <f>AVERAGE(BF69:CQ69)</f>
        <v>152.41578947368421</v>
      </c>
      <c r="CT69" s="25" t="s">
        <v>123</v>
      </c>
      <c r="CU69" s="4">
        <f>AVERAGE(B69:CQ69)</f>
        <v>149.85261702127661</v>
      </c>
      <c r="CX69" s="5"/>
      <c r="DA69" s="19"/>
      <c r="DC69" s="8">
        <v>1976</v>
      </c>
      <c r="DD69" s="19">
        <v>701</v>
      </c>
      <c r="DF69" s="8">
        <v>2013</v>
      </c>
      <c r="DG69" s="19">
        <v>725.1</v>
      </c>
      <c r="DI69" s="8">
        <v>2004</v>
      </c>
      <c r="DJ69" s="19">
        <v>431</v>
      </c>
      <c r="DL69" s="8">
        <v>1987</v>
      </c>
      <c r="DM69" s="27">
        <v>175.8</v>
      </c>
      <c r="DO69" s="8">
        <v>1997</v>
      </c>
      <c r="DP69" s="19">
        <v>160.80000000000001</v>
      </c>
      <c r="DR69" s="8">
        <v>1983</v>
      </c>
      <c r="DS69" s="8">
        <v>183</v>
      </c>
      <c r="DU69" s="8">
        <v>1996</v>
      </c>
      <c r="DV69" s="19">
        <v>213.6</v>
      </c>
      <c r="DY69" s="8">
        <v>1949</v>
      </c>
      <c r="DZ69" s="19">
        <v>57.404000000000003</v>
      </c>
      <c r="EB69" s="8">
        <v>1984</v>
      </c>
      <c r="EC69" s="8">
        <v>55</v>
      </c>
      <c r="EE69" s="8">
        <v>1960</v>
      </c>
      <c r="EF69" s="8">
        <v>55.118000000000002</v>
      </c>
      <c r="EH69" s="8">
        <v>1931</v>
      </c>
      <c r="EI69" s="8">
        <v>61.468000000000004</v>
      </c>
      <c r="EK69" s="8">
        <v>1979</v>
      </c>
      <c r="EL69" s="8">
        <v>78</v>
      </c>
      <c r="EN69" s="8">
        <v>2016</v>
      </c>
      <c r="EO69" s="8">
        <v>76.8</v>
      </c>
      <c r="EQ69" s="8">
        <v>1976</v>
      </c>
      <c r="ER69" s="8">
        <v>78</v>
      </c>
      <c r="ET69" s="44">
        <v>2021</v>
      </c>
      <c r="EU69" s="44">
        <v>71.2</v>
      </c>
      <c r="EW69" s="8">
        <v>1993</v>
      </c>
      <c r="EX69" s="8">
        <v>56.8</v>
      </c>
      <c r="EZ69" s="8">
        <v>1957</v>
      </c>
      <c r="FA69" s="8">
        <v>69.596000000000004</v>
      </c>
      <c r="FC69" s="8">
        <v>2004</v>
      </c>
      <c r="FD69" s="8">
        <v>56.6</v>
      </c>
      <c r="FF69" s="8">
        <v>1949</v>
      </c>
      <c r="FG69" s="8">
        <v>57.15</v>
      </c>
      <c r="FI69" s="8">
        <v>1997</v>
      </c>
      <c r="FJ69" s="19">
        <v>114.1</v>
      </c>
      <c r="FL69" s="44">
        <v>2023</v>
      </c>
      <c r="FM69" s="44">
        <v>156.19999999999999</v>
      </c>
      <c r="FO69" s="8">
        <v>1958</v>
      </c>
      <c r="FP69" s="19">
        <v>202.43799999999999</v>
      </c>
      <c r="FR69" s="8">
        <v>1954</v>
      </c>
      <c r="FS69" s="8">
        <v>279.39999999999998</v>
      </c>
      <c r="FU69" s="8">
        <v>1945</v>
      </c>
      <c r="FV69" s="8">
        <v>336.80399999999997</v>
      </c>
      <c r="FX69" s="8">
        <v>1994</v>
      </c>
      <c r="FY69" s="8">
        <v>407.5</v>
      </c>
      <c r="GA69" s="8">
        <v>1994</v>
      </c>
      <c r="GB69" s="19">
        <v>477.5</v>
      </c>
      <c r="GD69" s="8">
        <v>1945</v>
      </c>
      <c r="GE69" s="19">
        <v>540.51200000000006</v>
      </c>
      <c r="GG69" s="8">
        <v>1945</v>
      </c>
      <c r="GH69" s="8">
        <v>605.28200000000004</v>
      </c>
      <c r="GJ69" s="8">
        <v>1936</v>
      </c>
      <c r="GK69" s="19">
        <v>652.52600000000007</v>
      </c>
      <c r="GM69" s="8">
        <v>1934</v>
      </c>
      <c r="GN69" s="19">
        <v>438.65799999999996</v>
      </c>
      <c r="GP69" s="8">
        <v>2014</v>
      </c>
      <c r="GQ69" s="19">
        <v>482.8</v>
      </c>
      <c r="GS69" s="8">
        <v>1975</v>
      </c>
      <c r="GT69" s="19">
        <v>545</v>
      </c>
      <c r="GV69" s="8">
        <v>1997</v>
      </c>
      <c r="GW69" s="19">
        <v>593.4</v>
      </c>
      <c r="GY69" s="8">
        <v>1939</v>
      </c>
      <c r="GZ69" s="19">
        <v>161.54400000000001</v>
      </c>
      <c r="HB69" s="8">
        <v>2023</v>
      </c>
      <c r="HC69" s="19">
        <v>109.19999999999999</v>
      </c>
    </row>
    <row r="70" spans="1:211">
      <c r="A70" s="30" t="s">
        <v>139</v>
      </c>
      <c r="B70" s="28">
        <f>SUM(B16:B17)</f>
        <v>72.897999999999996</v>
      </c>
      <c r="C70" s="28">
        <f>SUM(C16:C17)</f>
        <v>34.036000000000001</v>
      </c>
      <c r="D70" s="28">
        <f>SUM(D16:D17)</f>
        <v>95.503999999999991</v>
      </c>
      <c r="E70" s="28">
        <f>SUM(E16:E17)</f>
        <v>24.891999999999999</v>
      </c>
      <c r="F70" s="28">
        <f>SUM(F16:F17)</f>
        <v>139.95400000000001</v>
      </c>
      <c r="G70" s="28">
        <f>SUM(G16:G17)</f>
        <v>123.44399999999999</v>
      </c>
      <c r="H70" s="28">
        <f>SUM(H16:H17)</f>
        <v>105.15600000000001</v>
      </c>
      <c r="I70" s="28">
        <f>SUM(I16:I17)</f>
        <v>45.973999999999997</v>
      </c>
      <c r="J70" s="28">
        <f>SUM(J16:J17)</f>
        <v>52.323999999999998</v>
      </c>
      <c r="K70" s="28">
        <f>SUM(K16:K17)</f>
        <v>61.975999999999999</v>
      </c>
      <c r="L70" s="28">
        <f>SUM(L16:L17)</f>
        <v>111.506</v>
      </c>
      <c r="M70" s="28">
        <f>SUM(M16:M17)</f>
        <v>141.22399999999999</v>
      </c>
      <c r="N70" s="28">
        <f>SUM(N16:N17)</f>
        <v>86.614000000000004</v>
      </c>
      <c r="O70" s="28">
        <f>SUM(O16:O17)</f>
        <v>66.548000000000002</v>
      </c>
      <c r="P70" s="28">
        <f>SUM(P16:P17)</f>
        <v>152.654</v>
      </c>
      <c r="Q70" s="28">
        <f>SUM(Q16:Q17)</f>
        <v>114.04599999999999</v>
      </c>
      <c r="R70" s="28">
        <f>SUM(R16:R17)</f>
        <v>127.50800000000001</v>
      </c>
      <c r="S70" s="28">
        <f>SUM(S16:S17)</f>
        <v>82.042000000000002</v>
      </c>
      <c r="T70" s="28">
        <f>SUM(T16:T17)</f>
        <v>117.09399999999999</v>
      </c>
      <c r="U70" s="28">
        <f>SUM(U16:U17)</f>
        <v>102.36199999999999</v>
      </c>
      <c r="V70" s="28">
        <f>SUM(V16:V17)</f>
        <v>43.688000000000002</v>
      </c>
      <c r="W70" s="28">
        <f>SUM(W16:W17)</f>
        <v>247.904</v>
      </c>
      <c r="X70" s="28">
        <f>SUM(X16:X17)</f>
        <v>199.898</v>
      </c>
      <c r="Y70" s="28">
        <f>SUM(Y16:Y17)</f>
        <v>147.066</v>
      </c>
      <c r="Z70" s="28">
        <f>SUM(Z16:Z17)</f>
        <v>44.195999999999998</v>
      </c>
      <c r="AA70" s="28">
        <f>SUM(AA16:AA17)</f>
        <v>71.12</v>
      </c>
      <c r="AB70" s="28">
        <f>SUM(AB16:AB17)</f>
        <v>135.38200000000001</v>
      </c>
      <c r="AC70" s="28">
        <f>SUM(AC16:AC17)</f>
        <v>139.95400000000001</v>
      </c>
      <c r="AD70" s="28">
        <f>SUM(AD16:AD17)</f>
        <v>49.276000000000003</v>
      </c>
      <c r="AE70" s="28">
        <f>SUM(AE16:AE17)</f>
        <v>76.454000000000008</v>
      </c>
      <c r="AF70" s="28">
        <f>SUM(AF16:AF17)</f>
        <v>57.658000000000001</v>
      </c>
      <c r="AG70" s="28">
        <f>SUM(AG16:AG17)</f>
        <v>14.478</v>
      </c>
      <c r="AH70" s="28">
        <f>SUM(AH16:AH17)</f>
        <v>181.864</v>
      </c>
      <c r="AI70" s="28">
        <f>SUM(AI16:AI17)</f>
        <v>38.1</v>
      </c>
      <c r="AJ70" s="28">
        <f>SUM(AJ16:AJ17)</f>
        <v>90.677999999999997</v>
      </c>
      <c r="AK70" s="28">
        <f>SUM(AK16:AK17)</f>
        <v>103.124</v>
      </c>
      <c r="AL70" s="28">
        <f>SUM(AL16:AL17)</f>
        <v>77.47</v>
      </c>
      <c r="AM70" s="28">
        <f>SUM(AM16:AM17)</f>
        <v>152.654</v>
      </c>
      <c r="AN70" s="28">
        <f>SUM(AN16:AN17)</f>
        <v>103.378</v>
      </c>
      <c r="AO70" s="28">
        <f>SUM(AO16:AO17)</f>
        <v>60.960000000000008</v>
      </c>
      <c r="AP70" s="28">
        <f>SUM(AP16:AP17)</f>
        <v>45.973999999999997</v>
      </c>
      <c r="AQ70" s="28">
        <f>SUM(AQ16:AQ17)</f>
        <v>215</v>
      </c>
      <c r="AR70" s="28">
        <f>SUM(AR16:AR17)</f>
        <v>78</v>
      </c>
      <c r="AS70" s="28">
        <f>SUM(AS16:AS17)</f>
        <v>74</v>
      </c>
      <c r="AT70" s="28">
        <f>SUM(AT16:AT17)</f>
        <v>134</v>
      </c>
      <c r="AU70" s="28">
        <f>SUM(AU16:AU17)</f>
        <v>152</v>
      </c>
      <c r="AV70" s="28">
        <f>SUM(AV16:AV17)</f>
        <v>75</v>
      </c>
      <c r="AW70" s="28">
        <f>SUM(AW16:AW17)</f>
        <v>124</v>
      </c>
      <c r="AX70" s="28">
        <f>SUM(AX16:AX17)</f>
        <v>65</v>
      </c>
      <c r="AY70" s="28">
        <f>SUM(AY16:AY17)</f>
        <v>179</v>
      </c>
      <c r="AZ70" s="28">
        <f>SUM(AZ16:AZ17)</f>
        <v>107</v>
      </c>
      <c r="BA70" s="28">
        <f>SUM(BA16:BA17)</f>
        <v>164</v>
      </c>
      <c r="BB70" s="28">
        <f>SUM(BB16:BB17)</f>
        <v>46</v>
      </c>
      <c r="BC70" s="28">
        <f>SUM(BC16:BC17)</f>
        <v>114</v>
      </c>
      <c r="BD70" s="28">
        <f>SUM(BD16:BD17)</f>
        <v>57</v>
      </c>
      <c r="BE70" s="28">
        <f>SUM(BE16:BE17)</f>
        <v>82</v>
      </c>
      <c r="BF70" s="28">
        <f>SUM(BF16:BF17)</f>
        <v>75</v>
      </c>
      <c r="BG70" s="28">
        <f>SUM(BG16:BG17)</f>
        <v>143</v>
      </c>
      <c r="BH70" s="28">
        <f>SUM(BH16:BH17)</f>
        <v>117.2</v>
      </c>
      <c r="BI70" s="28">
        <f>SUM(BI16:BI17)</f>
        <v>104.30000000000001</v>
      </c>
      <c r="BJ70" s="28">
        <f>SUM(BJ16:BJ17)</f>
        <v>138.19999999999999</v>
      </c>
      <c r="BK70" s="28">
        <f>SUM(BK16:BK17)</f>
        <v>48.5</v>
      </c>
      <c r="BL70" s="28">
        <f>SUM(BL16:BL17)</f>
        <v>111.2</v>
      </c>
      <c r="BM70" s="28">
        <f>SUM(BM16:BM17)</f>
        <v>96.9</v>
      </c>
      <c r="BN70" s="28">
        <f>SUM(BN16:BN17)</f>
        <v>163.30000000000001</v>
      </c>
      <c r="BO70" s="28">
        <f>SUM(BO16:BO17)</f>
        <v>113.19999999999999</v>
      </c>
      <c r="BP70" s="28">
        <f>SUM(BP16:BP17)</f>
        <v>118.3</v>
      </c>
      <c r="BQ70" s="28">
        <f>SUM(BQ16:BQ17)</f>
        <v>36.299999999999997</v>
      </c>
      <c r="BR70" s="28">
        <f>SUM(BR16:BR17)</f>
        <v>180.7</v>
      </c>
      <c r="BS70" s="28">
        <f>SUM(BS16:BS17)</f>
        <v>197</v>
      </c>
      <c r="BT70" s="28">
        <f>SUM(BT16:BT17)</f>
        <v>75.400000000000006</v>
      </c>
      <c r="BU70" s="28">
        <f>SUM(BU16:BU17)</f>
        <v>284.39999999999998</v>
      </c>
      <c r="BV70" s="28">
        <f>SUM(BV16:BV17)</f>
        <v>52.599999999999994</v>
      </c>
      <c r="BW70" s="28">
        <f>SUM(BW16:BW17)</f>
        <v>96.6</v>
      </c>
      <c r="BX70" s="28">
        <f>SUM(BX16:BX17)</f>
        <v>139.6</v>
      </c>
      <c r="BY70" s="28">
        <f>SUM(BY16:BY17)</f>
        <v>67</v>
      </c>
      <c r="BZ70" s="28">
        <f>SUM(BZ16:BZ17)</f>
        <v>159.4</v>
      </c>
      <c r="CA70" s="28">
        <f>SUM(CA16:CA17)</f>
        <v>99.6</v>
      </c>
      <c r="CB70" s="28">
        <f>SUM(CB16:CB17)</f>
        <v>127.80000000000001</v>
      </c>
      <c r="CC70" s="28">
        <f>SUM(CC16:CC17)</f>
        <v>147.60000000000002</v>
      </c>
      <c r="CD70" s="28">
        <f>SUM(CD16:CD17)</f>
        <v>51</v>
      </c>
      <c r="CE70" s="28">
        <f>SUM(CE16:CE17)</f>
        <v>135.80000000000001</v>
      </c>
      <c r="CF70" s="28">
        <f>SUM(CF16:CF17)</f>
        <v>60</v>
      </c>
      <c r="CG70" s="28">
        <f>SUM(CG16:CG17)</f>
        <v>104.8</v>
      </c>
      <c r="CH70" s="28">
        <f>SUM(CH16:CH17)</f>
        <v>39</v>
      </c>
      <c r="CI70" s="28">
        <f>SUM(CI16:CI17)</f>
        <v>8.8000000000000007</v>
      </c>
      <c r="CJ70" s="28">
        <f>SUM(CJ16:CJ17)</f>
        <v>145</v>
      </c>
      <c r="CK70" s="28">
        <f>SUM(CK16:CK17)</f>
        <v>48.8</v>
      </c>
      <c r="CL70" s="28">
        <f>SUM(CL16:CL17)</f>
        <v>96.4</v>
      </c>
      <c r="CM70" s="28">
        <f>SUM(CM16:CM17)</f>
        <v>70.599999999999994</v>
      </c>
      <c r="CN70" s="28">
        <f>SUM(CN16:CN17)</f>
        <v>104.19999999999999</v>
      </c>
      <c r="CO70" s="28">
        <f>SUM(CO16:CO17)</f>
        <v>84.4</v>
      </c>
      <c r="CP70" s="28">
        <f>SUM(CP16:CP17)</f>
        <v>89.399999999999991</v>
      </c>
      <c r="CQ70" s="28">
        <f>SUM(CQ16:CQ17)</f>
        <v>55</v>
      </c>
      <c r="CR70" s="28"/>
      <c r="CS70" s="4">
        <f>AVERAGE(BF70:CQ70)</f>
        <v>104.90263157894738</v>
      </c>
      <c r="CT70" s="25" t="s">
        <v>139</v>
      </c>
      <c r="CU70" s="4">
        <f>AVERAGE(B70:CQ70)</f>
        <v>102.03544680851059</v>
      </c>
      <c r="CW70" s="31"/>
      <c r="CX70" s="5"/>
      <c r="DA70" s="19"/>
      <c r="DC70" s="8">
        <v>1968</v>
      </c>
      <c r="DD70" s="19">
        <v>703.32600000000002</v>
      </c>
      <c r="DF70" s="8">
        <v>1999</v>
      </c>
      <c r="DG70" s="19">
        <v>728.7</v>
      </c>
      <c r="DI70" s="8">
        <v>1977</v>
      </c>
      <c r="DJ70" s="19">
        <v>434</v>
      </c>
      <c r="DL70" s="8">
        <v>1970</v>
      </c>
      <c r="DM70" s="27">
        <v>180.84800000000001</v>
      </c>
      <c r="DO70" s="8">
        <v>1962</v>
      </c>
      <c r="DP70" s="19">
        <v>161.54399999999998</v>
      </c>
      <c r="DR70" s="8">
        <v>1951</v>
      </c>
      <c r="DS70" s="8">
        <v>183.38800000000001</v>
      </c>
      <c r="DU70" s="8">
        <v>1952</v>
      </c>
      <c r="DV70" s="19">
        <v>214.37599999999998</v>
      </c>
      <c r="DY70" s="8">
        <v>2007</v>
      </c>
      <c r="DZ70" s="19">
        <v>58</v>
      </c>
      <c r="EB70" s="8">
        <v>1991</v>
      </c>
      <c r="EC70" s="8">
        <v>55.3</v>
      </c>
      <c r="EE70" s="44">
        <v>2023</v>
      </c>
      <c r="EF70" s="44">
        <v>55.6</v>
      </c>
      <c r="EH70" s="8">
        <v>1933</v>
      </c>
      <c r="EI70" s="8">
        <v>62.484000000000002</v>
      </c>
      <c r="EK70" s="8">
        <v>1995</v>
      </c>
      <c r="EL70" s="8">
        <v>80.599999999999994</v>
      </c>
      <c r="EN70" s="44">
        <v>2020</v>
      </c>
      <c r="EO70" s="44">
        <v>77.599999999999994</v>
      </c>
      <c r="EQ70" s="8">
        <v>1981</v>
      </c>
      <c r="ER70" s="8">
        <v>81</v>
      </c>
      <c r="ET70" s="8">
        <v>2000</v>
      </c>
      <c r="EU70" s="8">
        <v>72.2</v>
      </c>
      <c r="EW70" s="8">
        <v>1982</v>
      </c>
      <c r="EX70" s="8">
        <v>60</v>
      </c>
      <c r="EZ70" s="44">
        <v>2021</v>
      </c>
      <c r="FA70" s="44">
        <v>70.2</v>
      </c>
      <c r="FC70" s="8">
        <v>1973</v>
      </c>
      <c r="FD70" s="8">
        <v>57</v>
      </c>
      <c r="FF70" s="8">
        <v>1985</v>
      </c>
      <c r="FG70" s="8">
        <v>59</v>
      </c>
      <c r="FI70" s="8">
        <v>2002</v>
      </c>
      <c r="FJ70" s="19">
        <v>114.4</v>
      </c>
      <c r="FL70" s="8">
        <v>1997</v>
      </c>
      <c r="FM70" s="19">
        <v>161.19999999999999</v>
      </c>
      <c r="FO70" s="8">
        <v>1977</v>
      </c>
      <c r="FP70" s="19">
        <v>203</v>
      </c>
      <c r="FR70" s="8">
        <v>1979</v>
      </c>
      <c r="FS70" s="8">
        <v>280</v>
      </c>
      <c r="FU70" s="8">
        <v>1949</v>
      </c>
      <c r="FV70" s="8">
        <v>338.58199999999999</v>
      </c>
      <c r="FX70" s="8">
        <v>1938</v>
      </c>
      <c r="FY70" s="8">
        <v>414.78199999999998</v>
      </c>
      <c r="GA70" s="8">
        <v>1977</v>
      </c>
      <c r="GB70" s="19">
        <v>478</v>
      </c>
      <c r="GD70" s="8">
        <v>1968</v>
      </c>
      <c r="GE70" s="19">
        <v>540.76599999999996</v>
      </c>
      <c r="GG70" s="8">
        <v>1985</v>
      </c>
      <c r="GH70" s="8">
        <v>608</v>
      </c>
      <c r="GJ70" s="8">
        <v>1985</v>
      </c>
      <c r="GK70" s="19">
        <v>653</v>
      </c>
      <c r="GM70" s="8">
        <v>1939</v>
      </c>
      <c r="GN70" s="19">
        <v>438.65800000000002</v>
      </c>
      <c r="GP70" s="8">
        <v>1986</v>
      </c>
      <c r="GQ70" s="19">
        <v>483.1</v>
      </c>
      <c r="GS70" s="8">
        <v>1997</v>
      </c>
      <c r="GT70" s="19">
        <v>546.29999999999995</v>
      </c>
      <c r="GV70" s="8">
        <v>1972</v>
      </c>
      <c r="GW70" s="19">
        <v>598</v>
      </c>
      <c r="GY70" s="8">
        <v>1951</v>
      </c>
      <c r="GZ70" s="19">
        <v>161.798</v>
      </c>
      <c r="HB70" s="8">
        <v>1971</v>
      </c>
      <c r="HC70" s="19">
        <v>110.60599999999999</v>
      </c>
    </row>
    <row r="71" spans="1:211">
      <c r="CS71" s="4"/>
      <c r="CU71" s="4"/>
      <c r="CV71" s="5"/>
      <c r="CW71" s="34"/>
      <c r="DA71" s="19"/>
      <c r="DC71" s="8">
        <v>1970</v>
      </c>
      <c r="DD71" s="19">
        <v>703.58</v>
      </c>
      <c r="DF71" s="8">
        <v>1985</v>
      </c>
      <c r="DG71" s="19">
        <v>732</v>
      </c>
      <c r="DI71" s="8">
        <v>1956</v>
      </c>
      <c r="DJ71" s="19">
        <v>434.08600000000007</v>
      </c>
      <c r="DL71" s="8">
        <v>1944</v>
      </c>
      <c r="DM71" s="27">
        <v>185.166</v>
      </c>
      <c r="DO71" s="8">
        <v>2005</v>
      </c>
      <c r="DP71" s="19">
        <v>161.6</v>
      </c>
      <c r="DR71" s="8">
        <v>2018</v>
      </c>
      <c r="DS71" s="8">
        <v>191</v>
      </c>
      <c r="DU71" s="8">
        <v>2013</v>
      </c>
      <c r="DV71" s="19">
        <v>214.79999999999998</v>
      </c>
      <c r="DY71" s="8">
        <v>2013</v>
      </c>
      <c r="DZ71" s="19">
        <v>59</v>
      </c>
      <c r="EB71" s="8">
        <v>1940</v>
      </c>
      <c r="EC71" s="8">
        <v>55.88</v>
      </c>
      <c r="EE71" s="8">
        <v>2012</v>
      </c>
      <c r="EF71" s="8">
        <v>58.6</v>
      </c>
      <c r="EH71" s="8">
        <v>1946</v>
      </c>
      <c r="EI71" s="8">
        <v>62.991999999999997</v>
      </c>
      <c r="EK71" s="44">
        <v>2020</v>
      </c>
      <c r="EL71" s="44">
        <v>81.599999999999994</v>
      </c>
      <c r="EN71" s="8">
        <v>1947</v>
      </c>
      <c r="EO71" s="8">
        <v>78.739999999999995</v>
      </c>
      <c r="EQ71" s="8">
        <v>1983</v>
      </c>
      <c r="ER71" s="8">
        <v>82</v>
      </c>
      <c r="ET71" s="8">
        <v>1952</v>
      </c>
      <c r="EU71" s="8">
        <v>72.39</v>
      </c>
      <c r="EW71" s="8">
        <v>1992</v>
      </c>
      <c r="EX71" s="8">
        <v>60.5</v>
      </c>
      <c r="EZ71" s="8">
        <v>1932</v>
      </c>
      <c r="FA71" s="8">
        <v>72.897999999999996</v>
      </c>
      <c r="FC71" s="8">
        <v>1977</v>
      </c>
      <c r="FD71" s="8">
        <v>57</v>
      </c>
      <c r="FF71" s="8">
        <v>1968</v>
      </c>
      <c r="FG71" s="8">
        <v>59.182000000000002</v>
      </c>
      <c r="FI71" s="8">
        <v>1976</v>
      </c>
      <c r="FJ71" s="19">
        <v>116</v>
      </c>
      <c r="FL71" s="8">
        <v>2004</v>
      </c>
      <c r="FM71" s="19">
        <v>161.4</v>
      </c>
      <c r="FO71" s="8">
        <v>1997</v>
      </c>
      <c r="FP71" s="19">
        <v>204.6</v>
      </c>
      <c r="FR71" s="8">
        <v>2000</v>
      </c>
      <c r="FS71" s="8">
        <v>280.59999999999997</v>
      </c>
      <c r="FU71" s="8">
        <v>1941</v>
      </c>
      <c r="FV71" s="8">
        <v>338.83600000000001</v>
      </c>
      <c r="FX71" s="8">
        <v>1936</v>
      </c>
      <c r="FY71" s="8">
        <v>419.35399999999998</v>
      </c>
      <c r="GA71" s="8">
        <v>1942</v>
      </c>
      <c r="GB71" s="19">
        <v>481.07600000000002</v>
      </c>
      <c r="GD71" s="8">
        <v>1936</v>
      </c>
      <c r="GE71" s="19">
        <v>547.37</v>
      </c>
      <c r="GG71" s="8">
        <v>1966</v>
      </c>
      <c r="GH71" s="8">
        <v>611.37800000000004</v>
      </c>
      <c r="GJ71" s="8">
        <v>1954</v>
      </c>
      <c r="GK71" s="19">
        <v>654.04999999999995</v>
      </c>
      <c r="GM71" s="8">
        <v>1976</v>
      </c>
      <c r="GN71" s="19">
        <v>440</v>
      </c>
      <c r="GP71" s="8">
        <v>1991</v>
      </c>
      <c r="GQ71" s="19">
        <v>494.69999999999993</v>
      </c>
      <c r="GS71" s="8">
        <v>1937</v>
      </c>
      <c r="GT71" s="19">
        <v>547.87799999999993</v>
      </c>
      <c r="GV71" s="8">
        <v>1954</v>
      </c>
      <c r="GW71" s="19">
        <v>599.94799999999998</v>
      </c>
      <c r="GY71" s="8">
        <v>2007</v>
      </c>
      <c r="GZ71" s="19">
        <v>162</v>
      </c>
      <c r="HB71" s="8">
        <v>1976</v>
      </c>
      <c r="HC71" s="19">
        <v>112</v>
      </c>
    </row>
    <row r="72" spans="1:211">
      <c r="A72" s="30" t="s">
        <v>125</v>
      </c>
      <c r="C72" s="19">
        <f>SUM(B15:B18,C7)</f>
        <v>145.79599999999999</v>
      </c>
      <c r="D72" s="8">
        <f>SUM(C15:C18,D7)</f>
        <v>153.16200000000001</v>
      </c>
      <c r="E72" s="8">
        <f>SUM(D15:D18,E7)</f>
        <v>173.73600000000002</v>
      </c>
      <c r="F72" s="8">
        <f>SUM(E15:E18,F7)</f>
        <v>99.822000000000003</v>
      </c>
      <c r="G72" s="8">
        <f>SUM(F15:F18,G7)</f>
        <v>229.36199999999999</v>
      </c>
      <c r="H72" s="8">
        <f>SUM(G15:G18,H7)</f>
        <v>302.26</v>
      </c>
      <c r="I72" s="8">
        <f>SUM(H15:H18,I7)</f>
        <v>272.03399999999999</v>
      </c>
      <c r="J72" s="8">
        <f>SUM(I15:I18,J7)</f>
        <v>155.702</v>
      </c>
      <c r="K72" s="8">
        <f>SUM(J15:J18,K7)</f>
        <v>223.26600000000002</v>
      </c>
      <c r="L72" s="8">
        <f>SUM(K15:K18,L7)</f>
        <v>275.59000000000003</v>
      </c>
      <c r="M72" s="8">
        <f>SUM(L15:L18,M7)</f>
        <v>263.39800000000002</v>
      </c>
      <c r="N72" s="8">
        <f>SUM(M15:M18,N7)</f>
        <v>335.02600000000001</v>
      </c>
      <c r="O72" s="8">
        <f>SUM(N15:N18,O7)</f>
        <v>186.43600000000001</v>
      </c>
      <c r="P72" s="8">
        <f>SUM(O15:O18,P7)</f>
        <v>280.92400000000004</v>
      </c>
      <c r="Q72" s="8">
        <f>SUM(P15:P18,Q7)</f>
        <v>389.12799999999999</v>
      </c>
      <c r="R72" s="8">
        <f>SUM(Q15:Q18,R7)</f>
        <v>226.31400000000002</v>
      </c>
      <c r="S72" s="8">
        <f>SUM(R15:R18,S7)</f>
        <v>235.96600000000004</v>
      </c>
      <c r="T72" s="8">
        <f>SUM(S15:S18,T7)</f>
        <v>288.28999999999996</v>
      </c>
      <c r="U72" s="8">
        <f>SUM(T15:T18,U7)</f>
        <v>229.108</v>
      </c>
      <c r="V72" s="8">
        <f>SUM(U15:U18,V7)</f>
        <v>209.804</v>
      </c>
      <c r="W72" s="8">
        <f>SUM(V15:V18,W7)</f>
        <v>215.64600000000002</v>
      </c>
      <c r="X72" s="8">
        <f>SUM(W15:W18,X7)</f>
        <v>418.59199999999998</v>
      </c>
      <c r="Y72" s="8">
        <f>SUM(X15:X18,Y7)</f>
        <v>456.18399999999997</v>
      </c>
      <c r="Z72" s="8">
        <f>SUM(Y15:Y18,Z7)</f>
        <v>258.06400000000002</v>
      </c>
      <c r="AA72" s="8">
        <f>SUM(Z15:Z18,AA7)</f>
        <v>175.768</v>
      </c>
      <c r="AB72" s="8">
        <f>SUM(AA15:AA18,AB7)</f>
        <v>222.50400000000002</v>
      </c>
      <c r="AC72" s="8">
        <f>SUM(AB15:AB18,AC7)</f>
        <v>247.65</v>
      </c>
      <c r="AD72" s="8">
        <f>SUM(AC15:AC18,AD7)</f>
        <v>311.15000000000003</v>
      </c>
      <c r="AE72" s="8">
        <f>SUM(AD15:AD18,AE7)</f>
        <v>147.066</v>
      </c>
      <c r="AF72" s="8">
        <f>SUM(AE15:AE18,AF7)</f>
        <v>177.8</v>
      </c>
      <c r="AG72" s="8">
        <f>SUM(AF15:AF18,AG7)</f>
        <v>289.56</v>
      </c>
      <c r="AH72" s="8">
        <f>SUM(AG15:AG18,AH7)</f>
        <v>236.47399999999999</v>
      </c>
      <c r="AI72" s="8">
        <f>SUM(AH15:AH18,AI7)</f>
        <v>265.17599999999999</v>
      </c>
      <c r="AJ72" s="8">
        <f>SUM(AI15:AI18,AJ7)</f>
        <v>167.386</v>
      </c>
      <c r="AK72" s="8">
        <f>SUM(AJ15:AJ18,AK7)</f>
        <v>244.60199999999998</v>
      </c>
      <c r="AL72" s="8">
        <f>SUM(AK15:AK18,AL7)</f>
        <v>244.85599999999999</v>
      </c>
      <c r="AM72" s="8">
        <f>SUM(AL15:AL18,AM7)</f>
        <v>217.93200000000002</v>
      </c>
      <c r="AN72" s="8">
        <f>SUM(AM15:AM18,AN7)</f>
        <v>273.81200000000001</v>
      </c>
      <c r="AO72" s="8">
        <f>SUM(AN15:AN18,AO7)</f>
        <v>257.55600000000004</v>
      </c>
      <c r="AP72" s="8">
        <f>SUM(AO15:AO18,AP7)</f>
        <v>206.24799999999999</v>
      </c>
      <c r="AQ72" s="8">
        <f>SUM(AP15:AP18,AQ7)</f>
        <v>291.45400000000001</v>
      </c>
      <c r="AR72" s="8">
        <f>SUM(AQ15:AQ18,AR7)</f>
        <v>294</v>
      </c>
      <c r="AS72" s="8">
        <f>SUM(AR15:AR18,AS7)</f>
        <v>129</v>
      </c>
      <c r="AT72" s="8">
        <f>SUM(AS15:AS18,AT7)</f>
        <v>153</v>
      </c>
      <c r="AU72" s="8">
        <f>SUM(AT15:AT18,AU7)</f>
        <v>329</v>
      </c>
      <c r="AV72" s="8">
        <f>SUM(AU15:AU18,AV7)</f>
        <v>278</v>
      </c>
      <c r="AW72" s="8">
        <f>SUM(AV15:AV18,AW7)</f>
        <v>293</v>
      </c>
      <c r="AX72" s="8">
        <f>SUM(AW15:AW18,AX7)</f>
        <v>251</v>
      </c>
      <c r="AY72" s="8">
        <f>SUM(AX15:AX18,AY7)</f>
        <v>201</v>
      </c>
      <c r="AZ72" s="8">
        <f>SUM(AY15:AY18,AZ7)</f>
        <v>351</v>
      </c>
      <c r="BA72" s="8">
        <f>SUM(AZ15:AZ18,BA7)</f>
        <v>193</v>
      </c>
      <c r="BB72" s="8">
        <f>SUM(BA15:BA18,BB7)</f>
        <v>253</v>
      </c>
      <c r="BC72" s="8">
        <f>SUM(BB15:BB18,BC7)</f>
        <v>178</v>
      </c>
      <c r="BD72" s="8">
        <f>SUM(BC15:BC18,BD7)</f>
        <v>300</v>
      </c>
      <c r="BE72" s="8">
        <f>SUM(BD15:BD18,BE7)</f>
        <v>372</v>
      </c>
      <c r="BF72" s="8">
        <f>SUM(BE15:BE18,BF7)</f>
        <v>288.10000000000002</v>
      </c>
      <c r="BG72" s="8">
        <f>SUM(BF15:BF18,BG7)</f>
        <v>186.8</v>
      </c>
      <c r="BH72" s="8">
        <f>SUM(BG15:BG18,BH7)</f>
        <v>273</v>
      </c>
      <c r="BI72" s="8">
        <f>SUM(BH15:BH18,BI7)</f>
        <v>224.5</v>
      </c>
      <c r="BJ72" s="8">
        <f>SUM(BI15:BI18,BJ7)</f>
        <v>242.4</v>
      </c>
      <c r="BK72" s="8">
        <f>SUM(BJ15:BJ18,BK7)</f>
        <v>236.79999999999998</v>
      </c>
      <c r="BL72" s="8">
        <f>SUM(BK15:BK18,BL7)</f>
        <v>262.20000000000005</v>
      </c>
      <c r="BM72" s="8">
        <f>SUM(BL15:BL18,BM7)</f>
        <v>277.89999999999998</v>
      </c>
      <c r="BN72" s="8">
        <f>SUM(BM15:BM18,BN7)</f>
        <v>284.39999999999998</v>
      </c>
      <c r="BO72" s="8">
        <f>SUM(BN15:BN18,BO7)</f>
        <v>413.9</v>
      </c>
      <c r="BP72" s="8">
        <f>SUM(BO15:BO18,BP7)</f>
        <v>285.89999999999998</v>
      </c>
      <c r="BQ72" s="8">
        <f>SUM(BP15:BP18,BQ7)</f>
        <v>292.69999999999993</v>
      </c>
      <c r="BR72" s="8">
        <f>SUM(BQ15:BQ18,BR7)</f>
        <v>127.99999999999999</v>
      </c>
      <c r="BS72" s="8">
        <f>SUM(BR15:BR18,BS7)</f>
        <v>322.90000000000003</v>
      </c>
      <c r="BT72" s="8">
        <f>SUM(BS15:BS18,BT7)</f>
        <v>342.29999999999995</v>
      </c>
      <c r="BU72" s="8">
        <f>SUM(BT15:BT18,BU7)</f>
        <v>138.39999999999998</v>
      </c>
      <c r="BV72" s="8">
        <f>SUM(BU15:BU18,BV7)</f>
        <v>439.40000000000003</v>
      </c>
      <c r="BW72" s="8">
        <f>SUM(BV15:BV18,BW7)</f>
        <v>206.59999999999997</v>
      </c>
      <c r="BX72" s="8">
        <f>SUM(BW15:BW18,BX7)</f>
        <v>239.4</v>
      </c>
      <c r="BY72" s="8">
        <f>SUM(BX15:BX18,BY7)</f>
        <v>357</v>
      </c>
      <c r="BZ72" s="8">
        <f>SUM(BY15:BY18,BZ7)</f>
        <v>173</v>
      </c>
      <c r="CA72" s="8">
        <f>SUM(BZ15:BZ18,CA7)</f>
        <v>252.4</v>
      </c>
      <c r="CB72" s="8">
        <f>SUM(CA15:CA18,CB7)</f>
        <v>217.4</v>
      </c>
      <c r="CC72" s="8">
        <f>SUM(CB15:CB18,CC7)</f>
        <v>289.60000000000002</v>
      </c>
      <c r="CD72" s="8">
        <f>SUM(CC15:CC18,CD7)</f>
        <v>258.20000000000005</v>
      </c>
      <c r="CE72" s="8">
        <f>SUM(CD15:CD18,CE7)</f>
        <v>315.8</v>
      </c>
      <c r="CF72" s="8">
        <f>SUM(CE15:CE18,CF7)</f>
        <v>299</v>
      </c>
      <c r="CG72" s="8">
        <f>SUM(CF15:CF18,CG7)</f>
        <v>176.8</v>
      </c>
      <c r="CH72" s="8">
        <f>SUM(CG15:CG18,CH7)</f>
        <v>268</v>
      </c>
      <c r="CI72" s="8">
        <f>SUM(CH15:CH18,CI7)</f>
        <v>116.2</v>
      </c>
      <c r="CJ72" s="8">
        <f>SUM(CI15:CI18,CJ7)</f>
        <v>149.80000000000001</v>
      </c>
      <c r="CK72" s="8">
        <f>SUM(CJ15:CJ18,CK7)</f>
        <v>218.79999999999998</v>
      </c>
      <c r="CL72" s="8">
        <f>SUM(CK15:CK18,CL7)</f>
        <v>200.6</v>
      </c>
      <c r="CM72" s="8">
        <f>SUM(CL15:CL18,CM7)</f>
        <v>190</v>
      </c>
      <c r="CN72" s="8">
        <f>SUM(CM15:CM18,CN7)</f>
        <v>225.39999999999998</v>
      </c>
      <c r="CO72" s="8">
        <f>SUM(CN15:CN18,CO7)</f>
        <v>199.40000000000003</v>
      </c>
      <c r="CP72" s="8">
        <f>SUM(CO15:CO18,CP7)</f>
        <v>235.4</v>
      </c>
      <c r="CQ72" s="8">
        <f>SUM(CP15:CP18,CQ7)</f>
        <v>237.20000000000002</v>
      </c>
      <c r="CR72" s="8">
        <f>SUM(CQ15:CQ18,CR7)</f>
        <v>124.00000000000001</v>
      </c>
      <c r="CS72" s="4">
        <f t="shared" ref="CS72:CS79" si="125">AVERAGE(BF72:CQ72)</f>
        <v>249.09473684210522</v>
      </c>
      <c r="CT72" s="25" t="s">
        <v>125</v>
      </c>
      <c r="CU72" s="4">
        <f t="shared" ref="CU72:CU79" si="126">AVERAGE(B72:CQ72)</f>
        <v>247.75488172043021</v>
      </c>
      <c r="CW72" s="34"/>
      <c r="DA72" s="19"/>
      <c r="DC72" s="8">
        <v>1945</v>
      </c>
      <c r="DD72" s="19">
        <v>706.37400000000002</v>
      </c>
      <c r="DF72" s="8">
        <v>1972</v>
      </c>
      <c r="DG72" s="19">
        <v>734</v>
      </c>
      <c r="DI72" s="8">
        <v>1968</v>
      </c>
      <c r="DJ72" s="19">
        <v>443.48400000000004</v>
      </c>
      <c r="DL72" s="8">
        <v>1956</v>
      </c>
      <c r="DM72" s="27">
        <v>186.69</v>
      </c>
      <c r="DO72" s="8">
        <v>1994</v>
      </c>
      <c r="DP72" s="19">
        <v>162</v>
      </c>
      <c r="DR72" s="8">
        <v>2014</v>
      </c>
      <c r="DS72" s="8">
        <v>192.4</v>
      </c>
      <c r="DU72" s="8">
        <v>1986</v>
      </c>
      <c r="DV72" s="19">
        <v>215.7</v>
      </c>
      <c r="DY72" s="44">
        <v>2023</v>
      </c>
      <c r="DZ72" s="44">
        <v>60.4</v>
      </c>
      <c r="EB72" s="8">
        <v>1996</v>
      </c>
      <c r="EC72" s="8">
        <v>56.4</v>
      </c>
      <c r="EE72" s="8">
        <v>1981</v>
      </c>
      <c r="EF72" s="8">
        <v>59</v>
      </c>
      <c r="EH72" s="8">
        <v>1987</v>
      </c>
      <c r="EI72" s="8">
        <v>64.400000000000006</v>
      </c>
      <c r="EK72" s="44">
        <v>2023</v>
      </c>
      <c r="EL72" s="44">
        <v>82.4</v>
      </c>
      <c r="EN72" s="8">
        <v>1977</v>
      </c>
      <c r="EO72" s="8">
        <v>80</v>
      </c>
      <c r="EQ72" s="8">
        <v>1960</v>
      </c>
      <c r="ER72" s="8">
        <v>83.566000000000003</v>
      </c>
      <c r="ET72" s="8">
        <v>1991</v>
      </c>
      <c r="EU72" s="8">
        <v>73.3</v>
      </c>
      <c r="EW72" s="8">
        <v>2019</v>
      </c>
      <c r="EX72" s="8">
        <v>63.4</v>
      </c>
      <c r="EZ72" s="8">
        <v>2008</v>
      </c>
      <c r="FA72" s="8">
        <v>73.400000000000006</v>
      </c>
      <c r="FC72" s="8">
        <v>1979</v>
      </c>
      <c r="FD72" s="8">
        <v>58</v>
      </c>
      <c r="FF72" s="8">
        <v>1964</v>
      </c>
      <c r="FG72" s="8">
        <v>62.991999999999997</v>
      </c>
      <c r="FI72" s="8">
        <v>1955</v>
      </c>
      <c r="FJ72" s="19">
        <v>116.078</v>
      </c>
      <c r="FL72" s="8">
        <v>1940</v>
      </c>
      <c r="FM72" s="19">
        <v>164.846</v>
      </c>
      <c r="FO72" s="8">
        <v>1968</v>
      </c>
      <c r="FP72" s="19">
        <v>207.26400000000001</v>
      </c>
      <c r="FR72" s="8">
        <v>1932</v>
      </c>
      <c r="FS72" s="8">
        <v>283.464</v>
      </c>
      <c r="FU72" s="8">
        <v>2000</v>
      </c>
      <c r="FV72" s="8">
        <v>338.99999999999994</v>
      </c>
      <c r="FX72" s="8">
        <v>2004</v>
      </c>
      <c r="FY72" s="8">
        <v>420.20000000000005</v>
      </c>
      <c r="GA72" s="8">
        <v>1998</v>
      </c>
      <c r="GB72" s="19">
        <v>482.5</v>
      </c>
      <c r="GD72" s="8">
        <v>2004</v>
      </c>
      <c r="GE72" s="19">
        <v>548</v>
      </c>
      <c r="GG72" s="8">
        <v>1968</v>
      </c>
      <c r="GH72" s="8">
        <v>616.71199999999999</v>
      </c>
      <c r="GJ72" s="8">
        <v>1945</v>
      </c>
      <c r="GK72" s="19">
        <v>654.55799999999999</v>
      </c>
      <c r="GM72" s="8">
        <v>1990</v>
      </c>
      <c r="GN72" s="19">
        <v>440.79999999999995</v>
      </c>
      <c r="GP72" s="8">
        <v>1975</v>
      </c>
      <c r="GQ72" s="19">
        <v>495</v>
      </c>
      <c r="GS72" s="8">
        <v>1991</v>
      </c>
      <c r="GT72" s="19">
        <v>549.99999999999989</v>
      </c>
      <c r="GV72" s="8">
        <v>1940</v>
      </c>
      <c r="GW72" s="19">
        <v>603.50400000000002</v>
      </c>
      <c r="GY72" s="8">
        <v>1968</v>
      </c>
      <c r="GZ72" s="19">
        <v>165.1</v>
      </c>
      <c r="HB72" s="8">
        <v>1942</v>
      </c>
      <c r="HC72" s="19">
        <v>112.01400000000001</v>
      </c>
    </row>
    <row r="73" spans="1:211">
      <c r="A73" s="30" t="s">
        <v>127</v>
      </c>
      <c r="C73" s="19">
        <f>SUM(B15:B18,C7:C8)</f>
        <v>207.77199999999999</v>
      </c>
      <c r="D73" s="19">
        <f>SUM(C15:C18,D7:D8)</f>
        <v>225.80600000000001</v>
      </c>
      <c r="E73" s="19">
        <f>SUM(D15:D18,E7:E8)</f>
        <v>252.22200000000004</v>
      </c>
      <c r="F73" s="19">
        <f>SUM(E15:E18,F7:F8)</f>
        <v>116.078</v>
      </c>
      <c r="G73" s="19">
        <f>SUM(F15:F18,G7:G8)</f>
        <v>241.554</v>
      </c>
      <c r="H73" s="19">
        <f>SUM(G15:G18,H7:H8)</f>
        <v>431.29200000000003</v>
      </c>
      <c r="I73" s="19">
        <f>SUM(H15:H18,I7:I8)</f>
        <v>345.44</v>
      </c>
      <c r="J73" s="19">
        <f>SUM(I15:I18,J7:J8)</f>
        <v>271.52600000000001</v>
      </c>
      <c r="K73" s="19">
        <f>SUM(J15:J18,K7:K8)</f>
        <v>225.04400000000001</v>
      </c>
      <c r="L73" s="19">
        <f>SUM(K15:K18,L7:L8)</f>
        <v>331.47</v>
      </c>
      <c r="M73" s="19">
        <f>SUM(L15:L18,M7:M8)</f>
        <v>351.53600000000006</v>
      </c>
      <c r="N73" s="19">
        <f>SUM(M15:M18,N7:N8)</f>
        <v>370.84000000000003</v>
      </c>
      <c r="O73" s="19">
        <f>SUM(N15:N18,O7:O8)</f>
        <v>249.68200000000002</v>
      </c>
      <c r="P73" s="19">
        <f>SUM(O15:O18,P7:P8)</f>
        <v>381.50800000000004</v>
      </c>
      <c r="Q73" s="19">
        <f>SUM(P15:P18,Q7:Q8)</f>
        <v>464.82</v>
      </c>
      <c r="R73" s="19">
        <f>SUM(Q15:Q18,R7:R8)</f>
        <v>241.3</v>
      </c>
      <c r="S73" s="19">
        <f>SUM(R15:R18,S7:S8)</f>
        <v>253.49200000000005</v>
      </c>
      <c r="T73" s="19">
        <f>SUM(S15:S18,T7:T8)</f>
        <v>297.94199999999995</v>
      </c>
      <c r="U73" s="19">
        <f>SUM(T15:T18,U7:U8)</f>
        <v>257.30200000000002</v>
      </c>
      <c r="V73" s="19">
        <f>SUM(U15:U18,V7:V8)</f>
        <v>233.172</v>
      </c>
      <c r="W73" s="19">
        <f>SUM(V15:V18,W7:W8)</f>
        <v>275.33600000000001</v>
      </c>
      <c r="X73" s="19">
        <f>SUM(W15:W18,X7:X8)</f>
        <v>448.56399999999996</v>
      </c>
      <c r="Y73" s="19">
        <f>SUM(X15:X18,Y7:Y8)</f>
        <v>504.18999999999994</v>
      </c>
      <c r="Z73" s="19">
        <f>SUM(Y15:Y18,Z7:Z8)</f>
        <v>284.73400000000004</v>
      </c>
      <c r="AA73" s="19">
        <f>SUM(Z15:Z18,AA7:AA8)</f>
        <v>288.036</v>
      </c>
      <c r="AB73" s="19">
        <f>SUM(AA15:AA18,AB7:AB8)</f>
        <v>248.41200000000003</v>
      </c>
      <c r="AC73" s="19">
        <f>SUM(AB15:AB18,AC7:AC8)</f>
        <v>296.41800000000001</v>
      </c>
      <c r="AD73" s="19">
        <f>SUM(AC15:AC18,AD7:AD8)</f>
        <v>429.00600000000003</v>
      </c>
      <c r="AE73" s="19">
        <f>SUM(AD15:AD18,AE7:AE8)</f>
        <v>156.71799999999999</v>
      </c>
      <c r="AF73" s="19">
        <f>SUM(AE15:AE18,AF7:AF8)</f>
        <v>249.17400000000001</v>
      </c>
      <c r="AG73" s="19">
        <f>SUM(AF15:AF18,AG7:AG8)</f>
        <v>321.31</v>
      </c>
      <c r="AH73" s="19">
        <f>SUM(AG15:AG18,AH7:AH8)</f>
        <v>243.83999999999997</v>
      </c>
      <c r="AI73" s="19">
        <f>SUM(AH15:AH18,AI7:AI8)</f>
        <v>341.12199999999996</v>
      </c>
      <c r="AJ73" s="19">
        <f>SUM(AI15:AI18,AJ7:AJ8)</f>
        <v>211.58199999999999</v>
      </c>
      <c r="AK73" s="19">
        <f>SUM(AJ15:AJ18,AK7:AK8)</f>
        <v>257.048</v>
      </c>
      <c r="AL73" s="19">
        <f>SUM(AK15:AK18,AL7:AL8)</f>
        <v>299.71999999999997</v>
      </c>
      <c r="AM73" s="19">
        <f>SUM(AL15:AL18,AM7:AM8)</f>
        <v>237.23600000000002</v>
      </c>
      <c r="AN73" s="19">
        <f>SUM(AM15:AM18,AN7:AN8)</f>
        <v>309.62600000000003</v>
      </c>
      <c r="AO73" s="19">
        <f>SUM(AN15:AN18,AO7:AO8)</f>
        <v>266.95400000000006</v>
      </c>
      <c r="AP73" s="19">
        <f>SUM(AO15:AO18,AP7:AP8)</f>
        <v>215.89999999999998</v>
      </c>
      <c r="AQ73" s="19">
        <f>SUM(AP15:AP18,AQ7:AQ8)</f>
        <v>323.45400000000001</v>
      </c>
      <c r="AR73" s="19">
        <f>SUM(AQ15:AQ18,AR7:AR8)</f>
        <v>305</v>
      </c>
      <c r="AS73" s="19">
        <f>SUM(AR15:AR18,AS7:AS8)</f>
        <v>130</v>
      </c>
      <c r="AT73" s="19">
        <f>SUM(AS15:AS18,AT7:AT8)</f>
        <v>186</v>
      </c>
      <c r="AU73" s="19">
        <f>SUM(AT15:AT18,AU7:AU8)</f>
        <v>379</v>
      </c>
      <c r="AV73" s="19">
        <f>SUM(AU15:AU18,AV7:AV8)</f>
        <v>291</v>
      </c>
      <c r="AW73" s="19">
        <f>SUM(AV15:AV18,AW7:AW8)</f>
        <v>356</v>
      </c>
      <c r="AX73" s="19">
        <f>SUM(AW15:AW18,AX7:AX8)</f>
        <v>261</v>
      </c>
      <c r="AY73" s="19">
        <f>SUM(AX15:AX18,AY7:AY8)</f>
        <v>252</v>
      </c>
      <c r="AZ73" s="19">
        <f>SUM(AY15:AY18,AZ7:AZ8)</f>
        <v>375</v>
      </c>
      <c r="BA73" s="19">
        <f>SUM(AZ15:AZ18,BA7:BA8)</f>
        <v>196</v>
      </c>
      <c r="BB73" s="19">
        <f>SUM(BA15:BA18,BB7:BB8)</f>
        <v>296</v>
      </c>
      <c r="BC73" s="19">
        <f>SUM(BB15:BB18,BC7:BC8)</f>
        <v>179</v>
      </c>
      <c r="BD73" s="19">
        <f>SUM(BC15:BC18,BD7:BD8)</f>
        <v>355</v>
      </c>
      <c r="BE73" s="19">
        <f>SUM(BD15:BD18,BE7:BE8)</f>
        <v>390</v>
      </c>
      <c r="BF73" s="19">
        <f>SUM(BE15:BE18,BF7:BF8)</f>
        <v>416.8</v>
      </c>
      <c r="BG73" s="19">
        <f>SUM(BF15:BF18,BG7:BG8)</f>
        <v>215.9</v>
      </c>
      <c r="BH73" s="19">
        <f>SUM(BG15:BG18,BH7:BH8)</f>
        <v>331.6</v>
      </c>
      <c r="BI73" s="19">
        <f>SUM(BH15:BH18,BI7:BI8)</f>
        <v>294.3</v>
      </c>
      <c r="BJ73" s="19">
        <f>SUM(BI15:BI18,BJ7:BJ8)</f>
        <v>246</v>
      </c>
      <c r="BK73" s="19">
        <f>SUM(BJ15:BJ18,BK7:BK8)</f>
        <v>292.09999999999997</v>
      </c>
      <c r="BL73" s="19">
        <f>SUM(BK15:BK18,BL7:BL8)</f>
        <v>344.50000000000006</v>
      </c>
      <c r="BM73" s="19">
        <f>SUM(BL15:BL18,BM7:BM8)</f>
        <v>371.4</v>
      </c>
      <c r="BN73" s="19">
        <f>SUM(BM15:BM18,BN7:BN8)</f>
        <v>315.7</v>
      </c>
      <c r="BO73" s="19">
        <f>SUM(BN15:BN18,BO7:BO8)</f>
        <v>536.1</v>
      </c>
      <c r="BP73" s="19">
        <f>SUM(BO15:BO18,BP7:BP8)</f>
        <v>342.29999999999995</v>
      </c>
      <c r="BQ73" s="19">
        <f>SUM(BP15:BP18,BQ7:BQ8)</f>
        <v>332.69999999999993</v>
      </c>
      <c r="BR73" s="19">
        <f>SUM(BQ15:BQ18,BR7:BR8)</f>
        <v>174.5</v>
      </c>
      <c r="BS73" s="19">
        <f>SUM(BR15:BR18,BS7:BS8)</f>
        <v>336.20000000000005</v>
      </c>
      <c r="BT73" s="19">
        <f>SUM(BS15:BS18,BT7:BT8)</f>
        <v>366.29999999999995</v>
      </c>
      <c r="BU73" s="19">
        <f>SUM(BT15:BT18,BU7:BU8)</f>
        <v>143.99999999999997</v>
      </c>
      <c r="BV73" s="19">
        <f>SUM(BU15:BU18,BV7:BV8)</f>
        <v>483.00000000000006</v>
      </c>
      <c r="BW73" s="19">
        <f>SUM(BV15:BV18,BW7:BW8)</f>
        <v>228.39999999999998</v>
      </c>
      <c r="BX73" s="19">
        <f>SUM(BW15:BW18,BX7:BX8)</f>
        <v>363.2</v>
      </c>
      <c r="BY73" s="19">
        <f>SUM(BX15:BX18,BY7:BY8)</f>
        <v>384.6</v>
      </c>
      <c r="BZ73" s="19">
        <f>SUM(BY15:BY18,BZ7:BZ8)</f>
        <v>207</v>
      </c>
      <c r="CA73" s="19">
        <f>SUM(BZ15:BZ18,CA7:CA8)</f>
        <v>262.2</v>
      </c>
      <c r="CB73" s="19">
        <f>SUM(CA15:CA18,CB7:CB8)</f>
        <v>243.4</v>
      </c>
      <c r="CC73" s="19">
        <f>SUM(CB15:CB18,CC7:CC8)</f>
        <v>387.8</v>
      </c>
      <c r="CD73" s="19">
        <f>SUM(CC15:CC18,CD7:CD8)</f>
        <v>264.60000000000002</v>
      </c>
      <c r="CE73" s="19">
        <f>SUM(CD15:CD18,CE7:CE8)</f>
        <v>327.60000000000002</v>
      </c>
      <c r="CF73" s="19">
        <f>SUM(CE15:CE18,CF7:CF8)</f>
        <v>337</v>
      </c>
      <c r="CG73" s="19">
        <f>SUM(CF15:CF18,CG7:CG8)</f>
        <v>195.4</v>
      </c>
      <c r="CH73" s="19">
        <f>SUM(CG15:CG18,CH7:CH8)</f>
        <v>286</v>
      </c>
      <c r="CI73" s="19">
        <f>SUM(CH15:CH18,CI7:CI8)</f>
        <v>131.4</v>
      </c>
      <c r="CJ73" s="19">
        <f>SUM(CI15:CI18,CJ7:CJ8)</f>
        <v>167.8</v>
      </c>
      <c r="CK73" s="19">
        <f>SUM(CJ15:CJ18,CK7:CK8)</f>
        <v>280.59999999999997</v>
      </c>
      <c r="CL73" s="19">
        <f>SUM(CK15:CK18,CL7:CL8)</f>
        <v>382</v>
      </c>
      <c r="CM73" s="19">
        <f>SUM(CL15:CL18,CM7:CM8)</f>
        <v>198</v>
      </c>
      <c r="CN73" s="19">
        <f>SUM(CM15:CM18,CN7:CN8)</f>
        <v>233.99999999999997</v>
      </c>
      <c r="CO73" s="19">
        <f>SUM(CN15:CN18,CO7:CO8)</f>
        <v>222.20000000000005</v>
      </c>
      <c r="CP73" s="19">
        <f>SUM(CO15:CO18,CP7:CP8)</f>
        <v>388.8</v>
      </c>
      <c r="CQ73" s="19">
        <f>SUM(CP15:CP18,CQ7:CQ8)</f>
        <v>277.40000000000003</v>
      </c>
      <c r="CR73" s="19">
        <f>SUM(CQ15:CQ18,CR7:CR8)</f>
        <v>136.60000000000002</v>
      </c>
      <c r="CS73" s="4">
        <f t="shared" si="125"/>
        <v>297.70526315789465</v>
      </c>
      <c r="CT73" s="25" t="s">
        <v>127</v>
      </c>
      <c r="CU73" s="4">
        <f t="shared" si="126"/>
        <v>292.70944086021507</v>
      </c>
      <c r="CW73" s="34"/>
      <c r="CX73" s="19"/>
      <c r="DA73" s="19"/>
      <c r="DC73" s="8">
        <v>1985</v>
      </c>
      <c r="DD73" s="19">
        <v>712</v>
      </c>
      <c r="DF73" s="8">
        <v>1977</v>
      </c>
      <c r="DG73" s="19">
        <v>734</v>
      </c>
      <c r="DI73" s="8">
        <v>1944</v>
      </c>
      <c r="DJ73" s="19">
        <v>444.75400000000008</v>
      </c>
      <c r="DL73" s="8">
        <v>1981</v>
      </c>
      <c r="DM73" s="27">
        <v>188</v>
      </c>
      <c r="DO73" s="8">
        <v>2012</v>
      </c>
      <c r="DP73" s="19">
        <v>167.4</v>
      </c>
      <c r="DR73" s="8">
        <v>1975</v>
      </c>
      <c r="DS73" s="8">
        <v>198</v>
      </c>
      <c r="DU73" s="8">
        <v>1968</v>
      </c>
      <c r="DV73" s="19">
        <v>218.94799999999998</v>
      </c>
      <c r="DY73" s="8">
        <v>1977</v>
      </c>
      <c r="DZ73" s="19">
        <v>62</v>
      </c>
      <c r="EB73" s="8">
        <v>1988</v>
      </c>
      <c r="EC73" s="8">
        <v>58.6</v>
      </c>
      <c r="EE73" s="8">
        <v>1946</v>
      </c>
      <c r="EF73" s="8">
        <v>59.436</v>
      </c>
      <c r="EH73" s="8">
        <v>1990</v>
      </c>
      <c r="EI73" s="8">
        <v>64.400000000000006</v>
      </c>
      <c r="EK73" s="8">
        <v>2018</v>
      </c>
      <c r="EL73" s="8">
        <v>85.2</v>
      </c>
      <c r="EN73" s="8">
        <v>2012</v>
      </c>
      <c r="EO73" s="8">
        <v>80.2</v>
      </c>
      <c r="EQ73" s="8">
        <v>1985</v>
      </c>
      <c r="ER73" s="8">
        <v>85</v>
      </c>
      <c r="ET73" s="8">
        <v>1941</v>
      </c>
      <c r="EU73" s="8">
        <v>74.676000000000002</v>
      </c>
      <c r="EW73" s="8">
        <v>1967</v>
      </c>
      <c r="EX73" s="8">
        <v>64.262</v>
      </c>
      <c r="EZ73" s="8">
        <v>1995</v>
      </c>
      <c r="FA73" s="8">
        <v>73.8</v>
      </c>
      <c r="FC73" s="8">
        <v>1956</v>
      </c>
      <c r="FD73" s="8">
        <v>59.436</v>
      </c>
      <c r="FF73" s="8">
        <v>2007</v>
      </c>
      <c r="FG73" s="8">
        <v>63</v>
      </c>
      <c r="FI73" s="8">
        <v>1951</v>
      </c>
      <c r="FJ73" s="19">
        <v>116.33199999999999</v>
      </c>
      <c r="FL73" s="8">
        <v>1956</v>
      </c>
      <c r="FM73" s="19">
        <v>168.40199999999999</v>
      </c>
      <c r="FO73" s="8">
        <v>2008</v>
      </c>
      <c r="FP73" s="19">
        <v>209.6</v>
      </c>
      <c r="FR73" s="8">
        <v>1961</v>
      </c>
      <c r="FS73" s="8">
        <v>284.226</v>
      </c>
      <c r="FU73" s="8">
        <v>2017</v>
      </c>
      <c r="FV73" s="8">
        <v>342.99999999999994</v>
      </c>
      <c r="FX73" s="8">
        <v>1979</v>
      </c>
      <c r="FY73" s="8">
        <v>421</v>
      </c>
      <c r="GA73" s="8">
        <v>1968</v>
      </c>
      <c r="GB73" s="19">
        <v>494.53800000000001</v>
      </c>
      <c r="GD73" s="44">
        <v>2021</v>
      </c>
      <c r="GE73" s="44">
        <v>548.79999999999995</v>
      </c>
      <c r="GG73" s="44">
        <v>2021</v>
      </c>
      <c r="GH73" s="44">
        <v>619</v>
      </c>
      <c r="GJ73" s="8">
        <v>1952</v>
      </c>
      <c r="GK73" s="19">
        <v>659.89200000000005</v>
      </c>
      <c r="GM73" s="8">
        <v>1970</v>
      </c>
      <c r="GN73" s="19">
        <v>441.96</v>
      </c>
      <c r="GP73" s="8">
        <v>1993</v>
      </c>
      <c r="GQ73" s="19">
        <v>498.09999999999997</v>
      </c>
      <c r="GS73" s="8">
        <v>1976</v>
      </c>
      <c r="GT73" s="19">
        <v>559</v>
      </c>
      <c r="GV73" s="8">
        <v>1936</v>
      </c>
      <c r="GW73" s="19">
        <v>614.93399999999997</v>
      </c>
      <c r="GY73" s="8">
        <v>1956</v>
      </c>
      <c r="GZ73" s="19">
        <v>165.608</v>
      </c>
      <c r="HB73" s="8">
        <v>1958</v>
      </c>
      <c r="HC73" s="19">
        <v>115.57</v>
      </c>
    </row>
    <row r="74" spans="1:211">
      <c r="A74" s="30" t="s">
        <v>135</v>
      </c>
      <c r="B74" s="19"/>
      <c r="C74" s="19">
        <f>SUM(B15:B18,C7:C10)</f>
        <v>273.30399999999997</v>
      </c>
      <c r="D74" s="19">
        <f>SUM(C15:C18,D7:D10)</f>
        <v>274.82799999999997</v>
      </c>
      <c r="E74" s="19">
        <f>SUM(D15:D18,E7:E10)</f>
        <v>322.58000000000004</v>
      </c>
      <c r="F74" s="19">
        <f>SUM(E15:E18,F7:F10)</f>
        <v>191.77</v>
      </c>
      <c r="G74" s="19">
        <f>SUM(F15:F18,G7:G10)</f>
        <v>348.23400000000004</v>
      </c>
      <c r="H74" s="19">
        <f>SUM(G15:G18,H7:H10)</f>
        <v>532.63800000000003</v>
      </c>
      <c r="I74" s="19">
        <f>SUM(H15:H18,I7:I10)</f>
        <v>383.03199999999998</v>
      </c>
      <c r="J74" s="19">
        <f>SUM(I15:I18,J7:J10)</f>
        <v>414.52800000000002</v>
      </c>
      <c r="K74" s="19">
        <f>SUM(J15:J18,K7:K10)</f>
        <v>242.57</v>
      </c>
      <c r="L74" s="19">
        <f>SUM(K15:K18,L7:L10)</f>
        <v>399.54200000000003</v>
      </c>
      <c r="M74" s="19">
        <f>SUM(L15:L18,M7:M10)</f>
        <v>478.53600000000006</v>
      </c>
      <c r="N74" s="19">
        <f>SUM(M15:M18,N7:N10)</f>
        <v>468.63000000000005</v>
      </c>
      <c r="O74" s="19">
        <f>SUM(N15:N18,O7:O10)</f>
        <v>296.67200000000003</v>
      </c>
      <c r="P74" s="19">
        <f>SUM(O15:O18,P7:P10)</f>
        <v>444.75400000000008</v>
      </c>
      <c r="Q74" s="19">
        <f>SUM(P15:P18,Q7:Q10)</f>
        <v>570.2299999999999</v>
      </c>
      <c r="R74" s="19">
        <f>SUM(Q15:Q18,R7:R10)</f>
        <v>363.72800000000001</v>
      </c>
      <c r="S74" s="19">
        <f>SUM(R15:R18,S7:S10)</f>
        <v>359.15600000000006</v>
      </c>
      <c r="T74" s="19">
        <f>SUM(S15:S18,T7:T10)</f>
        <v>380.23799999999994</v>
      </c>
      <c r="U74" s="19">
        <f>SUM(T15:T18,U7:U10)</f>
        <v>356.61599999999999</v>
      </c>
      <c r="V74" s="19">
        <f>SUM(U15:U18,V7:V10)</f>
        <v>279.90800000000002</v>
      </c>
      <c r="W74" s="19">
        <f>SUM(V15:V18,W7:W10)</f>
        <v>418.33800000000002</v>
      </c>
      <c r="X74" s="19">
        <f>SUM(W15:W18,X7:X10)</f>
        <v>497.07799999999992</v>
      </c>
      <c r="Y74" s="19">
        <f>SUM(X15:X18,Y7:Y10)</f>
        <v>630.17399999999998</v>
      </c>
      <c r="Z74" s="19">
        <f>SUM(Y15:Y18,Z7:Z10)</f>
        <v>396.74800000000005</v>
      </c>
      <c r="AA74" s="19">
        <f>SUM(Z15:Z18,AA7:AA10)</f>
        <v>401.82799999999997</v>
      </c>
      <c r="AB74" s="19">
        <f>SUM(AA15:AA18,AB7:AB10)</f>
        <v>434.08600000000007</v>
      </c>
      <c r="AC74" s="19">
        <f>SUM(AB15:AB18,AC7:AC10)</f>
        <v>535.94000000000005</v>
      </c>
      <c r="AD74" s="19">
        <f>SUM(AC15:AC18,AD7:AD10)</f>
        <v>467.61400000000003</v>
      </c>
      <c r="AE74" s="19">
        <f>SUM(AD15:AD18,AE7:AE10)</f>
        <v>250.69800000000001</v>
      </c>
      <c r="AF74" s="19">
        <f>SUM(AE15:AE18,AF7:AF10)</f>
        <v>310.13400000000001</v>
      </c>
      <c r="AG74" s="19">
        <f>SUM(AF15:AF18,AG7:AG10)</f>
        <v>400.81200000000001</v>
      </c>
      <c r="AH74" s="19">
        <f>SUM(AG15:AG18,AH7:AH10)</f>
        <v>468.12199999999996</v>
      </c>
      <c r="AI74" s="19">
        <f>SUM(AH15:AH18,AI7:AI10)</f>
        <v>408.178</v>
      </c>
      <c r="AJ74" s="19">
        <f>SUM(AI15:AI18,AJ7:AJ10)</f>
        <v>264.66800000000001</v>
      </c>
      <c r="AK74" s="19">
        <f>SUM(AJ15:AJ18,AK7:AK10)</f>
        <v>363.22</v>
      </c>
      <c r="AL74" s="19">
        <f>SUM(AK15:AK18,AL7:AL10)</f>
        <v>422.90999999999997</v>
      </c>
      <c r="AM74" s="19">
        <f>SUM(AL15:AL18,AM7:AM10)</f>
        <v>309.88</v>
      </c>
      <c r="AN74" s="19">
        <f>SUM(AM15:AM18,AN7:AN10)</f>
        <v>443.48400000000004</v>
      </c>
      <c r="AO74" s="19">
        <f>SUM(AN15:AN18,AO7:AO10)</f>
        <v>326.89800000000002</v>
      </c>
      <c r="AP74" s="19">
        <f>SUM(AO15:AO18,AP7:AP10)</f>
        <v>337.31200000000001</v>
      </c>
      <c r="AQ74" s="19">
        <f>SUM(AP15:AP18,AQ7:AQ10)</f>
        <v>376.45400000000001</v>
      </c>
      <c r="AR74" s="19">
        <f>SUM(AQ15:AQ18,AR7:AR10)</f>
        <v>419</v>
      </c>
      <c r="AS74" s="43">
        <f>SUM(AR15:AR18,AS7:AS10)</f>
        <v>190</v>
      </c>
      <c r="AT74" s="19">
        <f>SUM(AS15:AS18,AT7:AT10)</f>
        <v>334</v>
      </c>
      <c r="AU74" s="19">
        <f>SUM(AT15:AT18,AU7:AU10)</f>
        <v>550</v>
      </c>
      <c r="AV74" s="19">
        <f>SUM(AU15:AU18,AV7:AV10)</f>
        <v>394</v>
      </c>
      <c r="AW74" s="19">
        <f>SUM(AV15:AV18,AW7:AW10)</f>
        <v>434</v>
      </c>
      <c r="AX74" s="19">
        <f>SUM(AW15:AW18,AX7:AX10)</f>
        <v>410</v>
      </c>
      <c r="AY74" s="19">
        <f>SUM(AX15:AX18,AY7:AY10)</f>
        <v>388</v>
      </c>
      <c r="AZ74" s="19">
        <f>SUM(AY15:AY18,AZ7:AZ10)</f>
        <v>643</v>
      </c>
      <c r="BA74" s="19">
        <f>SUM(AZ15:AZ18,BA7:BA10)</f>
        <v>299</v>
      </c>
      <c r="BB74" s="19">
        <f>SUM(BA15:BA18,BB7:BB10)</f>
        <v>324</v>
      </c>
      <c r="BC74" s="43">
        <f>SUM(BB15:BB18,BC7:BC10)</f>
        <v>321</v>
      </c>
      <c r="BD74" s="19">
        <f>SUM(BC15:BC18,BD7:BD10)</f>
        <v>478</v>
      </c>
      <c r="BE74" s="19">
        <f>SUM(BD15:BD18,BE7:BE10)</f>
        <v>491</v>
      </c>
      <c r="BF74" s="19">
        <f>SUM(BE15:BE18,BF7:BF10)</f>
        <v>510.3</v>
      </c>
      <c r="BG74" s="19">
        <f>SUM(BF15:BF18,BG7:BG10)</f>
        <v>363.9</v>
      </c>
      <c r="BH74" s="19">
        <f>SUM(BG15:BG18,BH7:BH10)</f>
        <v>384.90000000000003</v>
      </c>
      <c r="BI74" s="19">
        <f>SUM(BH15:BH18,BI7:BI10)</f>
        <v>319.90000000000003</v>
      </c>
      <c r="BJ74" s="19">
        <f>SUM(BI15:BI18,BJ7:BJ10)</f>
        <v>342.79999999999995</v>
      </c>
      <c r="BK74" s="19">
        <f>SUM(BJ15:BJ18,BK7:BK10)</f>
        <v>379.29999999999995</v>
      </c>
      <c r="BL74" s="19">
        <f>SUM(BK15:BK18,BL7:BL10)</f>
        <v>373.10000000000008</v>
      </c>
      <c r="BM74" s="19">
        <f>SUM(BL15:BL18,BM7:BM10)</f>
        <v>489.59999999999997</v>
      </c>
      <c r="BN74" s="19">
        <f>SUM(BM15:BM18,BN7:BN10)</f>
        <v>373.3</v>
      </c>
      <c r="BO74" s="19">
        <f>SUM(BN15:BN18,BO7:BO10)</f>
        <v>708.2</v>
      </c>
      <c r="BP74" s="19">
        <f>SUM(BO15:BO18,BP7:BP10)</f>
        <v>462.59999999999997</v>
      </c>
      <c r="BQ74" s="19">
        <f>SUM(BP15:BP18,BQ7:BQ10)</f>
        <v>423.19999999999993</v>
      </c>
      <c r="BR74" s="43">
        <f>SUM(BQ15:BQ18,BR7:BR10)</f>
        <v>242.5</v>
      </c>
      <c r="BS74" s="19">
        <f>SUM(BR15:BR18,BS7:BS10)</f>
        <v>405.00000000000006</v>
      </c>
      <c r="BT74" s="19">
        <f>SUM(BS15:BS18,BT7:BT10)</f>
        <v>486.49999999999994</v>
      </c>
      <c r="BU74" s="43">
        <f>SUM(BT15:BT18,BU7:BU10)</f>
        <v>176.6</v>
      </c>
      <c r="BV74" s="19">
        <f>SUM(BU15:BU18,BV7:BV10)</f>
        <v>531.20000000000005</v>
      </c>
      <c r="BW74" s="43">
        <f>SUM(BV15:BV18,BW7:BW10)</f>
        <v>260.99999999999994</v>
      </c>
      <c r="BX74" s="19">
        <f>SUM(BW15:BW18,BX7:BX10)</f>
        <v>431</v>
      </c>
      <c r="BY74" s="19">
        <f>SUM(BX15:BX18,BY7:BY10)</f>
        <v>466.8</v>
      </c>
      <c r="BZ74" s="43">
        <f>SUM(BY15:BY18,BZ7:BZ10)</f>
        <v>318.8</v>
      </c>
      <c r="CA74" s="43">
        <f>SUM(BZ15:BZ18,CA7:CA10)</f>
        <v>322.8</v>
      </c>
      <c r="CB74" s="19">
        <f>SUM(CA15:CA18,CB7:CB10)</f>
        <v>407.6</v>
      </c>
      <c r="CC74" s="19">
        <f>SUM(CB15:CB18,CC7:CC10)</f>
        <v>454</v>
      </c>
      <c r="CD74" s="43">
        <f>SUM(CC15:CC18,CD7:CD10)</f>
        <v>304.60000000000002</v>
      </c>
      <c r="CE74" s="19">
        <f>SUM(CD15:CD18,CE7:CE10)</f>
        <v>425.80000000000007</v>
      </c>
      <c r="CF74" s="19">
        <f>SUM(CE15:CE18,CF7:CF10)</f>
        <v>430.6</v>
      </c>
      <c r="CG74" s="43">
        <f>SUM(CF15:CF18,CG7:CG10)</f>
        <v>319.89999999999998</v>
      </c>
      <c r="CH74" s="19">
        <f>SUM(CG15:CG18,CH7:CH10)</f>
        <v>462.40000000000003</v>
      </c>
      <c r="CI74" s="43">
        <f>SUM(CH15:CH18,CI7:CI10)</f>
        <v>220.8</v>
      </c>
      <c r="CJ74" s="19">
        <f>SUM(CI15:CI18,CJ7:CJ10)</f>
        <v>240.20000000000002</v>
      </c>
      <c r="CK74" s="19">
        <f>SUM(CJ15:CJ18,CK7:CK10)</f>
        <v>459</v>
      </c>
      <c r="CL74" s="19">
        <f>SUM(CK15:CK18,CL7:CL10)</f>
        <v>487.8</v>
      </c>
      <c r="CM74" s="19">
        <f>SUM(CL15:CL18,CM7:CM10)</f>
        <v>372.8</v>
      </c>
      <c r="CN74" s="19">
        <f>SUM(CM15:CM18,CN7:CN10)</f>
        <v>269.39999999999998</v>
      </c>
      <c r="CO74" s="19">
        <f>SUM(CN15:CN18,CO7:CO10)</f>
        <v>309.20000000000005</v>
      </c>
      <c r="CP74" s="19">
        <f>SUM(CO15:CO18,CP7:CP10)</f>
        <v>415.40000000000003</v>
      </c>
      <c r="CQ74" s="19">
        <f>SUM(CP15:CP18,CQ7:CQ10)</f>
        <v>368.80000000000007</v>
      </c>
      <c r="CR74" s="19"/>
      <c r="CS74" s="4">
        <f t="shared" si="125"/>
        <v>387.41052631578941</v>
      </c>
      <c r="CT74" s="25" t="s">
        <v>135</v>
      </c>
      <c r="CU74" s="4">
        <f t="shared" si="126"/>
        <v>389.70612903225799</v>
      </c>
      <c r="CV74" s="25" t="s">
        <v>229</v>
      </c>
      <c r="CW74" s="31"/>
      <c r="CX74" s="5"/>
      <c r="DA74" s="19"/>
      <c r="DC74" s="44">
        <v>2021</v>
      </c>
      <c r="DD74" s="44">
        <v>719</v>
      </c>
      <c r="DF74" s="8">
        <v>2018</v>
      </c>
      <c r="DG74" s="19">
        <v>740.60000000000014</v>
      </c>
      <c r="DI74" s="8">
        <v>2009</v>
      </c>
      <c r="DJ74" s="19">
        <v>454</v>
      </c>
      <c r="DL74" s="8">
        <v>1934</v>
      </c>
      <c r="DM74" s="27">
        <v>188.976</v>
      </c>
      <c r="DO74" s="8">
        <v>2004</v>
      </c>
      <c r="DP74" s="19">
        <v>171.2</v>
      </c>
      <c r="DR74" s="8">
        <v>1968</v>
      </c>
      <c r="DS74" s="8">
        <v>202.184</v>
      </c>
      <c r="DU74" s="8">
        <v>1992</v>
      </c>
      <c r="DV74" s="19">
        <v>220.2</v>
      </c>
      <c r="DY74" s="8">
        <v>1989</v>
      </c>
      <c r="DZ74" s="19">
        <v>62.2</v>
      </c>
      <c r="EB74" s="8">
        <v>1951</v>
      </c>
      <c r="EC74" s="8">
        <v>59.69</v>
      </c>
      <c r="EE74" s="8">
        <v>1953</v>
      </c>
      <c r="EF74" s="8">
        <v>59.436</v>
      </c>
      <c r="EH74" s="8">
        <v>1953</v>
      </c>
      <c r="EI74" s="8">
        <v>66.548000000000002</v>
      </c>
      <c r="EK74" s="8">
        <v>1989</v>
      </c>
      <c r="EL74" s="8">
        <v>86.3</v>
      </c>
      <c r="EN74" s="44">
        <v>2022</v>
      </c>
      <c r="EO74" s="44">
        <v>80.400000000000006</v>
      </c>
      <c r="EQ74" s="8">
        <v>1961</v>
      </c>
      <c r="ER74" s="8">
        <v>85.852000000000004</v>
      </c>
      <c r="ET74" s="8">
        <v>1939</v>
      </c>
      <c r="EU74" s="8">
        <v>76.962000000000003</v>
      </c>
      <c r="EW74" s="44">
        <v>2020</v>
      </c>
      <c r="EX74" s="44">
        <v>64.599999999999994</v>
      </c>
      <c r="EZ74" s="8">
        <v>1956</v>
      </c>
      <c r="FA74" s="8">
        <v>75.945999999999998</v>
      </c>
      <c r="FC74" s="8">
        <v>1971</v>
      </c>
      <c r="FD74" s="8">
        <v>60</v>
      </c>
      <c r="FF74" s="8">
        <v>1958</v>
      </c>
      <c r="FG74" s="8">
        <v>63.246000000000002</v>
      </c>
      <c r="FI74" s="8">
        <v>1975</v>
      </c>
      <c r="FJ74" s="19">
        <v>117</v>
      </c>
      <c r="FL74" s="8">
        <v>2005</v>
      </c>
      <c r="FM74" s="19">
        <v>169.60000000000002</v>
      </c>
      <c r="FO74" s="8">
        <v>2004</v>
      </c>
      <c r="FP74" s="19">
        <v>216.60000000000002</v>
      </c>
      <c r="FR74" s="8">
        <v>2014</v>
      </c>
      <c r="FS74" s="8">
        <v>289.60000000000002</v>
      </c>
      <c r="FU74" s="8">
        <v>1937</v>
      </c>
      <c r="FV74" s="8">
        <v>346.964</v>
      </c>
      <c r="FX74" s="8">
        <v>1977</v>
      </c>
      <c r="FY74" s="8">
        <v>422</v>
      </c>
      <c r="GA74" s="44">
        <v>2021</v>
      </c>
      <c r="GB74" s="44">
        <v>496.2</v>
      </c>
      <c r="GD74" s="8">
        <v>1955</v>
      </c>
      <c r="GE74" s="19">
        <v>550.92599999999993</v>
      </c>
      <c r="GG74" s="8">
        <v>1943</v>
      </c>
      <c r="GH74" s="8">
        <v>619.50599999999997</v>
      </c>
      <c r="GJ74" s="8">
        <v>1966</v>
      </c>
      <c r="GK74" s="19">
        <v>664.71800000000007</v>
      </c>
      <c r="GM74" s="8">
        <v>1975</v>
      </c>
      <c r="GN74" s="19">
        <v>443</v>
      </c>
      <c r="GP74" s="8">
        <v>1977</v>
      </c>
      <c r="GQ74" s="19">
        <v>502</v>
      </c>
      <c r="GS74" s="8">
        <v>1971</v>
      </c>
      <c r="GT74" s="19">
        <v>561.96</v>
      </c>
      <c r="GV74" s="8">
        <v>1984</v>
      </c>
      <c r="GW74" s="19">
        <v>616</v>
      </c>
      <c r="GY74" s="8">
        <v>1961</v>
      </c>
      <c r="GZ74" s="19">
        <v>166.11599999999999</v>
      </c>
      <c r="HB74" s="8">
        <v>1937</v>
      </c>
      <c r="HC74" s="19">
        <v>117.602</v>
      </c>
    </row>
    <row r="75" spans="1:211">
      <c r="A75" s="8" t="s">
        <v>126</v>
      </c>
      <c r="C75" s="19">
        <f>SUM(B16:B18,C7)</f>
        <v>134.11199999999999</v>
      </c>
      <c r="D75" s="19">
        <f>SUM(C16:C18,D7)</f>
        <v>99.568000000000012</v>
      </c>
      <c r="E75" s="19">
        <f>SUM(D16:D18,E7)</f>
        <v>158.49599999999998</v>
      </c>
      <c r="F75" s="19">
        <f>SUM(E16:E18,F7)</f>
        <v>77.977999999999994</v>
      </c>
      <c r="G75" s="19">
        <f>SUM(F16:F18,G7)</f>
        <v>180.34</v>
      </c>
      <c r="H75" s="19">
        <f>SUM(G16:G18,H7)</f>
        <v>206.24799999999999</v>
      </c>
      <c r="I75" s="19">
        <f>SUM(H16:H18,I7)</f>
        <v>222.75799999999998</v>
      </c>
      <c r="J75" s="19">
        <f>SUM(I16:I18,J7)</f>
        <v>129.54</v>
      </c>
      <c r="K75" s="19">
        <f>SUM(J16:J18,K7)</f>
        <v>171.45</v>
      </c>
      <c r="L75" s="19">
        <f>SUM(K16:K18,L7)</f>
        <v>238.50600000000003</v>
      </c>
      <c r="M75" s="19">
        <f>SUM(L16:L18,M7)</f>
        <v>178.054</v>
      </c>
      <c r="N75" s="19">
        <f>SUM(M16:M18,N7)</f>
        <v>253.238</v>
      </c>
      <c r="O75" s="19">
        <f>SUM(N16:N18,O7)</f>
        <v>138.17600000000002</v>
      </c>
      <c r="P75" s="19">
        <f>SUM(O16:O18,P7)</f>
        <v>89.408000000000001</v>
      </c>
      <c r="Q75" s="19">
        <f>SUM(P16:P18,Q7)</f>
        <v>356.61600000000004</v>
      </c>
      <c r="R75" s="19">
        <f>SUM(Q16:Q18,R7)</f>
        <v>192.53199999999998</v>
      </c>
      <c r="S75" s="19">
        <f>SUM(R16:R18,S7)</f>
        <v>188.97600000000003</v>
      </c>
      <c r="T75" s="19">
        <f>SUM(S16:S18,T7)</f>
        <v>205.74</v>
      </c>
      <c r="U75" s="19">
        <f>SUM(T16:T18,U7)</f>
        <v>177.292</v>
      </c>
      <c r="V75" s="19">
        <f>SUM(U16:U18,V7)</f>
        <v>190.24600000000001</v>
      </c>
      <c r="W75" s="19">
        <f>SUM(V16:V18,W7)</f>
        <v>200.91399999999999</v>
      </c>
      <c r="X75" s="19">
        <f>SUM(W16:W18,X7)</f>
        <v>415.54399999999998</v>
      </c>
      <c r="Y75" s="19">
        <f>SUM(X16:X18,Y7)</f>
        <v>435.35599999999999</v>
      </c>
      <c r="Z75" s="19">
        <f>SUM(Y16:Y18,Z7)</f>
        <v>203.20000000000002</v>
      </c>
      <c r="AA75" s="19">
        <f>SUM(Z16:Z18,AA7)</f>
        <v>140.97</v>
      </c>
      <c r="AB75" s="19">
        <f>SUM(AA16:AA18,AB7)</f>
        <v>189.99200000000002</v>
      </c>
      <c r="AC75" s="19">
        <f>SUM(AB16:AB18,AC7)</f>
        <v>196.34200000000001</v>
      </c>
      <c r="AD75" s="19">
        <f>SUM(AC16:AC18,AD7)</f>
        <v>255.524</v>
      </c>
      <c r="AE75" s="19">
        <f>SUM(AD16:AD18,AE7)</f>
        <v>125.98400000000001</v>
      </c>
      <c r="AF75" s="19">
        <f>SUM(AE16:AE18,AF7)</f>
        <v>108.96600000000001</v>
      </c>
      <c r="AG75" s="19">
        <f>SUM(AF16:AF18,AG7)</f>
        <v>205.48599999999999</v>
      </c>
      <c r="AH75" s="19">
        <f>SUM(AG16:AG18,AH7)</f>
        <v>168.65600000000001</v>
      </c>
      <c r="AI75" s="19">
        <f>SUM(AH16:AH18,AI7)</f>
        <v>235.96600000000001</v>
      </c>
      <c r="AJ75" s="19">
        <f>SUM(AI16:AI18,AJ7)</f>
        <v>116.078</v>
      </c>
      <c r="AK75" s="19">
        <f>SUM(AJ16:AJ18,AK7)</f>
        <v>196.34199999999998</v>
      </c>
      <c r="AL75" s="19">
        <f>SUM(AK16:AK18,AL7)</f>
        <v>240.28399999999999</v>
      </c>
      <c r="AM75" s="19">
        <f>SUM(AL16:AL18,AM7)</f>
        <v>152.90800000000002</v>
      </c>
      <c r="AN75" s="19">
        <f>SUM(AM16:AM18,AN7)</f>
        <v>209.55</v>
      </c>
      <c r="AO75" s="19">
        <f>SUM(AN16:AN18,AO7)</f>
        <v>211.328</v>
      </c>
      <c r="AP75" s="19">
        <f>SUM(AO16:AO18,AP7)</f>
        <v>135.89000000000001</v>
      </c>
      <c r="AQ75" s="19">
        <f>SUM(AP16:AP18,AQ7)</f>
        <v>156.57999999999998</v>
      </c>
      <c r="AR75" s="19">
        <f>SUM(AQ16:AQ18,AR7)</f>
        <v>270</v>
      </c>
      <c r="AS75" s="19">
        <f>SUM(AR16:AR18,AS7)</f>
        <v>114</v>
      </c>
      <c r="AT75" s="19">
        <f>SUM(AS16:AS18,AT7)</f>
        <v>125</v>
      </c>
      <c r="AU75" s="19">
        <f>SUM(AT16:AT18,AU7)</f>
        <v>220</v>
      </c>
      <c r="AV75" s="19">
        <f>SUM(AU16:AU18,AV7)</f>
        <v>264</v>
      </c>
      <c r="AW75" s="19">
        <f>SUM(AV16:AV18,AW7)</f>
        <v>254</v>
      </c>
      <c r="AX75" s="19">
        <f>SUM(AW16:AW18,AX7)</f>
        <v>209</v>
      </c>
      <c r="AY75" s="19">
        <f>SUM(AX16:AX18,AY7)</f>
        <v>136</v>
      </c>
      <c r="AZ75" s="19">
        <f>SUM(AY16:AY18,AZ7)</f>
        <v>331</v>
      </c>
      <c r="BA75" s="19">
        <f>SUM(AZ16:AZ18,BA7)</f>
        <v>139</v>
      </c>
      <c r="BB75" s="19">
        <f>SUM(BA16:BA18,BB7)</f>
        <v>229</v>
      </c>
      <c r="BC75" s="19">
        <f>SUM(BB16:BB18,BC7)</f>
        <v>118</v>
      </c>
      <c r="BD75" s="19">
        <f>SUM(BC16:BC18,BD7)</f>
        <v>201</v>
      </c>
      <c r="BE75" s="19">
        <f>SUM(BD16:BD18,BE7)</f>
        <v>348</v>
      </c>
      <c r="BF75" s="19">
        <f>SUM(BE16:BE18,BF7)</f>
        <v>220.1</v>
      </c>
      <c r="BG75" s="19">
        <f>SUM(BF16:BF18,BG7)</f>
        <v>132.5</v>
      </c>
      <c r="BH75" s="19">
        <f>SUM(BG16:BG18,BH7)</f>
        <v>240.2</v>
      </c>
      <c r="BI75" s="19">
        <f>SUM(BH16:BH18,BI7)</f>
        <v>202.7</v>
      </c>
      <c r="BJ75" s="19">
        <f>SUM(BI16:BI18,BJ7)</f>
        <v>176.20000000000002</v>
      </c>
      <c r="BK75" s="19">
        <f>SUM(BJ16:BJ18,BK7)</f>
        <v>206.29999999999998</v>
      </c>
      <c r="BL75" s="19">
        <f>SUM(BK16:BK18,BL7)</f>
        <v>177.4</v>
      </c>
      <c r="BM75" s="19">
        <f>SUM(BL16:BL18,BM7)</f>
        <v>217.40000000000003</v>
      </c>
      <c r="BN75" s="19">
        <f>SUM(BM16:BM18,BN7)</f>
        <v>227.6</v>
      </c>
      <c r="BO75" s="19">
        <f>SUM(BN16:BN18,BO7)</f>
        <v>288.20000000000005</v>
      </c>
      <c r="BP75" s="19">
        <f>SUM(BO16:BO18,BP7)</f>
        <v>182.8</v>
      </c>
      <c r="BQ75" s="19">
        <f>SUM(BP16:BP18,BQ7)</f>
        <v>239.1</v>
      </c>
      <c r="BR75" s="19">
        <f>SUM(BQ16:BQ18,BR7)</f>
        <v>77.899999999999991</v>
      </c>
      <c r="BS75" s="19">
        <f>SUM(BR16:BR18,BS7)</f>
        <v>274.8</v>
      </c>
      <c r="BT75" s="19">
        <f>SUM(BS16:BS18,BT7)</f>
        <v>316.39999999999998</v>
      </c>
      <c r="BU75" s="19">
        <f>SUM(BT16:BT18,BU7)</f>
        <v>97.000000000000014</v>
      </c>
      <c r="BV75" s="19">
        <f>SUM(BU16:BU18,BV7)</f>
        <v>426.8</v>
      </c>
      <c r="BW75" s="19">
        <f>SUM(BV16:BV18,BW7)</f>
        <v>153.59999999999997</v>
      </c>
      <c r="BX75" s="19">
        <f>SUM(BW16:BW18,BX7)</f>
        <v>144</v>
      </c>
      <c r="BY75" s="19">
        <f>SUM(BX16:BX18,BY7)</f>
        <v>273.59999999999997</v>
      </c>
      <c r="BZ75" s="19">
        <f>SUM(BY16:BY18,BZ7)</f>
        <v>153.80000000000001</v>
      </c>
      <c r="CA75" s="19">
        <f>SUM(BZ16:BZ18,CA7)</f>
        <v>245.4</v>
      </c>
      <c r="CB75" s="19">
        <f>SUM(CA16:CA18,CB7)</f>
        <v>182</v>
      </c>
      <c r="CC75" s="19">
        <f>SUM(CB16:CB18,CC7)</f>
        <v>213.8</v>
      </c>
      <c r="CD75" s="19">
        <f>SUM(CC16:CC18,CD7)</f>
        <v>208.00000000000003</v>
      </c>
      <c r="CE75" s="19">
        <f>SUM(CD16:CD18,CE7)</f>
        <v>222.8</v>
      </c>
      <c r="CF75" s="19">
        <f>SUM(CE16:CE18,CF7)</f>
        <v>265.20000000000005</v>
      </c>
      <c r="CG75" s="19">
        <f>SUM(CF16:CF18,CG7)</f>
        <v>144.4</v>
      </c>
      <c r="CH75" s="19">
        <f>SUM(CG16:CG18,CH7)</f>
        <v>200.8</v>
      </c>
      <c r="CI75" s="19">
        <f>SUM(CH16:CH18,CI7)</f>
        <v>75.2</v>
      </c>
      <c r="CJ75" s="19">
        <f>SUM(CI16:CI18,CJ7)</f>
        <v>95.4</v>
      </c>
      <c r="CK75" s="19">
        <f>SUM(CJ16:CJ18,CK7)</f>
        <v>192.39999999999998</v>
      </c>
      <c r="CL75" s="19">
        <f>SUM(CK16:CK18,CL7)</f>
        <v>150.80000000000001</v>
      </c>
      <c r="CM75" s="19">
        <f>SUM(CL16:CL18,CM7)</f>
        <v>153.80000000000001</v>
      </c>
      <c r="CN75" s="19">
        <f>SUM(CM16:CM18,CN7)</f>
        <v>162</v>
      </c>
      <c r="CO75" s="19">
        <f>SUM(CN16:CN18,CO7)</f>
        <v>134.79999999999998</v>
      </c>
      <c r="CP75" s="19">
        <f>SUM(CO16:CO18,CP7)</f>
        <v>182.79999999999998</v>
      </c>
      <c r="CQ75" s="19">
        <f>SUM(CP16:CP18,CQ7)</f>
        <v>198.6</v>
      </c>
      <c r="CR75" s="19">
        <f>SUM(CQ16:CQ18,CR7)</f>
        <v>75.8</v>
      </c>
      <c r="CS75" s="4">
        <f t="shared" si="125"/>
        <v>196.22631578947372</v>
      </c>
      <c r="CT75" s="25" t="s">
        <v>126</v>
      </c>
      <c r="CU75" s="4">
        <f t="shared" si="126"/>
        <v>196.83584946236559</v>
      </c>
      <c r="CW75" s="31"/>
      <c r="CX75" s="5"/>
      <c r="DA75" s="19"/>
      <c r="DC75" s="8">
        <v>1971</v>
      </c>
      <c r="DD75" s="19">
        <v>729</v>
      </c>
      <c r="DF75" s="8">
        <v>1942</v>
      </c>
      <c r="DG75" s="19">
        <v>741.68</v>
      </c>
      <c r="DI75" s="8">
        <v>2017</v>
      </c>
      <c r="DJ75" s="8">
        <v>459</v>
      </c>
      <c r="DL75" s="8">
        <v>2003</v>
      </c>
      <c r="DM75" s="27">
        <v>192</v>
      </c>
      <c r="DO75" s="8">
        <v>1980</v>
      </c>
      <c r="DP75" s="19">
        <v>176</v>
      </c>
      <c r="DR75" s="8">
        <v>2010</v>
      </c>
      <c r="DS75" s="8">
        <v>207.2</v>
      </c>
      <c r="DU75" s="8">
        <v>1977</v>
      </c>
      <c r="DV75" s="19">
        <v>222</v>
      </c>
      <c r="DY75" s="8">
        <v>2005</v>
      </c>
      <c r="DZ75" s="19">
        <v>65.2</v>
      </c>
      <c r="EB75" s="8">
        <v>2017</v>
      </c>
      <c r="EC75" s="8">
        <v>61.8</v>
      </c>
      <c r="EE75" s="8">
        <v>1995</v>
      </c>
      <c r="EF75" s="8">
        <v>59.6</v>
      </c>
      <c r="EH75" s="8">
        <v>2011</v>
      </c>
      <c r="EI75" s="8">
        <v>67.599999999999994</v>
      </c>
      <c r="EK75" s="8">
        <v>1953</v>
      </c>
      <c r="EL75" s="8">
        <v>87.884</v>
      </c>
      <c r="EN75" s="8">
        <v>1954</v>
      </c>
      <c r="EO75" s="8">
        <v>81.534000000000006</v>
      </c>
      <c r="EQ75" s="8">
        <v>1977</v>
      </c>
      <c r="ER75" s="8">
        <v>86</v>
      </c>
      <c r="ET75" s="8">
        <v>1934</v>
      </c>
      <c r="EU75" s="8">
        <v>77.215999999999994</v>
      </c>
      <c r="EW75" s="8">
        <v>1978</v>
      </c>
      <c r="EX75" s="8">
        <v>65</v>
      </c>
      <c r="EZ75" s="8">
        <v>1968</v>
      </c>
      <c r="FA75" s="8">
        <v>75.945999999999998</v>
      </c>
      <c r="FC75" s="8">
        <v>1987</v>
      </c>
      <c r="FD75" s="8">
        <v>61.5</v>
      </c>
      <c r="FF75" s="8">
        <v>2004</v>
      </c>
      <c r="FG75" s="8">
        <v>68.8</v>
      </c>
      <c r="FI75" s="8">
        <v>1971</v>
      </c>
      <c r="FJ75" s="19">
        <v>120</v>
      </c>
      <c r="FL75" s="8">
        <v>1942</v>
      </c>
      <c r="FM75" s="19">
        <v>169.672</v>
      </c>
      <c r="FO75" s="8">
        <v>1940</v>
      </c>
      <c r="FP75" s="19">
        <v>217.93200000000002</v>
      </c>
      <c r="FR75" s="8">
        <v>1972</v>
      </c>
      <c r="FS75" s="8">
        <v>294</v>
      </c>
      <c r="FU75" s="8">
        <v>1970</v>
      </c>
      <c r="FV75" s="8">
        <v>347.21800000000002</v>
      </c>
      <c r="FX75" s="44">
        <v>2021</v>
      </c>
      <c r="FY75" s="44">
        <v>425</v>
      </c>
      <c r="GA75" s="8">
        <v>1957</v>
      </c>
      <c r="GB75" s="19">
        <v>497.07799999999997</v>
      </c>
      <c r="GD75" s="8">
        <v>1957</v>
      </c>
      <c r="GE75" s="19">
        <v>552.70399999999995</v>
      </c>
      <c r="GG75" s="8">
        <v>1954</v>
      </c>
      <c r="GH75" s="8">
        <v>620.52199999999993</v>
      </c>
      <c r="GJ75" s="8">
        <v>1974</v>
      </c>
      <c r="GK75" s="19">
        <v>668</v>
      </c>
      <c r="GM75" s="8">
        <v>1978</v>
      </c>
      <c r="GN75" s="19">
        <v>444</v>
      </c>
      <c r="GP75" s="8">
        <v>1951</v>
      </c>
      <c r="GQ75" s="19">
        <v>502.41200000000003</v>
      </c>
      <c r="GS75" s="8">
        <v>1951</v>
      </c>
      <c r="GT75" s="19">
        <v>562.10200000000009</v>
      </c>
      <c r="GV75" s="8">
        <v>1977</v>
      </c>
      <c r="GW75" s="19">
        <v>617</v>
      </c>
      <c r="GY75" s="8">
        <v>1962</v>
      </c>
      <c r="GZ75" s="19">
        <v>166.37</v>
      </c>
      <c r="HB75" s="8">
        <v>1956</v>
      </c>
      <c r="HC75" s="19">
        <v>118.87199999999999</v>
      </c>
    </row>
    <row r="76" spans="1:211">
      <c r="A76" s="8" t="s">
        <v>130</v>
      </c>
      <c r="C76" s="8">
        <f>SUM(B16:B18,C7:C8)</f>
        <v>196.08799999999999</v>
      </c>
      <c r="D76" s="8">
        <f>SUM(C16:C18,D7:D8)</f>
        <v>172.21200000000002</v>
      </c>
      <c r="E76" s="8">
        <f>SUM(D16:D18,E7:E8)</f>
        <v>236.98199999999997</v>
      </c>
      <c r="F76" s="8">
        <f>SUM(E16:E18,F7:F8)</f>
        <v>94.233999999999995</v>
      </c>
      <c r="G76" s="8">
        <f>SUM(F16:F18,G7:G8)</f>
        <v>192.53200000000001</v>
      </c>
      <c r="H76" s="8">
        <f>SUM(G16:G18,H7:H8)</f>
        <v>335.28</v>
      </c>
      <c r="I76" s="8">
        <f>SUM(H16:H18,I7:I8)</f>
        <v>296.16399999999999</v>
      </c>
      <c r="J76" s="8">
        <f>SUM(I16:I18,J7:J8)</f>
        <v>245.36399999999998</v>
      </c>
      <c r="K76" s="8">
        <f>SUM(J16:J18,K7:K8)</f>
        <v>173.22799999999998</v>
      </c>
      <c r="L76" s="8">
        <f>SUM(K16:K18,L7:L8)</f>
        <v>294.38600000000002</v>
      </c>
      <c r="M76" s="8">
        <f>SUM(L16:L18,M7:M8)</f>
        <v>266.19200000000001</v>
      </c>
      <c r="N76" s="8">
        <f>SUM(M16:M18,N7:N8)</f>
        <v>289.05200000000002</v>
      </c>
      <c r="O76" s="8">
        <f>SUM(N16:N18,O7:O8)</f>
        <v>201.42200000000003</v>
      </c>
      <c r="P76" s="8">
        <f>SUM(O16:O18,P7:P8)</f>
        <v>189.99200000000002</v>
      </c>
      <c r="Q76" s="8">
        <f>SUM(P16:P18,Q7:Q8)</f>
        <v>432.30800000000005</v>
      </c>
      <c r="R76" s="8">
        <f>SUM(Q16:Q18,R7:R8)</f>
        <v>207.51799999999997</v>
      </c>
      <c r="S76" s="8">
        <f>SUM(R16:R18,S7:S8)</f>
        <v>206.50200000000004</v>
      </c>
      <c r="T76" s="8">
        <f>SUM(S16:S18,T7:T8)</f>
        <v>215.392</v>
      </c>
      <c r="U76" s="8">
        <f>SUM(T16:T18,U7:U8)</f>
        <v>205.48599999999999</v>
      </c>
      <c r="V76" s="8">
        <f>SUM(U16:U18,V7:V8)</f>
        <v>213.614</v>
      </c>
      <c r="W76" s="8">
        <f>SUM(V16:V18,W7:W8)</f>
        <v>260.60399999999998</v>
      </c>
      <c r="X76" s="8">
        <f>SUM(W16:W18,X7:X8)</f>
        <v>445.51599999999996</v>
      </c>
      <c r="Y76" s="8">
        <f>SUM(X16:X18,Y7:Y8)</f>
        <v>483.36199999999997</v>
      </c>
      <c r="Z76" s="8">
        <f>SUM(Y16:Y18,Z7:Z8)</f>
        <v>229.87</v>
      </c>
      <c r="AA76" s="8">
        <f>SUM(Z16:Z18,AA7:AA8)</f>
        <v>253.238</v>
      </c>
      <c r="AB76" s="8">
        <f>SUM(AA16:AA18,AB7:AB8)</f>
        <v>215.90000000000003</v>
      </c>
      <c r="AC76" s="8">
        <f>SUM(AB16:AB18,AC7:AC8)</f>
        <v>245.11</v>
      </c>
      <c r="AD76" s="8">
        <f>SUM(AC16:AC18,AD7:AD8)</f>
        <v>373.38</v>
      </c>
      <c r="AE76" s="8">
        <f>SUM(AD16:AD18,AE7:AE8)</f>
        <v>135.636</v>
      </c>
      <c r="AF76" s="8">
        <f>SUM(AE16:AE18,AF7:AF8)</f>
        <v>180.34</v>
      </c>
      <c r="AG76" s="8">
        <f>SUM(AF16:AF18,AG7:AG8)</f>
        <v>237.23599999999999</v>
      </c>
      <c r="AH76" s="8">
        <f>SUM(AG16:AG18,AH7:AH8)</f>
        <v>176.02199999999999</v>
      </c>
      <c r="AI76" s="8">
        <f>SUM(AH16:AH18,AI7:AI8)</f>
        <v>311.91200000000003</v>
      </c>
      <c r="AJ76" s="8">
        <f>SUM(AI16:AI18,AJ7:AJ8)</f>
        <v>160.274</v>
      </c>
      <c r="AK76" s="8">
        <f>SUM(AJ16:AJ18,AK7:AK8)</f>
        <v>208.78799999999998</v>
      </c>
      <c r="AL76" s="8">
        <f>SUM(AK16:AK18,AL7:AL8)</f>
        <v>295.14799999999997</v>
      </c>
      <c r="AM76" s="8">
        <f>SUM(AL16:AL18,AM7:AM8)</f>
        <v>172.21200000000002</v>
      </c>
      <c r="AN76" s="8">
        <f>SUM(AM16:AM18,AN7:AN8)</f>
        <v>245.364</v>
      </c>
      <c r="AO76" s="8">
        <f>SUM(AN16:AN18,AO7:AO8)</f>
        <v>220.726</v>
      </c>
      <c r="AP76" s="8">
        <f>SUM(AO16:AO18,AP7:AP8)</f>
        <v>145.542</v>
      </c>
      <c r="AQ76" s="8">
        <f>SUM(AP16:AP18,AQ7:AQ8)</f>
        <v>188.57999999999998</v>
      </c>
      <c r="AR76" s="8">
        <f>SUM(AQ16:AQ18,AR7:AR8)</f>
        <v>281</v>
      </c>
      <c r="AS76" s="8">
        <f>SUM(AR16:AR18,AS7:AS8)</f>
        <v>115</v>
      </c>
      <c r="AT76" s="8">
        <f>SUM(AS16:AS18,AT7:AT8)</f>
        <v>158</v>
      </c>
      <c r="AU76" s="8">
        <f>SUM(AT16:AT18,AU7:AU8)</f>
        <v>270</v>
      </c>
      <c r="AV76" s="8">
        <f>SUM(AU16:AU18,AV7:AV8)</f>
        <v>277</v>
      </c>
      <c r="AW76" s="8">
        <f>SUM(AV16:AV18,AW7:AW8)</f>
        <v>317</v>
      </c>
      <c r="AX76" s="8">
        <f>SUM(AW16:AW18,AX7:AX8)</f>
        <v>219</v>
      </c>
      <c r="AY76" s="8">
        <f>SUM(AX16:AX18,AY7:AY8)</f>
        <v>187</v>
      </c>
      <c r="AZ76" s="8">
        <f>SUM(AY16:AY18,AZ7:AZ8)</f>
        <v>355</v>
      </c>
      <c r="BA76" s="8">
        <f>SUM(AZ16:AZ18,BA7:BA8)</f>
        <v>142</v>
      </c>
      <c r="BB76" s="8">
        <f>SUM(BA16:BA18,BB7:BB8)</f>
        <v>272</v>
      </c>
      <c r="BC76" s="8">
        <f>SUM(BB16:BB18,BC7:BC8)</f>
        <v>119</v>
      </c>
      <c r="BD76" s="8">
        <f>SUM(BC16:BC18,BD7:BD8)</f>
        <v>256</v>
      </c>
      <c r="BE76" s="8">
        <f>SUM(BD16:BD18,BE7:BE8)</f>
        <v>366</v>
      </c>
      <c r="BF76" s="8">
        <f>SUM(BE16:BE18,BF7:BF8)</f>
        <v>348.79999999999995</v>
      </c>
      <c r="BG76" s="8">
        <f>SUM(BF16:BF18,BG7:BG8)</f>
        <v>161.6</v>
      </c>
      <c r="BH76" s="8">
        <f>SUM(BG16:BG18,BH7:BH8)</f>
        <v>298.8</v>
      </c>
      <c r="BI76" s="8">
        <f>SUM(BH16:BH18,BI7:BI8)</f>
        <v>272.5</v>
      </c>
      <c r="BJ76" s="8">
        <f>SUM(BI16:BI18,BJ7:BJ8)</f>
        <v>179.8</v>
      </c>
      <c r="BK76" s="8">
        <f>SUM(BJ16:BJ18,BK7:BK8)</f>
        <v>261.59999999999997</v>
      </c>
      <c r="BL76" s="8">
        <f>SUM(BK16:BK18,BL7:BL8)</f>
        <v>259.7</v>
      </c>
      <c r="BM76" s="8">
        <f>SUM(BL16:BL18,BM7:BM8)</f>
        <v>310.90000000000003</v>
      </c>
      <c r="BN76" s="8">
        <f>SUM(BM16:BM18,BN7:BN8)</f>
        <v>258.89999999999998</v>
      </c>
      <c r="BO76" s="8">
        <f>SUM(BN16:BN18,BO7:BO8)</f>
        <v>410.40000000000003</v>
      </c>
      <c r="BP76" s="8">
        <f>SUM(BO16:BO18,BP7:BP8)</f>
        <v>239.20000000000002</v>
      </c>
      <c r="BQ76" s="8">
        <f>SUM(BP16:BP18,BQ7:BQ8)</f>
        <v>279.10000000000002</v>
      </c>
      <c r="BR76" s="8">
        <f>SUM(BQ16:BQ18,BR7:BR8)</f>
        <v>124.39999999999999</v>
      </c>
      <c r="BS76" s="8">
        <f>SUM(BR16:BR18,BS7:BS8)</f>
        <v>288.10000000000002</v>
      </c>
      <c r="BT76" s="8">
        <f>SUM(BS16:BS18,BT7:BT8)</f>
        <v>340.4</v>
      </c>
      <c r="BU76" s="8">
        <f>SUM(BT16:BT18,BU7:BU8)</f>
        <v>102.60000000000001</v>
      </c>
      <c r="BV76" s="8">
        <f>SUM(BU16:BU18,BV7:BV8)</f>
        <v>470.40000000000003</v>
      </c>
      <c r="BW76" s="8">
        <f>SUM(BV16:BV18,BW7:BW8)</f>
        <v>175.39999999999998</v>
      </c>
      <c r="BX76" s="8">
        <f>SUM(BW16:BW18,BX7:BX8)</f>
        <v>267.8</v>
      </c>
      <c r="BY76" s="8">
        <f>SUM(BX16:BX18,BY7:BY8)</f>
        <v>301.2</v>
      </c>
      <c r="BZ76" s="8">
        <f>SUM(BY16:BY18,BZ7:BZ8)</f>
        <v>187.8</v>
      </c>
      <c r="CA76" s="8">
        <f>SUM(BZ16:BZ18,CA7:CA8)</f>
        <v>255.20000000000002</v>
      </c>
      <c r="CB76" s="8">
        <f>SUM(CA16:CA18,CB7:CB8)</f>
        <v>208</v>
      </c>
      <c r="CC76" s="8">
        <f>SUM(CB16:CB18,CC7:CC8)</f>
        <v>312</v>
      </c>
      <c r="CD76" s="8">
        <f>SUM(CC16:CC18,CD7:CD8)</f>
        <v>214.40000000000003</v>
      </c>
      <c r="CE76" s="8">
        <f>SUM(CD16:CD18,CE7:CE8)</f>
        <v>234.60000000000002</v>
      </c>
      <c r="CF76" s="8">
        <f>SUM(CE16:CE18,CF7:CF8)</f>
        <v>303.20000000000005</v>
      </c>
      <c r="CG76" s="8">
        <f>SUM(CF16:CF18,CG7:CG8)</f>
        <v>163</v>
      </c>
      <c r="CH76" s="8">
        <f>SUM(CG16:CG18,CH7:CH8)</f>
        <v>218.8</v>
      </c>
      <c r="CI76" s="8">
        <f>SUM(CH16:CH18,CI7:CI8)</f>
        <v>90.4</v>
      </c>
      <c r="CJ76" s="8">
        <f>SUM(CI16:CI18,CJ7:CJ8)</f>
        <v>113.4</v>
      </c>
      <c r="CK76" s="8">
        <f>SUM(CJ16:CJ18,CK7:CK8)</f>
        <v>254.2</v>
      </c>
      <c r="CL76" s="8">
        <f>SUM(CK16:CK18,CL7:CL8)</f>
        <v>332.20000000000005</v>
      </c>
      <c r="CM76" s="8">
        <f>SUM(CL16:CL18,CM7:CM8)</f>
        <v>161.80000000000001</v>
      </c>
      <c r="CN76" s="8">
        <f>SUM(CM16:CM18,CN7:CN8)</f>
        <v>170.6</v>
      </c>
      <c r="CO76" s="8">
        <f>SUM(CN16:CN18,CO7:CO8)</f>
        <v>157.6</v>
      </c>
      <c r="CP76" s="8">
        <f>SUM(CO16:CO18,CP7:CP8)</f>
        <v>336.2</v>
      </c>
      <c r="CQ76" s="8">
        <f>SUM(CP16:CP18,CQ7:CQ8)</f>
        <v>238.8</v>
      </c>
      <c r="CR76" s="8">
        <f>SUM(CQ16:CQ18,CR7:CR8)</f>
        <v>88.399999999999991</v>
      </c>
      <c r="CS76" s="4">
        <f t="shared" si="125"/>
        <v>244.83684210526314</v>
      </c>
      <c r="CT76" s="25" t="s">
        <v>130</v>
      </c>
      <c r="CU76" s="4">
        <f t="shared" si="126"/>
        <v>241.79040860215056</v>
      </c>
      <c r="CW76" s="25" t="s">
        <v>140</v>
      </c>
      <c r="CX76" s="5"/>
      <c r="DA76" s="19"/>
      <c r="DC76" s="8">
        <v>1977</v>
      </c>
      <c r="DD76" s="19">
        <v>729</v>
      </c>
      <c r="DF76" s="8">
        <v>2000</v>
      </c>
      <c r="DG76" s="19">
        <v>747.1</v>
      </c>
      <c r="DI76" s="8">
        <v>2014</v>
      </c>
      <c r="DJ76" s="19">
        <v>462.40000000000003</v>
      </c>
      <c r="DL76" s="8">
        <v>1957</v>
      </c>
      <c r="DM76" s="27">
        <v>195.58</v>
      </c>
      <c r="DO76" s="8">
        <v>1961</v>
      </c>
      <c r="DP76" s="19">
        <v>179.578</v>
      </c>
      <c r="DR76" s="8">
        <v>1953</v>
      </c>
      <c r="DS76" s="8">
        <v>213.86799999999999</v>
      </c>
      <c r="DU76" s="8">
        <v>1999</v>
      </c>
      <c r="DV76" s="19">
        <v>226.8</v>
      </c>
      <c r="DY76" s="8">
        <v>1975</v>
      </c>
      <c r="DZ76" s="19">
        <v>67</v>
      </c>
      <c r="EB76" s="8">
        <v>1931</v>
      </c>
      <c r="EC76" s="8">
        <v>61.975999999999999</v>
      </c>
      <c r="EE76" s="8">
        <v>1954</v>
      </c>
      <c r="EF76" s="8">
        <v>60.451999999999998</v>
      </c>
      <c r="EH76" s="8">
        <v>1936</v>
      </c>
      <c r="EI76" s="8">
        <v>69.849999999999994</v>
      </c>
      <c r="EK76" s="44">
        <v>2021</v>
      </c>
      <c r="EL76" s="44">
        <v>88.2</v>
      </c>
      <c r="EN76" s="8">
        <v>1956</v>
      </c>
      <c r="EO76" s="8">
        <v>81.787999999999997</v>
      </c>
      <c r="EQ76" s="8">
        <v>1970</v>
      </c>
      <c r="ER76" s="8">
        <v>87.122</v>
      </c>
      <c r="ET76" s="8">
        <v>1936</v>
      </c>
      <c r="EU76" s="8">
        <v>78.739999999999995</v>
      </c>
      <c r="EW76" s="8">
        <v>1966</v>
      </c>
      <c r="EX76" s="8">
        <v>65.024000000000001</v>
      </c>
      <c r="EZ76" s="8">
        <v>1992</v>
      </c>
      <c r="FA76" s="8">
        <v>77.5</v>
      </c>
      <c r="FC76" s="8">
        <v>2018</v>
      </c>
      <c r="FD76" s="8">
        <v>62.6</v>
      </c>
      <c r="FF76" s="8">
        <v>1957</v>
      </c>
      <c r="FG76" s="8">
        <v>69.596000000000004</v>
      </c>
      <c r="FI76" s="8">
        <v>1933</v>
      </c>
      <c r="FJ76" s="19">
        <v>121.666</v>
      </c>
      <c r="FL76" s="8">
        <v>1984</v>
      </c>
      <c r="FM76" s="19">
        <v>170</v>
      </c>
      <c r="FO76" s="8">
        <v>1976</v>
      </c>
      <c r="FP76" s="19">
        <v>219</v>
      </c>
      <c r="FR76" s="8">
        <v>1936</v>
      </c>
      <c r="FS76" s="8">
        <v>295.65600000000001</v>
      </c>
      <c r="FU76" s="8">
        <v>1979</v>
      </c>
      <c r="FV76" s="8">
        <v>352</v>
      </c>
      <c r="FX76" s="8">
        <v>1998</v>
      </c>
      <c r="FY76" s="8">
        <v>433.4</v>
      </c>
      <c r="GA76" s="8">
        <v>1936</v>
      </c>
      <c r="GB76" s="19">
        <v>498.09399999999999</v>
      </c>
      <c r="GD76" s="8">
        <v>1941</v>
      </c>
      <c r="GE76" s="19">
        <v>553.46600000000001</v>
      </c>
      <c r="GG76" s="8">
        <v>1957</v>
      </c>
      <c r="GH76" s="8">
        <v>622.29999999999995</v>
      </c>
      <c r="GJ76" s="8">
        <v>1993</v>
      </c>
      <c r="GK76" s="19">
        <v>673.69999999999993</v>
      </c>
      <c r="GM76" s="8">
        <v>1950</v>
      </c>
      <c r="GN76" s="19">
        <v>445.77000000000004</v>
      </c>
      <c r="GP76" s="8">
        <v>1997</v>
      </c>
      <c r="GQ76" s="19">
        <v>506.29999999999995</v>
      </c>
      <c r="GS76" s="8">
        <v>1942</v>
      </c>
      <c r="GT76" s="19">
        <v>563.37199999999996</v>
      </c>
      <c r="GV76" s="8">
        <v>1985</v>
      </c>
      <c r="GW76" s="19">
        <v>619</v>
      </c>
      <c r="GY76" s="8">
        <v>1965</v>
      </c>
      <c r="GZ76" s="19">
        <v>168.91</v>
      </c>
      <c r="HB76" s="8">
        <v>1939</v>
      </c>
      <c r="HC76" s="19">
        <v>119.126</v>
      </c>
    </row>
    <row r="77" spans="1:211">
      <c r="A77" s="8" t="s">
        <v>122</v>
      </c>
      <c r="B77" s="8" t="s">
        <v>140</v>
      </c>
      <c r="C77" s="19">
        <f>SUM(B13:B18,C7:C18)</f>
        <v>627.63400000000013</v>
      </c>
      <c r="D77" s="19">
        <f>SUM(C13:C18,D7:D18)</f>
        <v>730.25000000000011</v>
      </c>
      <c r="E77" s="19">
        <f>SUM(D13:D18,E7:E18)</f>
        <v>635.76200000000006</v>
      </c>
      <c r="F77" s="19">
        <f>SUM(E13:E18,F7:F18)</f>
        <v>796.28999999999985</v>
      </c>
      <c r="G77" s="19">
        <f>SUM(F13:F18,G7:G18)</f>
        <v>969.2639999999999</v>
      </c>
      <c r="H77" s="19">
        <f>SUM(G13:G18,H7:H18)</f>
        <v>1043.1780000000001</v>
      </c>
      <c r="I77" s="19">
        <f>SUM(H13:H18,I7:I18)</f>
        <v>866.64799999999991</v>
      </c>
      <c r="J77" s="19">
        <f>SUM(I13:I18,J7:J18)</f>
        <v>870.20399999999995</v>
      </c>
      <c r="K77" s="19">
        <f>SUM(J13:J18,K7:K18)</f>
        <v>828.29399999999998</v>
      </c>
      <c r="L77" s="19">
        <f>SUM(K13:K18,L7:L18)</f>
        <v>917.95600000000013</v>
      </c>
      <c r="M77" s="19">
        <f>SUM(L13:L18,M7:M18)</f>
        <v>1043.6859999999999</v>
      </c>
      <c r="N77" s="19">
        <f>SUM(M13:M18,N7:N18)</f>
        <v>1068.8320000000001</v>
      </c>
      <c r="O77" s="19">
        <f>SUM(N13:N18,O7:O18)</f>
        <v>985.774</v>
      </c>
      <c r="P77" s="19">
        <f>SUM(O13:O18,P7:P18)</f>
        <v>1041.1459999999997</v>
      </c>
      <c r="Q77" s="19">
        <f>SUM(P13:P18,Q7:Q18)</f>
        <v>1169.1620000000003</v>
      </c>
      <c r="R77" s="19">
        <f>SUM(Q13:Q18,R7:R18)</f>
        <v>941.06999999999971</v>
      </c>
      <c r="S77" s="19">
        <f>SUM(R13:R18,S7:S18)</f>
        <v>847.34399999999994</v>
      </c>
      <c r="T77" s="19">
        <f>SUM(S13:S18,T7:T18)</f>
        <v>1042.67</v>
      </c>
      <c r="U77" s="19">
        <f>SUM(T13:T18,U7:U18)</f>
        <v>955.80200000000013</v>
      </c>
      <c r="V77" s="19">
        <f>SUM(U13:U18,V7:V18)</f>
        <v>848.61399999999981</v>
      </c>
      <c r="W77" s="19">
        <f>SUM(V13:V18,W7:W18)</f>
        <v>1130.3</v>
      </c>
      <c r="X77" s="19">
        <f>SUM(W13:W18,X7:X18)</f>
        <v>1255.0139999999999</v>
      </c>
      <c r="Y77" s="19">
        <f>SUM(X13:X18,Y7:Y18)</f>
        <v>1333.2459999999999</v>
      </c>
      <c r="Z77" s="19">
        <f>SUM(Y13:Y18,Z7:Z18)</f>
        <v>1138.9359999999999</v>
      </c>
      <c r="AA77" s="19">
        <f>SUM(Z13:Z18,AA7:AA18)</f>
        <v>1047.4960000000001</v>
      </c>
      <c r="AB77" s="19">
        <f>SUM(AA13:AA18,AB7:AB18)</f>
        <v>1065.0220000000002</v>
      </c>
      <c r="AC77" s="19">
        <f>SUM(AB13:AB18,AC7:AC18)</f>
        <v>1069.848</v>
      </c>
      <c r="AD77" s="19">
        <f>SUM(AC13:AC18,AD7:AD18)</f>
        <v>894.08</v>
      </c>
      <c r="AE77" s="19">
        <f>SUM(AD13:AD18,AE7:AE18)</f>
        <v>716.02599999999995</v>
      </c>
      <c r="AF77" s="19">
        <f>SUM(AE13:AE18,AF7:AF18)</f>
        <v>858.01200000000006</v>
      </c>
      <c r="AG77" s="19">
        <f>SUM(AF13:AF18,AG7:AG18)</f>
        <v>792.4799999999999</v>
      </c>
      <c r="AH77" s="19">
        <f>SUM(AG13:AG18,AH7:AH18)</f>
        <v>1122.4259999999999</v>
      </c>
      <c r="AI77" s="19">
        <f>SUM(AH13:AH18,AI7:AI18)</f>
        <v>983.48800000000017</v>
      </c>
      <c r="AJ77" s="19">
        <f>SUM(AI13:AI18,AJ7:AJ18)</f>
        <v>921.25799999999992</v>
      </c>
      <c r="AK77" s="19">
        <f>SUM(AJ13:AJ18,AK7:AK18)</f>
        <v>892.55600000000004</v>
      </c>
      <c r="AL77" s="19">
        <f>SUM(AK13:AK18,AL7:AL18)</f>
        <v>1026.922</v>
      </c>
      <c r="AM77" s="19">
        <f>SUM(AL13:AL18,AM7:AM18)</f>
        <v>877.57</v>
      </c>
      <c r="AN77" s="19">
        <f>SUM(AM13:AM18,AN7:AN18)</f>
        <v>1118.3619999999999</v>
      </c>
      <c r="AO77" s="19">
        <f>SUM(AN13:AN18,AO7:AO18)</f>
        <v>722.88400000000001</v>
      </c>
      <c r="AP77" s="19">
        <f>SUM(AO13:AO18,AP7:AP18)</f>
        <v>908.81200000000001</v>
      </c>
      <c r="AQ77" s="19">
        <f>SUM(AP13:AP18,AQ7:AQ18)</f>
        <v>1085.3620000000001</v>
      </c>
      <c r="AR77" s="19">
        <f>SUM(AQ13:AQ18,AR7:AR18)</f>
        <v>943</v>
      </c>
      <c r="AS77" s="19">
        <f>SUM(AR13:AR18,AS7:AS18)</f>
        <v>634</v>
      </c>
      <c r="AT77" s="19">
        <f>SUM(AS13:AS18,AT7:AT18)</f>
        <v>963</v>
      </c>
      <c r="AU77" s="19">
        <f>SUM(AT13:AT18,AU7:AU18)</f>
        <v>1178</v>
      </c>
      <c r="AV77" s="19">
        <f>SUM(AU13:AU18,AV7:AV18)</f>
        <v>1038</v>
      </c>
      <c r="AW77" s="19">
        <f>SUM(AV13:AV18,AW7:AW18)</f>
        <v>1127</v>
      </c>
      <c r="AX77" s="19">
        <f>SUM(AW13:AW18,AX7:AX18)</f>
        <v>1022</v>
      </c>
      <c r="AY77" s="19">
        <f>SUM(AX13:AX18,AY7:AY18)</f>
        <v>1213</v>
      </c>
      <c r="AZ77" s="19">
        <f>SUM(AY13:AY18,AZ7:AZ18)</f>
        <v>1219</v>
      </c>
      <c r="BA77" s="19">
        <f>SUM(AZ13:AZ18,BA7:BA18)</f>
        <v>955</v>
      </c>
      <c r="BB77" s="19">
        <f>SUM(BA13:BA18,BB7:BB18)</f>
        <v>825</v>
      </c>
      <c r="BC77" s="19">
        <f>SUM(BB13:BB18,BC7:BC18)</f>
        <v>864</v>
      </c>
      <c r="BD77" s="19">
        <f>SUM(BC13:BC18,BD7:BD18)</f>
        <v>1064</v>
      </c>
      <c r="BE77" s="19">
        <f>SUM(BD13:BD18,BE7:BE18)</f>
        <v>1066</v>
      </c>
      <c r="BF77" s="19">
        <f>SUM(BE13:BE18,BF7:BF18)</f>
        <v>1090.8999999999999</v>
      </c>
      <c r="BG77" s="19">
        <f>SUM(BF13:BF18,BG7:BG18)</f>
        <v>997.1</v>
      </c>
      <c r="BH77" s="19">
        <f>SUM(BG13:BG18,BH7:BH18)</f>
        <v>851.1</v>
      </c>
      <c r="BI77" s="19">
        <f>SUM(BH13:BH18,BI7:BI18)</f>
        <v>942.70000000000027</v>
      </c>
      <c r="BJ77" s="19">
        <f>SUM(BI13:BI18,BJ7:BJ18)</f>
        <v>898.40000000000009</v>
      </c>
      <c r="BK77" s="19">
        <f>SUM(BJ13:BJ18,BK7:BK18)</f>
        <v>989.79999999999984</v>
      </c>
      <c r="BL77" s="19">
        <f>SUM(BK13:BK18,BL7:BL18)</f>
        <v>999.70000000000016</v>
      </c>
      <c r="BM77" s="19">
        <f>SUM(BL13:BL18,BM7:BM18)</f>
        <v>1204.0999999999999</v>
      </c>
      <c r="BN77" s="19">
        <f>SUM(BM13:BM18,BN7:BN18)</f>
        <v>1040.7</v>
      </c>
      <c r="BO77" s="19">
        <f>SUM(BN13:BN18,BO7:BO18)</f>
        <v>1491.9</v>
      </c>
      <c r="BP77" s="19">
        <f>SUM(BO13:BO18,BP7:BP18)</f>
        <v>1074.4000000000001</v>
      </c>
      <c r="BQ77" s="19">
        <f>SUM(BP13:BP18,BQ7:BQ18)</f>
        <v>868.19999999999982</v>
      </c>
      <c r="BR77" s="19">
        <f>SUM(BQ13:BQ18,BR7:BR18)</f>
        <v>933.50000000000011</v>
      </c>
      <c r="BS77" s="19">
        <f>SUM(BR13:BR18,BS7:BS18)</f>
        <v>1136.8</v>
      </c>
      <c r="BT77" s="19">
        <f>SUM(BS13:BS18,BT7:BT18)</f>
        <v>997.9</v>
      </c>
      <c r="BU77" s="19">
        <f>SUM(BT13:BT18,BU7:BU18)</f>
        <v>836.6</v>
      </c>
      <c r="BV77" s="19">
        <f>SUM(BU13:BU18,BV7:BV18)</f>
        <v>977.99999999999977</v>
      </c>
      <c r="BW77" s="19">
        <f>SUM(BV13:BV18,BW7:BW18)</f>
        <v>671</v>
      </c>
      <c r="BX77" s="19">
        <f>SUM(BW13:BW18,BX7:BX18)</f>
        <v>1010.8</v>
      </c>
      <c r="BY77" s="19">
        <f>SUM(BX13:BX18,BY7:BY18)</f>
        <v>938.4</v>
      </c>
      <c r="BZ77" s="19">
        <f>SUM(BY13:BY18,BZ7:BZ18)</f>
        <v>813.8</v>
      </c>
      <c r="CA77" s="19">
        <f>SUM(BZ13:BZ18,CA7:CA18)</f>
        <v>836.6</v>
      </c>
      <c r="CB77" s="19">
        <f>SUM(CA13:CA18,CB7:CB18)</f>
        <v>1096.5999999999999</v>
      </c>
      <c r="CC77" s="19">
        <f>SUM(CB13:CB18,CC7:CC18)</f>
        <v>1173.6000000000001</v>
      </c>
      <c r="CD77" s="19">
        <f>SUM(CC13:CC18,CD7:CD18)</f>
        <v>1176</v>
      </c>
      <c r="CE77" s="19">
        <f>SUM(CD13:CD18,CE7:CE18)</f>
        <v>1114.8</v>
      </c>
      <c r="CF77" s="19">
        <f>SUM(CE13:CE18,CF7:CF18)</f>
        <v>946.60000000000014</v>
      </c>
      <c r="CG77" s="19">
        <f>SUM(CF13:CF18,CG7:CG18)</f>
        <v>1014.0999999999999</v>
      </c>
      <c r="CH77" s="19">
        <f>SUM(CG13:CG18,CH7:CH18)</f>
        <v>808.3</v>
      </c>
      <c r="CI77" s="19">
        <f>SUM(CH13:CH18,CI7:CI18)</f>
        <v>513</v>
      </c>
      <c r="CJ77" s="19">
        <f>SUM(CI13:CI18,CJ7:CJ18)</f>
        <v>756.40000000000009</v>
      </c>
      <c r="CK77" s="19">
        <f>SUM(CJ13:CJ18,CK7:CK18)</f>
        <v>856.59999999999991</v>
      </c>
      <c r="CL77" s="19">
        <f>SUM(CK13:CK18,CL7:CL18)</f>
        <v>1058.0000000000002</v>
      </c>
      <c r="CM77" s="19">
        <f>SUM(CL13:CL18,CM7:CM18)</f>
        <v>978.40000000000009</v>
      </c>
      <c r="CN77" s="19">
        <f>SUM(CM13:CM18,CN7:CN18)</f>
        <v>862.8</v>
      </c>
      <c r="CO77" s="19">
        <f>SUM(CN13:CN18,CO7:CO18)</f>
        <v>977.00000000000011</v>
      </c>
      <c r="CP77" s="19">
        <f>SUM(CO13:CO18,CP7:CP18)</f>
        <v>1268.1999999999998</v>
      </c>
      <c r="CQ77" s="19">
        <f>SUM(CP13:CP18,CQ7:CQ18)</f>
        <v>971.80000000000018</v>
      </c>
      <c r="CR77" s="19"/>
      <c r="CS77" s="4">
        <f t="shared" si="125"/>
        <v>978.27894736842086</v>
      </c>
      <c r="CT77" s="25" t="s">
        <v>122</v>
      </c>
      <c r="CU77" s="4">
        <f t="shared" si="126"/>
        <v>972.85247311827982</v>
      </c>
      <c r="CW77" s="31"/>
      <c r="CX77" s="5"/>
      <c r="DA77" s="19"/>
      <c r="DC77" s="8">
        <v>1954</v>
      </c>
      <c r="DD77" s="19">
        <v>747.0139999999999</v>
      </c>
      <c r="DF77" s="8">
        <v>2011</v>
      </c>
      <c r="DG77" s="19">
        <v>748.2</v>
      </c>
      <c r="DI77" s="8">
        <v>1996</v>
      </c>
      <c r="DJ77" s="19">
        <v>462.59999999999997</v>
      </c>
      <c r="DL77" s="8">
        <v>1940</v>
      </c>
      <c r="DM77" s="27">
        <v>196.85000000000002</v>
      </c>
      <c r="DO77" s="8">
        <v>2011</v>
      </c>
      <c r="DP77" s="19">
        <v>183.60000000000002</v>
      </c>
      <c r="DR77" s="8">
        <v>1979</v>
      </c>
      <c r="DS77" s="8">
        <v>214</v>
      </c>
      <c r="DU77" s="8">
        <v>1971</v>
      </c>
      <c r="DV77" s="19">
        <v>227</v>
      </c>
      <c r="DY77" s="8">
        <v>1964</v>
      </c>
      <c r="DZ77" s="19">
        <v>67.563999999999993</v>
      </c>
      <c r="EB77" s="8">
        <v>1977</v>
      </c>
      <c r="EC77" s="8">
        <v>63</v>
      </c>
      <c r="EE77" s="8">
        <v>1965</v>
      </c>
      <c r="EF77" s="8">
        <v>61.213999999999999</v>
      </c>
      <c r="EH77" s="8">
        <v>1947</v>
      </c>
      <c r="EI77" s="8">
        <v>70.866</v>
      </c>
      <c r="EK77" s="8">
        <v>2016</v>
      </c>
      <c r="EL77" s="8">
        <v>89.2</v>
      </c>
      <c r="EN77" s="8">
        <v>1999</v>
      </c>
      <c r="EO77" s="8">
        <v>81.8</v>
      </c>
      <c r="EQ77" s="8">
        <v>2005</v>
      </c>
      <c r="ER77" s="8">
        <v>87.8</v>
      </c>
      <c r="ET77" s="8">
        <v>1978</v>
      </c>
      <c r="EU77" s="8">
        <v>80</v>
      </c>
      <c r="EW77" s="8">
        <v>1989</v>
      </c>
      <c r="EX77" s="8">
        <v>66.2</v>
      </c>
      <c r="EZ77" s="8">
        <v>1935</v>
      </c>
      <c r="FA77" s="8">
        <v>81.025999999999996</v>
      </c>
      <c r="FC77" s="8">
        <v>1964</v>
      </c>
      <c r="FD77" s="8">
        <v>63.246000000000002</v>
      </c>
      <c r="FF77" s="8">
        <v>1992</v>
      </c>
      <c r="FG77" s="8">
        <v>70.900000000000006</v>
      </c>
      <c r="FI77" s="8">
        <v>1977</v>
      </c>
      <c r="FJ77" s="19">
        <v>125</v>
      </c>
      <c r="FL77" s="8">
        <v>1937</v>
      </c>
      <c r="FM77" s="19">
        <v>171.958</v>
      </c>
      <c r="FO77" s="8">
        <v>2000</v>
      </c>
      <c r="FP77" s="19">
        <v>223.39999999999998</v>
      </c>
      <c r="FR77" s="8">
        <v>1987</v>
      </c>
      <c r="FS77" s="8">
        <v>296.10000000000002</v>
      </c>
      <c r="FU77" s="8">
        <v>1936</v>
      </c>
      <c r="FV77" s="8">
        <v>354.584</v>
      </c>
      <c r="FX77" s="8">
        <v>1970</v>
      </c>
      <c r="FY77" s="8">
        <v>434.34000000000003</v>
      </c>
      <c r="GA77" s="8">
        <v>1970</v>
      </c>
      <c r="GB77" s="19">
        <v>500.12600000000003</v>
      </c>
      <c r="GD77" s="8">
        <v>1985</v>
      </c>
      <c r="GE77" s="19">
        <v>571</v>
      </c>
      <c r="GG77" s="8">
        <v>1994</v>
      </c>
      <c r="GH77" s="8">
        <v>628.1</v>
      </c>
      <c r="GJ77" s="8">
        <v>1970</v>
      </c>
      <c r="GK77" s="19">
        <v>680.97400000000005</v>
      </c>
      <c r="GM77" s="8">
        <v>1983</v>
      </c>
      <c r="GN77" s="19">
        <v>446</v>
      </c>
      <c r="GP77" s="8">
        <v>1954</v>
      </c>
      <c r="GQ77" s="19">
        <v>512.82600000000002</v>
      </c>
      <c r="GS77" s="8">
        <v>1977</v>
      </c>
      <c r="GT77" s="19">
        <v>565</v>
      </c>
      <c r="GV77" s="8">
        <v>2000</v>
      </c>
      <c r="GW77" s="19">
        <v>619.1</v>
      </c>
      <c r="GY77" s="8">
        <v>1937</v>
      </c>
      <c r="GZ77" s="19">
        <v>173.99</v>
      </c>
      <c r="HB77" s="8">
        <v>2000</v>
      </c>
      <c r="HC77" s="19">
        <v>119.4</v>
      </c>
    </row>
    <row r="78" spans="1:211">
      <c r="A78" s="8" t="s">
        <v>141</v>
      </c>
      <c r="B78" s="8">
        <f>SUM(B15:B18)</f>
        <v>104.90199999999999</v>
      </c>
      <c r="C78" s="8">
        <f>SUM(C15:C18)</f>
        <v>97.281999999999996</v>
      </c>
      <c r="D78" s="8">
        <f>SUM(D15:D18)</f>
        <v>130.55600000000001</v>
      </c>
      <c r="E78" s="8">
        <f>SUM(E15:E18)</f>
        <v>70.103999999999999</v>
      </c>
      <c r="F78" s="8">
        <f>SUM(F15:F18)</f>
        <v>189.738</v>
      </c>
      <c r="G78" s="8">
        <f>SUM(G15:G18)</f>
        <v>250.44400000000002</v>
      </c>
      <c r="H78" s="8">
        <f>SUM(H15:H18)</f>
        <v>194.31</v>
      </c>
      <c r="I78" s="8">
        <f>SUM(I15:I18)</f>
        <v>121.15799999999999</v>
      </c>
      <c r="J78" s="8">
        <f>SUM(J15:J18)</f>
        <v>221.74200000000002</v>
      </c>
      <c r="K78" s="8">
        <f>SUM(K15:K18)</f>
        <v>181.61</v>
      </c>
      <c r="L78" s="8">
        <f>SUM(L15:L18)</f>
        <v>224.53600000000003</v>
      </c>
      <c r="M78" s="8">
        <f>SUM(M15:M18)</f>
        <v>279.14600000000002</v>
      </c>
      <c r="N78" s="8">
        <f>SUM(N15:N18)</f>
        <v>175.768</v>
      </c>
      <c r="O78" s="8">
        <f>SUM(O15:O18)</f>
        <v>274.57400000000001</v>
      </c>
      <c r="P78" s="8">
        <f>SUM(P15:P18)</f>
        <v>308.10199999999998</v>
      </c>
      <c r="Q78" s="8">
        <f>SUM(Q15:Q18)</f>
        <v>199.64400000000001</v>
      </c>
      <c r="R78" s="8">
        <f>SUM(R15:R18)</f>
        <v>193.54800000000003</v>
      </c>
      <c r="S78" s="8">
        <f>SUM(S15:S18)</f>
        <v>188.976</v>
      </c>
      <c r="T78" s="8">
        <f>SUM(T15:T18)</f>
        <v>171.70400000000001</v>
      </c>
      <c r="U78" s="8">
        <f>SUM(U15:U18)</f>
        <v>179.07</v>
      </c>
      <c r="V78" s="8">
        <f>SUM(V15:V18)</f>
        <v>159.00400000000002</v>
      </c>
      <c r="W78" s="8">
        <f>SUM(W15:W18)</f>
        <v>367.03</v>
      </c>
      <c r="X78" s="8">
        <f>SUM(X15:X18)</f>
        <v>321.56399999999996</v>
      </c>
      <c r="Y78" s="8">
        <f>SUM(Y15:Y18)</f>
        <v>247.39600000000002</v>
      </c>
      <c r="Z78" s="8">
        <f>SUM(Z15:Z18)</f>
        <v>171.958</v>
      </c>
      <c r="AA78" s="8">
        <f>SUM(AA15:AA18)</f>
        <v>143.00200000000001</v>
      </c>
      <c r="AB78" s="8">
        <f>SUM(AB15:AB18)</f>
        <v>236.982</v>
      </c>
      <c r="AC78" s="8">
        <f>SUM(AC15:AC18)</f>
        <v>265.17600000000004</v>
      </c>
      <c r="AD78" s="8">
        <f>SUM(AD15:AD18)</f>
        <v>133.60400000000001</v>
      </c>
      <c r="AE78" s="8">
        <f>SUM(AE15:AE18)</f>
        <v>163.83000000000001</v>
      </c>
      <c r="AF78" s="8">
        <f>SUM(AF15:AF18)</f>
        <v>162.56</v>
      </c>
      <c r="AG78" s="8">
        <f>SUM(AG15:AG18)</f>
        <v>95.25</v>
      </c>
      <c r="AH78" s="8">
        <f>SUM(AH15:AH18)</f>
        <v>243.078</v>
      </c>
      <c r="AI78" s="8">
        <f>SUM(AI15:AI18)</f>
        <v>99.822000000000003</v>
      </c>
      <c r="AJ78" s="8">
        <f>SUM(AJ15:AJ18)</f>
        <v>201.92999999999998</v>
      </c>
      <c r="AK78" s="8">
        <f>SUM(AK15:AK18)</f>
        <v>144.52600000000001</v>
      </c>
      <c r="AL78" s="8">
        <f>SUM(AL15:AL18)</f>
        <v>175.51400000000001</v>
      </c>
      <c r="AM78" s="8">
        <f>SUM(AM15:AM18)</f>
        <v>236.22</v>
      </c>
      <c r="AN78" s="8">
        <f>SUM(AN15:AN18)</f>
        <v>208.78800000000001</v>
      </c>
      <c r="AO78" s="8">
        <f>SUM(AO15:AO18)</f>
        <v>188.214</v>
      </c>
      <c r="AP78" s="8">
        <f>SUM(AP15:AP18)</f>
        <v>203.45400000000001</v>
      </c>
      <c r="AQ78" s="8">
        <f>SUM(AQ15:AQ18)</f>
        <v>254</v>
      </c>
      <c r="AR78" s="8">
        <f>SUM(AR15:AR18)</f>
        <v>106</v>
      </c>
      <c r="AS78" s="8">
        <f>SUM(AS15:AS18)</f>
        <v>147</v>
      </c>
      <c r="AT78" s="8">
        <f>SUM(AT15:AT18)</f>
        <v>262</v>
      </c>
      <c r="AU78" s="8">
        <f>SUM(AU15:AU18)</f>
        <v>175</v>
      </c>
      <c r="AV78" s="8">
        <f>SUM(AV15:AV18)</f>
        <v>231</v>
      </c>
      <c r="AW78" s="8">
        <f>SUM(AW15:AW18)</f>
        <v>251</v>
      </c>
      <c r="AX78" s="8">
        <f>SUM(AX15:AX18)</f>
        <v>186</v>
      </c>
      <c r="AY78" s="8">
        <f>SUM(AY15:AY18)</f>
        <v>300</v>
      </c>
      <c r="AZ78" s="8">
        <f>SUM(AZ15:AZ18)</f>
        <v>184</v>
      </c>
      <c r="BA78" s="8">
        <f>SUM(BA15:BA18)</f>
        <v>221</v>
      </c>
      <c r="BB78" s="8">
        <f>SUM(BB15:BB18)</f>
        <v>142</v>
      </c>
      <c r="BC78" s="8">
        <f>SUM(BC15:BC18)</f>
        <v>290</v>
      </c>
      <c r="BD78" s="8">
        <f>SUM(BD15:BD18)</f>
        <v>205</v>
      </c>
      <c r="BE78" s="8">
        <f>SUM(BE15:BE18)</f>
        <v>209</v>
      </c>
      <c r="BF78" s="8">
        <f>SUM(BF15:BF18)</f>
        <v>178.8</v>
      </c>
      <c r="BG78" s="8">
        <f>SUM(BG15:BG18)</f>
        <v>262.39999999999998</v>
      </c>
      <c r="BH78" s="8">
        <f>SUM(BH15:BH18)</f>
        <v>162.30000000000001</v>
      </c>
      <c r="BI78" s="8">
        <f>SUM(BI15:BI18)</f>
        <v>218.4</v>
      </c>
      <c r="BJ78" s="8">
        <f>SUM(BJ15:BJ18)</f>
        <v>182.89999999999998</v>
      </c>
      <c r="BK78" s="8">
        <f>SUM(BK15:BK18)</f>
        <v>185.20000000000002</v>
      </c>
      <c r="BL78" s="8">
        <f>SUM(BL15:BL18)</f>
        <v>242.6</v>
      </c>
      <c r="BM78" s="8">
        <f>SUM(BM15:BM18)</f>
        <v>238.5</v>
      </c>
      <c r="BN78" s="8">
        <f>SUM(BN15:BN18)</f>
        <v>292</v>
      </c>
      <c r="BO78" s="8">
        <f>SUM(BO15:BO18)</f>
        <v>268.59999999999997</v>
      </c>
      <c r="BP78" s="8">
        <f>SUM(BP15:BP18)</f>
        <v>218.59999999999997</v>
      </c>
      <c r="BQ78" s="8">
        <f>SUM(BQ15:BQ18)</f>
        <v>108.69999999999999</v>
      </c>
      <c r="BR78" s="8">
        <f>SUM(BR15:BR18)</f>
        <v>276.3</v>
      </c>
      <c r="BS78" s="8">
        <f>SUM(BS15:BS18)</f>
        <v>263.09999999999997</v>
      </c>
      <c r="BT78" s="8">
        <f>SUM(BT15:BT18)</f>
        <v>136.19999999999999</v>
      </c>
      <c r="BU78" s="8">
        <f>SUM(BU15:BU18)</f>
        <v>368.6</v>
      </c>
      <c r="BV78" s="8">
        <f>SUM(BV15:BV18)</f>
        <v>181.39999999999998</v>
      </c>
      <c r="BW78" s="8">
        <f>SUM(BW15:BW18)</f>
        <v>214.4</v>
      </c>
      <c r="BX78" s="8">
        <f>SUM(BX15:BX18)</f>
        <v>291.8</v>
      </c>
      <c r="BY78" s="8">
        <f>SUM(BY15:BY18)</f>
        <v>120.80000000000001</v>
      </c>
      <c r="BZ78" s="8">
        <f>SUM(BZ15:BZ18)</f>
        <v>194.4</v>
      </c>
      <c r="CA78" s="8">
        <f>SUM(CA15:CA18)</f>
        <v>198</v>
      </c>
      <c r="CB78" s="8">
        <f>SUM(CB15:CB18)</f>
        <v>279.60000000000002</v>
      </c>
      <c r="CC78" s="8">
        <f>SUM(CC15:CC18)</f>
        <v>217.60000000000002</v>
      </c>
      <c r="CD78" s="8">
        <f>SUM(CD15:CD18)</f>
        <v>275.60000000000002</v>
      </c>
      <c r="CE78" s="8">
        <f>SUM(CE15:CE18)</f>
        <v>273.39999999999998</v>
      </c>
      <c r="CF78" s="8">
        <f>SUM(CF15:CF18)</f>
        <v>117.80000000000001</v>
      </c>
      <c r="CG78" s="8">
        <f>SUM(CG15:CG18)</f>
        <v>188.8</v>
      </c>
      <c r="CH78" s="8">
        <f>SUM(CH15:CH18)</f>
        <v>111.8</v>
      </c>
      <c r="CI78" s="8">
        <f>SUM(CI15:CI18)</f>
        <v>80.599999999999994</v>
      </c>
      <c r="CJ78" s="8">
        <f>SUM(CJ15:CJ18)</f>
        <v>191.6</v>
      </c>
      <c r="CK78" s="8">
        <f>SUM(CK15:CK18)</f>
        <v>120.19999999999999</v>
      </c>
      <c r="CL78" s="8">
        <f>SUM(CL15:CL18)</f>
        <v>186.2</v>
      </c>
      <c r="CM78" s="8">
        <f>SUM(CM15:CM18)</f>
        <v>225.2</v>
      </c>
      <c r="CN78" s="8">
        <f>SUM(CN15:CN18)</f>
        <v>191.60000000000002</v>
      </c>
      <c r="CO78" s="8">
        <f>SUM(CO15:CO18)</f>
        <v>222.8</v>
      </c>
      <c r="CP78" s="8">
        <f>SUM(CP15:CP18)</f>
        <v>176.8</v>
      </c>
      <c r="CQ78" s="8">
        <f>SUM(CQ15:CQ18)</f>
        <v>117.40000000000002</v>
      </c>
      <c r="CS78" s="4">
        <f t="shared" si="125"/>
        <v>204.76315789473688</v>
      </c>
      <c r="CT78" s="25" t="s">
        <v>141</v>
      </c>
      <c r="CU78" s="4">
        <f t="shared" si="126"/>
        <v>200.74272340425526</v>
      </c>
      <c r="CW78" s="34"/>
      <c r="CX78" s="5"/>
      <c r="DA78" s="19"/>
      <c r="DC78" s="8">
        <v>1941</v>
      </c>
      <c r="DD78" s="19">
        <v>750.82400000000007</v>
      </c>
      <c r="DF78" s="8">
        <v>1979</v>
      </c>
      <c r="DG78" s="19">
        <v>750</v>
      </c>
      <c r="DI78" s="8">
        <v>2005</v>
      </c>
      <c r="DJ78" s="19">
        <v>466.8</v>
      </c>
      <c r="DL78" s="8">
        <v>2009</v>
      </c>
      <c r="DM78" s="27">
        <v>197.8</v>
      </c>
      <c r="DO78" s="8">
        <v>2009</v>
      </c>
      <c r="DP78" s="19">
        <v>184.2</v>
      </c>
      <c r="DR78" s="8">
        <v>1955</v>
      </c>
      <c r="DS78" s="8">
        <v>215.13800000000001</v>
      </c>
      <c r="DU78" s="8">
        <v>1965</v>
      </c>
      <c r="DV78" s="19">
        <v>232.41000000000003</v>
      </c>
      <c r="DY78" s="8">
        <v>2016</v>
      </c>
      <c r="DZ78" s="19">
        <v>69.2</v>
      </c>
      <c r="EB78" s="8">
        <v>1943</v>
      </c>
      <c r="EC78" s="8">
        <v>63.246000000000002</v>
      </c>
      <c r="EE78" s="8">
        <v>1956</v>
      </c>
      <c r="EF78" s="8">
        <v>62.991999999999997</v>
      </c>
      <c r="EH78" s="8">
        <v>2006</v>
      </c>
      <c r="EI78" s="8">
        <v>72.400000000000006</v>
      </c>
      <c r="EK78" s="8">
        <v>2013</v>
      </c>
      <c r="EL78" s="8">
        <v>94.4</v>
      </c>
      <c r="EN78" s="8">
        <v>1970</v>
      </c>
      <c r="EO78" s="8">
        <v>85.597999999999999</v>
      </c>
      <c r="EQ78" s="8">
        <v>1963</v>
      </c>
      <c r="ER78" s="8">
        <v>90.677999999999997</v>
      </c>
      <c r="ET78" s="8">
        <v>2009</v>
      </c>
      <c r="EU78" s="8">
        <v>82.2</v>
      </c>
      <c r="EW78" s="8">
        <v>2013</v>
      </c>
      <c r="EX78" s="8">
        <v>67.2</v>
      </c>
      <c r="EZ78" s="8">
        <v>1987</v>
      </c>
      <c r="FA78" s="8">
        <v>81.5</v>
      </c>
      <c r="FC78" s="8">
        <v>1996</v>
      </c>
      <c r="FD78" s="8">
        <v>63.3</v>
      </c>
      <c r="FF78" s="8">
        <v>2001</v>
      </c>
      <c r="FG78" s="8">
        <v>71.599999999999994</v>
      </c>
      <c r="FI78" s="8">
        <v>1941</v>
      </c>
      <c r="FJ78" s="19">
        <v>127</v>
      </c>
      <c r="FL78" s="8">
        <v>1938</v>
      </c>
      <c r="FM78" s="19">
        <v>176.02199999999999</v>
      </c>
      <c r="FO78" s="8">
        <v>1955</v>
      </c>
      <c r="FP78" s="19">
        <v>229.87</v>
      </c>
      <c r="FR78" s="8">
        <v>2013</v>
      </c>
      <c r="FS78" s="8">
        <v>296.5</v>
      </c>
      <c r="FU78" s="8">
        <v>1954</v>
      </c>
      <c r="FV78" s="8">
        <v>360.93399999999997</v>
      </c>
      <c r="FX78" s="8">
        <v>2013</v>
      </c>
      <c r="FY78" s="8">
        <v>445.90000000000003</v>
      </c>
      <c r="GA78" s="8">
        <v>1985</v>
      </c>
      <c r="GB78" s="19">
        <v>503</v>
      </c>
      <c r="GD78" s="8">
        <v>1943</v>
      </c>
      <c r="GE78" s="19">
        <v>575.56399999999996</v>
      </c>
      <c r="GG78" s="8">
        <v>2004</v>
      </c>
      <c r="GH78" s="8">
        <v>631</v>
      </c>
      <c r="GJ78" s="8">
        <v>2013</v>
      </c>
      <c r="GK78" s="19">
        <v>683.30000000000007</v>
      </c>
      <c r="GM78" s="8">
        <v>1992</v>
      </c>
      <c r="GN78" s="19">
        <v>462.79999999999995</v>
      </c>
      <c r="GP78" s="8">
        <v>1972</v>
      </c>
      <c r="GQ78" s="19">
        <v>521</v>
      </c>
      <c r="GS78" s="8">
        <v>1985</v>
      </c>
      <c r="GT78" s="19">
        <v>575</v>
      </c>
      <c r="GV78" s="8">
        <v>1952</v>
      </c>
      <c r="GW78" s="19">
        <v>625.85599999999999</v>
      </c>
      <c r="GY78" s="8">
        <v>2012</v>
      </c>
      <c r="GZ78" s="19">
        <v>179.79999999999998</v>
      </c>
      <c r="HB78" s="8">
        <v>1997</v>
      </c>
      <c r="HC78" s="19">
        <v>120.8</v>
      </c>
    </row>
    <row r="79" spans="1:211">
      <c r="A79" s="8" t="s">
        <v>227</v>
      </c>
      <c r="B79" s="5"/>
      <c r="C79" s="28">
        <f>SUM(B18,C7:C9)</f>
        <v>127.25399999999999</v>
      </c>
      <c r="D79" s="28">
        <f>SUM(C18,D7:D9)</f>
        <v>143.76399999999998</v>
      </c>
      <c r="E79" s="28">
        <f>SUM(D18,E7:E9)</f>
        <v>149.352</v>
      </c>
      <c r="F79" s="28">
        <f>SUM(E18,F7:F9)</f>
        <v>110.744</v>
      </c>
      <c r="G79" s="28">
        <f>SUM(F18,G7:G9)</f>
        <v>129.54000000000002</v>
      </c>
      <c r="H79" s="28">
        <f>SUM(G18,H7:H9)</f>
        <v>243.33200000000002</v>
      </c>
      <c r="I79" s="28">
        <f>SUM(H18,I7:I9)</f>
        <v>211.83600000000001</v>
      </c>
      <c r="J79" s="28">
        <f>SUM(I18,J7:J9)</f>
        <v>225.04399999999998</v>
      </c>
      <c r="K79" s="28">
        <f>SUM(J18,K7:K9)</f>
        <v>127.254</v>
      </c>
      <c r="L79" s="28">
        <f>SUM(K18,L7:L9)</f>
        <v>247.39599999999999</v>
      </c>
      <c r="M79" s="28">
        <f>SUM(L18,M7:M9)</f>
        <v>261.36599999999999</v>
      </c>
      <c r="N79" s="28">
        <f>SUM(M18,N7:N9)</f>
        <v>225.80599999999998</v>
      </c>
      <c r="O79" s="28">
        <f>SUM(N18,O7:O9)</f>
        <v>121.15799999999999</v>
      </c>
      <c r="P79" s="28">
        <f>SUM(O18,P7:P9)</f>
        <v>158.49600000000001</v>
      </c>
      <c r="Q79" s="28">
        <f>SUM(P18,Q7:Q9)</f>
        <v>372.11</v>
      </c>
      <c r="R79" s="28">
        <f>SUM(Q18,R7:R9)</f>
        <v>152.90800000000002</v>
      </c>
      <c r="S79" s="28">
        <f>SUM(R18,S7:S9)</f>
        <v>113.792</v>
      </c>
      <c r="T79" s="28">
        <f>SUM(S18,T7:T9)</f>
        <v>165.86199999999999</v>
      </c>
      <c r="U79" s="28">
        <f>SUM(T18,U7:U9)</f>
        <v>114.554</v>
      </c>
      <c r="V79" s="28">
        <f>SUM(U18,V7:V9)</f>
        <v>121.158</v>
      </c>
      <c r="W79" s="28">
        <f>SUM(V18,W7:W9)</f>
        <v>303.02199999999999</v>
      </c>
      <c r="X79" s="28">
        <f>SUM(W18,X7:X9)</f>
        <v>213.86799999999999</v>
      </c>
      <c r="Y79" s="28">
        <f>SUM(X18,Y7:Y9)</f>
        <v>342.9</v>
      </c>
      <c r="Z79" s="28">
        <f>SUM(Y18,Z7:Z9)</f>
        <v>143.256</v>
      </c>
      <c r="AA79" s="28">
        <f>SUM(Z18,AA7:AA9)</f>
        <v>286.76600000000002</v>
      </c>
      <c r="AB79" s="28">
        <f>SUM(AA18,AB7:AB9)</f>
        <v>207.77199999999996</v>
      </c>
      <c r="AC79" s="28">
        <f>SUM(AB18,AC7:AC9)</f>
        <v>198.12</v>
      </c>
      <c r="AD79" s="28">
        <f>SUM(AC18,AD7:AD9)</f>
        <v>245.87199999999999</v>
      </c>
      <c r="AE79" s="28">
        <f>SUM(AD18,AE7:AE9)</f>
        <v>134.874</v>
      </c>
      <c r="AF79" s="28">
        <f>SUM(AE18,AF7:AF9)</f>
        <v>159.00399999999999</v>
      </c>
      <c r="AG79" s="28">
        <f>SUM(AF18,AG7:AG9)</f>
        <v>249.17400000000001</v>
      </c>
      <c r="AH79" s="28">
        <f>SUM(AG18,AH7:AH9)</f>
        <v>212.85199999999998</v>
      </c>
      <c r="AI79" s="28">
        <f>SUM(AH18,AI7:AI9)</f>
        <v>171.196</v>
      </c>
      <c r="AJ79" s="28">
        <f>SUM(AI18,AJ7:AJ9)</f>
        <v>158.24199999999999</v>
      </c>
      <c r="AK79" s="28">
        <f>SUM(AJ18,AK7:AK9)</f>
        <v>179.32399999999998</v>
      </c>
      <c r="AL79" s="28">
        <f>SUM(AK18,AL7:AL9)</f>
        <v>227.83799999999999</v>
      </c>
      <c r="AM79" s="28">
        <f>SUM(AL18,AM7:AM9)</f>
        <v>109.72800000000001</v>
      </c>
      <c r="AN79" s="28">
        <f>SUM(AM18,AN7:AN9)</f>
        <v>133.096</v>
      </c>
      <c r="AO79" s="28">
        <f>SUM(AN18,AO7:AO9)</f>
        <v>120.142</v>
      </c>
      <c r="AP79" s="28">
        <f>SUM(AO18,AP7:AP9)</f>
        <v>192.27800000000002</v>
      </c>
      <c r="AQ79" s="28">
        <f>SUM(AP18,AQ7:AQ9)</f>
        <v>162.60599999999999</v>
      </c>
      <c r="AR79" s="28">
        <f>SUM(AQ18,AR7:AR9)</f>
        <v>132</v>
      </c>
      <c r="AS79" s="28">
        <f>SUM(AR18,AS7:AS9)</f>
        <v>73</v>
      </c>
      <c r="AT79" s="28">
        <f>SUM(AS18,AT7:AT9)</f>
        <v>103</v>
      </c>
      <c r="AU79" s="28">
        <f>SUM(AT18,AU7:AU9)</f>
        <v>217</v>
      </c>
      <c r="AV79" s="28">
        <f>SUM(AU18,AV7:AV9)</f>
        <v>155</v>
      </c>
      <c r="AW79" s="28">
        <f>SUM(AV18,AW7:AW9)</f>
        <v>294</v>
      </c>
      <c r="AX79" s="28">
        <f>SUM(AW18,AX7:AX9)</f>
        <v>120</v>
      </c>
      <c r="AY79" s="28">
        <f>SUM(AX18,AY7:AY9)</f>
        <v>240</v>
      </c>
      <c r="AZ79" s="28">
        <f>SUM(AY18,AZ7:AZ9)</f>
        <v>291</v>
      </c>
      <c r="BA79" s="28">
        <f>SUM(AZ18,BA7:BA9)</f>
        <v>94</v>
      </c>
      <c r="BB79" s="28">
        <f>SUM(BA18,BB7:BB9)</f>
        <v>126</v>
      </c>
      <c r="BC79" s="28">
        <f>SUM(BB18,BC7:BC9)</f>
        <v>100</v>
      </c>
      <c r="BD79" s="28">
        <f>SUM(BC18,BD7:BD9)</f>
        <v>247</v>
      </c>
      <c r="BE79" s="28">
        <f>SUM(BD18,BE7:BE9)</f>
        <v>353</v>
      </c>
      <c r="BF79" s="28">
        <f>SUM(BE18,BF7:BF9)</f>
        <v>332.49999999999994</v>
      </c>
      <c r="BG79" s="28">
        <f>SUM(BF18,BG7:BG9)</f>
        <v>170.2</v>
      </c>
      <c r="BH79" s="28">
        <f>SUM(BG18,BH7:BH9)</f>
        <v>201.39999999999998</v>
      </c>
      <c r="BI79" s="28">
        <f>SUM(BH18,BI7:BI9)</f>
        <v>171.9</v>
      </c>
      <c r="BJ79" s="28">
        <f>SUM(BI18,BJ7:BJ9)</f>
        <v>107.9</v>
      </c>
      <c r="BK79" s="28">
        <f>SUM(BJ18,BK7:BK9)</f>
        <v>152.89999999999998</v>
      </c>
      <c r="BL79" s="28">
        <f>SUM(BK18,BL7:BL9)</f>
        <v>238.79999999999998</v>
      </c>
      <c r="BM79" s="28">
        <f>SUM(BL18,BM7:BM9)</f>
        <v>264.10000000000002</v>
      </c>
      <c r="BN79" s="28">
        <f>SUM(BM18,BN7:BN9)</f>
        <v>194.8</v>
      </c>
      <c r="BO79" s="28">
        <f>SUM(BN18,BO7:BO9)</f>
        <v>306.70000000000005</v>
      </c>
      <c r="BP79" s="28">
        <f>SUM(BO18,BP7:BP9)</f>
        <v>198.5</v>
      </c>
      <c r="BQ79" s="28">
        <f>SUM(BP18,BQ7:BQ9)</f>
        <v>207.9</v>
      </c>
      <c r="BR79" s="28">
        <f>SUM(BQ18,BR7:BR9)</f>
        <v>134.1</v>
      </c>
      <c r="BS79" s="28">
        <f>SUM(BR18,BS7:BS9)</f>
        <v>151.6</v>
      </c>
      <c r="BT79" s="28">
        <f>SUM(BS18,BT7:BT9)</f>
        <v>169.4</v>
      </c>
      <c r="BU79" s="28">
        <f>SUM(BT18,BU7:BU9)</f>
        <v>39</v>
      </c>
      <c r="BV79" s="28">
        <f>SUM(BU18,BV7:BV9)</f>
        <v>216.79999999999998</v>
      </c>
      <c r="BW79" s="28">
        <f>SUM(BV18,BW7:BW9)</f>
        <v>145</v>
      </c>
      <c r="BX79" s="28">
        <f>SUM(BW18,BX7:BX9)</f>
        <v>183.79999999999998</v>
      </c>
      <c r="BY79" s="28">
        <f>SUM(BX18,BY7:BY9)</f>
        <v>238.39999999999998</v>
      </c>
      <c r="BZ79" s="28">
        <f>SUM(BY18,BZ7:BZ9)</f>
        <v>160.20000000000002</v>
      </c>
      <c r="CA79" s="28">
        <f>SUM(BZ18,CA7:CA9)</f>
        <v>107.6</v>
      </c>
      <c r="CB79" s="28">
        <f>SUM(CA18,CB7:CB9)</f>
        <v>159.60000000000002</v>
      </c>
      <c r="CC79" s="28">
        <f>SUM(CB18,CC7:CC9)</f>
        <v>194.2</v>
      </c>
      <c r="CD79" s="28">
        <f>SUM(CC18,CD7:CD9)</f>
        <v>99.600000000000009</v>
      </c>
      <c r="CE79" s="28">
        <f>SUM(CD18,CE7:CE9)</f>
        <v>214.20000000000002</v>
      </c>
      <c r="CF79" s="28">
        <f>SUM(CE18,CF7:CF9)</f>
        <v>226</v>
      </c>
      <c r="CG79" s="28">
        <f>SUM(CF18,CG7:CG9)</f>
        <v>125</v>
      </c>
      <c r="CH79" s="28">
        <f>SUM(CG18,CH7:CH9)</f>
        <v>140.6</v>
      </c>
      <c r="CI79" s="28">
        <f>SUM(CH18,CI7:CI9)</f>
        <v>88.800000000000011</v>
      </c>
      <c r="CJ79" s="28">
        <f>SUM(CI18,CJ7:CJ9)</f>
        <v>151.39999999999998</v>
      </c>
      <c r="CK79" s="28">
        <f>SUM(CJ18,CK7:CK9)</f>
        <v>156.19999999999999</v>
      </c>
      <c r="CL79" s="28">
        <f>SUM(CK18,CL7:CL9)</f>
        <v>337</v>
      </c>
      <c r="CM79" s="28">
        <f>SUM(CL18,CM7:CM9)</f>
        <v>160</v>
      </c>
      <c r="CN79" s="28">
        <f>SUM(CM18,CN7:CN9)</f>
        <v>111.2</v>
      </c>
      <c r="CO79" s="28">
        <f>SUM(CN18,CO7:CO9)</f>
        <v>132.60000000000002</v>
      </c>
      <c r="CP79" s="28">
        <f>SUM(CO18,CP7:CP9)</f>
        <v>268.8</v>
      </c>
      <c r="CQ79" s="28">
        <f>SUM(CP18,CQ7:CQ9)</f>
        <v>204.99999999999997</v>
      </c>
      <c r="CR79" s="28">
        <f>SUM(CQ18,CR7:CR9)</f>
        <v>58.4</v>
      </c>
      <c r="CS79" s="4">
        <f t="shared" si="125"/>
        <v>180.62368421052633</v>
      </c>
      <c r="CT79" s="25" t="s">
        <v>227</v>
      </c>
      <c r="CU79" s="4">
        <f t="shared" si="126"/>
        <v>183.69199999999995</v>
      </c>
      <c r="CV79" s="5"/>
      <c r="CW79" s="34"/>
      <c r="CX79" s="5"/>
      <c r="DA79" s="19"/>
      <c r="DC79" s="8">
        <v>1948</v>
      </c>
      <c r="DD79" s="19">
        <v>753.11</v>
      </c>
      <c r="DF79" s="8">
        <v>1954</v>
      </c>
      <c r="DG79" s="19">
        <v>752.85599999999999</v>
      </c>
      <c r="DI79" s="8">
        <v>1958</v>
      </c>
      <c r="DJ79" s="19">
        <v>467.61400000000003</v>
      </c>
      <c r="DL79" s="8">
        <v>1979</v>
      </c>
      <c r="DM79" s="27">
        <v>199</v>
      </c>
      <c r="DO79" s="8">
        <v>2002</v>
      </c>
      <c r="DP79" s="19">
        <v>185.99999999999997</v>
      </c>
      <c r="DR79" s="8">
        <v>2011</v>
      </c>
      <c r="DS79" s="8">
        <v>218.2</v>
      </c>
      <c r="DU79" s="8">
        <v>1979</v>
      </c>
      <c r="DV79" s="19">
        <v>235</v>
      </c>
      <c r="DY79" s="8">
        <v>2002</v>
      </c>
      <c r="DZ79" s="19">
        <v>70.8</v>
      </c>
      <c r="EB79" s="8">
        <v>1989</v>
      </c>
      <c r="EC79" s="8">
        <v>69.8</v>
      </c>
      <c r="EE79" s="8">
        <v>1993</v>
      </c>
      <c r="EF79" s="8">
        <v>64.400000000000006</v>
      </c>
      <c r="EH79" s="8">
        <v>1976</v>
      </c>
      <c r="EI79" s="8">
        <v>73</v>
      </c>
      <c r="EK79" s="8">
        <v>1952</v>
      </c>
      <c r="EL79" s="8">
        <v>94.742000000000004</v>
      </c>
      <c r="EN79" s="8">
        <v>2015</v>
      </c>
      <c r="EO79" s="8">
        <v>87</v>
      </c>
      <c r="EQ79" s="8">
        <v>1964</v>
      </c>
      <c r="ER79" s="8">
        <v>91.947999999999993</v>
      </c>
      <c r="ET79" s="8">
        <v>2010</v>
      </c>
      <c r="EU79" s="8">
        <v>83.2</v>
      </c>
      <c r="EW79" s="8">
        <v>1961</v>
      </c>
      <c r="EX79" s="8">
        <v>67.817999999999998</v>
      </c>
      <c r="EZ79" s="8">
        <v>1983</v>
      </c>
      <c r="FA79" s="8">
        <v>82</v>
      </c>
      <c r="FC79" s="8">
        <v>1988</v>
      </c>
      <c r="FD79" s="8">
        <v>66.7</v>
      </c>
      <c r="FF79" s="8">
        <v>2002</v>
      </c>
      <c r="FG79" s="8">
        <v>75.8</v>
      </c>
      <c r="FI79" s="8">
        <v>1932</v>
      </c>
      <c r="FJ79" s="19">
        <v>128.524</v>
      </c>
      <c r="FL79" s="8">
        <v>1958</v>
      </c>
      <c r="FM79" s="19">
        <v>176.27599999999998</v>
      </c>
      <c r="FO79" s="8">
        <v>1961</v>
      </c>
      <c r="FP79" s="19">
        <v>238.25200000000001</v>
      </c>
      <c r="FR79" s="8">
        <v>1951</v>
      </c>
      <c r="FS79" s="8">
        <v>299.72000000000003</v>
      </c>
      <c r="FU79" s="8">
        <v>1938</v>
      </c>
      <c r="FV79" s="8">
        <v>363.98199999999997</v>
      </c>
      <c r="FX79" s="8">
        <v>1942</v>
      </c>
      <c r="FY79" s="8">
        <v>446.27800000000002</v>
      </c>
      <c r="GA79" s="8">
        <v>1945</v>
      </c>
      <c r="GB79" s="19">
        <v>506.73</v>
      </c>
      <c r="GD79" s="8">
        <v>1993</v>
      </c>
      <c r="GE79" s="19">
        <v>576.79999999999995</v>
      </c>
      <c r="GG79" s="8">
        <v>2013</v>
      </c>
      <c r="GH79" s="8">
        <v>634.50000000000011</v>
      </c>
      <c r="GJ79" s="8">
        <v>2004</v>
      </c>
      <c r="GK79" s="19">
        <v>687.6</v>
      </c>
      <c r="GM79" s="8">
        <v>1954</v>
      </c>
      <c r="GN79" s="19">
        <v>467.61400000000003</v>
      </c>
      <c r="GP79" s="8">
        <v>1944</v>
      </c>
      <c r="GQ79" s="19">
        <v>522.98599999999999</v>
      </c>
      <c r="GS79" s="8">
        <v>1996</v>
      </c>
      <c r="GT79" s="19">
        <v>580.29999999999995</v>
      </c>
      <c r="GV79" s="8">
        <v>1975</v>
      </c>
      <c r="GW79" s="19">
        <v>626</v>
      </c>
      <c r="GY79" s="8">
        <v>2023</v>
      </c>
      <c r="GZ79" s="19">
        <v>181.79999999999998</v>
      </c>
      <c r="HB79" s="8">
        <v>1948</v>
      </c>
      <c r="HC79" s="19">
        <v>123.69799999999999</v>
      </c>
    </row>
    <row r="80" spans="1:211">
      <c r="CV80" s="5"/>
      <c r="CW80" s="34"/>
      <c r="CX80" s="5"/>
      <c r="DA80" s="19"/>
      <c r="DC80" s="8">
        <v>1980</v>
      </c>
      <c r="DD80" s="19">
        <v>756</v>
      </c>
      <c r="DF80" s="8">
        <v>2002</v>
      </c>
      <c r="DG80" s="19">
        <v>753.39999999999986</v>
      </c>
      <c r="DI80" s="8">
        <v>1962</v>
      </c>
      <c r="DJ80" s="19">
        <v>468.12199999999996</v>
      </c>
      <c r="DL80" s="8">
        <v>1953</v>
      </c>
      <c r="DM80" s="27">
        <v>201.93</v>
      </c>
      <c r="DO80" s="8">
        <v>1937</v>
      </c>
      <c r="DP80" s="19">
        <v>191.00800000000001</v>
      </c>
      <c r="DR80" s="8">
        <v>2013</v>
      </c>
      <c r="DS80" s="8">
        <v>218.9</v>
      </c>
      <c r="DU80" s="8">
        <v>1995</v>
      </c>
      <c r="DV80" s="19">
        <v>238</v>
      </c>
      <c r="DY80" s="8">
        <v>1997</v>
      </c>
      <c r="DZ80" s="19">
        <v>74.099999999999994</v>
      </c>
      <c r="EB80" s="8">
        <v>1960</v>
      </c>
      <c r="EC80" s="8">
        <v>71.373999999999995</v>
      </c>
      <c r="EE80" s="8">
        <v>1986</v>
      </c>
      <c r="EF80" s="8">
        <v>65.7</v>
      </c>
      <c r="EH80" s="8">
        <v>1949</v>
      </c>
      <c r="EI80" s="8">
        <v>73.152000000000001</v>
      </c>
      <c r="EK80" s="8">
        <v>2005</v>
      </c>
      <c r="EL80" s="8">
        <v>97</v>
      </c>
      <c r="EN80" s="8">
        <v>1982</v>
      </c>
      <c r="EO80" s="8">
        <v>88</v>
      </c>
      <c r="EQ80" s="8">
        <v>2004</v>
      </c>
      <c r="ER80" s="8">
        <v>92.2</v>
      </c>
      <c r="ET80" s="8">
        <v>1944</v>
      </c>
      <c r="EU80" s="8">
        <v>84.328000000000003</v>
      </c>
      <c r="EW80" s="8">
        <v>1985</v>
      </c>
      <c r="EX80" s="8">
        <v>68</v>
      </c>
      <c r="EZ80" s="8">
        <v>2004</v>
      </c>
      <c r="FA80" s="8">
        <v>83</v>
      </c>
      <c r="FC80" s="8">
        <v>1962</v>
      </c>
      <c r="FD80" s="8">
        <v>67.31</v>
      </c>
      <c r="FF80" s="8">
        <v>2008</v>
      </c>
      <c r="FG80" s="8">
        <v>76</v>
      </c>
      <c r="FI80" s="8">
        <v>1993</v>
      </c>
      <c r="FJ80" s="19">
        <v>128.80000000000001</v>
      </c>
      <c r="FL80" s="8">
        <v>1977</v>
      </c>
      <c r="FM80" s="19">
        <v>177</v>
      </c>
      <c r="FO80" s="8">
        <v>1993</v>
      </c>
      <c r="FP80" s="19">
        <v>247</v>
      </c>
      <c r="FR80" s="8">
        <v>1985</v>
      </c>
      <c r="FS80" s="8">
        <v>308</v>
      </c>
      <c r="FU80" s="8">
        <v>1985</v>
      </c>
      <c r="FV80" s="8">
        <v>378</v>
      </c>
      <c r="FX80" s="8">
        <v>1968</v>
      </c>
      <c r="FY80" s="8">
        <v>450.85</v>
      </c>
      <c r="GA80" s="8">
        <v>2013</v>
      </c>
      <c r="GB80" s="19">
        <v>511.30000000000007</v>
      </c>
      <c r="GD80" s="8">
        <v>2013</v>
      </c>
      <c r="GE80" s="19">
        <v>578.50000000000011</v>
      </c>
      <c r="GG80" s="8">
        <v>1974</v>
      </c>
      <c r="GH80" s="8">
        <v>648</v>
      </c>
      <c r="GJ80" s="8">
        <v>1957</v>
      </c>
      <c r="GK80" s="19">
        <v>692.6579999999999</v>
      </c>
      <c r="GM80" s="8">
        <v>1941</v>
      </c>
      <c r="GN80" s="19">
        <v>471.678</v>
      </c>
      <c r="GP80" s="8">
        <v>1996</v>
      </c>
      <c r="GQ80" s="19">
        <v>523.9</v>
      </c>
      <c r="GS80" s="8">
        <v>2005</v>
      </c>
      <c r="GT80" s="19">
        <v>580.80000000000007</v>
      </c>
      <c r="GV80" s="8">
        <v>1979</v>
      </c>
      <c r="GW80" s="19">
        <v>628</v>
      </c>
      <c r="GY80" s="8">
        <v>1986</v>
      </c>
      <c r="GZ80" s="19">
        <v>183.1</v>
      </c>
      <c r="HB80" s="8">
        <v>1995</v>
      </c>
      <c r="HC80" s="19">
        <v>124.9</v>
      </c>
    </row>
    <row r="81" spans="1:211">
      <c r="A81" s="1" t="s">
        <v>172</v>
      </c>
      <c r="B81" s="1"/>
      <c r="C81"/>
      <c r="D81" s="5"/>
      <c r="E81" s="5"/>
      <c r="F81" s="5"/>
      <c r="G81" s="36">
        <f>(SUM(C7:K7)+(B7+L7)/2)/10</f>
        <v>47.802799999999991</v>
      </c>
      <c r="H81" s="36">
        <f>(SUM(D7:L7)+(C7+M7)/2)/10</f>
        <v>46.786799999999999</v>
      </c>
      <c r="I81" s="36">
        <f>(SUM(E7:M7)+(D7+N7)/2)/10</f>
        <v>46.685200000000002</v>
      </c>
      <c r="J81" s="36">
        <f>(SUM(F7:N7)+(E7+O7)/2)/10</f>
        <v>45.059600000000003</v>
      </c>
      <c r="K81" s="36">
        <f>(SUM(G7:O7)+(F7+P7)/2)/10</f>
        <v>42.265599999999999</v>
      </c>
      <c r="L81" s="36">
        <f>(SUM(H7:P7)+(G7+Q7)/2)/10</f>
        <v>43.167300000000004</v>
      </c>
      <c r="M81" s="36">
        <f>(SUM(I7:Q7)+(H7+R7)/2)/10</f>
        <v>43.980100000000007</v>
      </c>
      <c r="N81" s="36">
        <f>(SUM(J7:R7)+(I7+S7)/2)/10</f>
        <v>40.957500000000003</v>
      </c>
      <c r="O81" s="36">
        <f>(SUM(K7:S7)+(J7+T7)/2)/10</f>
        <v>42.430700000000002</v>
      </c>
      <c r="P81" s="36">
        <f>(SUM(L7:T7)+(K7+U7)/2)/10</f>
        <v>48.463200000000001</v>
      </c>
      <c r="Q81" s="36">
        <f>(SUM(M7:U7)+(L7+V7)/2)/10</f>
        <v>48.094899999999996</v>
      </c>
      <c r="R81" s="36">
        <f>(SUM(N7:V7)+(M7+W7)/2)/10</f>
        <v>45.821600000000004</v>
      </c>
      <c r="S81" s="36">
        <f>(SUM(O7:W7)+(N7+X7)/2)/10</f>
        <v>46.494700000000002</v>
      </c>
      <c r="T81" s="36">
        <f>(SUM(P7:X7)+(O7+Y7)/2)/10</f>
        <v>52.476399999999998</v>
      </c>
      <c r="U81" s="36">
        <f>(SUM(Q7:Y7)+(P7+Z7)/2)/10</f>
        <v>58.889899999999997</v>
      </c>
      <c r="V81" s="36">
        <f>(SUM(R7:Z7)+(Q7+AA7)/2)/10</f>
        <v>55.24499999999999</v>
      </c>
      <c r="W81" s="36">
        <f>(SUM(S7:AA7)+(R7+AB7)/2)/10</f>
        <v>54.025800000000004</v>
      </c>
      <c r="X81" s="36">
        <f>(SUM(T7:AB7)+(S7+AC7)/2)/10</f>
        <v>55.079899999999995</v>
      </c>
      <c r="Y81" s="36">
        <f>(SUM(U7:AC7)+(T7+AD7)/2)/10</f>
        <v>50.825400000000002</v>
      </c>
      <c r="Z81" s="36">
        <f>(SUM(V7:AD7)+(U7+AE7)/2)/10</f>
        <v>45.961300000000001</v>
      </c>
      <c r="AA81" s="36">
        <f>(SUM(W7:AE7)+(V7+AF7)/2)/10</f>
        <v>42.926000000000002</v>
      </c>
      <c r="AB81" s="36">
        <f>(SUM(X7:AF7)+(W7+AG7)/2)/10</f>
        <v>45.605699999999999</v>
      </c>
      <c r="AC81" s="36">
        <f>(SUM(Y7:AG7)+(X7+AH7)/2)/10</f>
        <v>53.606700000000004</v>
      </c>
      <c r="AD81" s="36">
        <f>(SUM(Z7:AH7)+(Y7+AI7)/2)/10</f>
        <v>52.463699999999996</v>
      </c>
      <c r="AE81" s="36">
        <f>(SUM(AA7:AI7)+(Z7+AJ7)/2)/10</f>
        <v>49.682399999999994</v>
      </c>
      <c r="AF81" s="36">
        <f>(SUM(AB7:AJ7)+(AA7+AK7)/2)/10</f>
        <v>54.470299999999995</v>
      </c>
      <c r="AG81" s="36">
        <f>(SUM(AC7:AK7)+(AB7+AL7)/2)/10</f>
        <v>57.454799999999999</v>
      </c>
      <c r="AH81" s="36">
        <f>(SUM(AD7:AL7)+(AC7+AM7)/2)/10</f>
        <v>60.083700000000007</v>
      </c>
      <c r="AI81" s="36">
        <f>(SUM(AE7:AM7)+(AD7+AN7)/2)/10</f>
        <v>61.252100000000006</v>
      </c>
      <c r="AJ81" s="36">
        <f>(SUM(AF7:AN7)+(AE7+AO7)/2)/10</f>
        <v>62.598300000000009</v>
      </c>
      <c r="AK81" s="36">
        <f>(SUM(AG7:AO7)+(AF7+AP7)/2)/10</f>
        <v>64.566799999999986</v>
      </c>
      <c r="AL81" s="36">
        <f>(SUM(AH7:AP7)+(AG7+AQ7)/2)/10</f>
        <v>62.819999999999993</v>
      </c>
      <c r="AM81" s="36">
        <f>(SUM(AI7:AQ7)+(AH7+AR7)/2)/10</f>
        <v>55.808799999999998</v>
      </c>
      <c r="AN81" s="36">
        <f>(SUM(AJ7:AR7)+(AI7+AS7)/2)/10</f>
        <v>50.792699999999989</v>
      </c>
      <c r="AO81" s="36">
        <f>(SUM(AK7:AS7)+(AJ7+AT7)/2)/10</f>
        <v>47.759599999999992</v>
      </c>
      <c r="AP81" s="36">
        <f>(SUM(AL7:AT7)+(AK7+AU7)/2)/10</f>
        <v>45.897799999999997</v>
      </c>
      <c r="AQ81" s="36">
        <f>(SUM(AM7:AU7)+(AL7+AV7)/2)/10</f>
        <v>47.247699999999995</v>
      </c>
      <c r="AR81" s="36">
        <f>(SUM(AN7:AV7)+(AM7+AW7)/2)/10</f>
        <v>48.360300000000002</v>
      </c>
      <c r="AS81" s="36">
        <f>(SUM(AO7:AW7)+(AN7+AX7)/2)/10</f>
        <v>47.459800000000001</v>
      </c>
      <c r="AT81" s="36">
        <f>(SUM(AP7:AX7)+(AO7+AY7)/2)/10</f>
        <v>43.891800000000003</v>
      </c>
      <c r="AU81" s="36">
        <f>(SUM(AQ7:AY7)+(AP7+AZ7)/2)/10</f>
        <v>43.851700000000001</v>
      </c>
      <c r="AV81" s="36">
        <f>(SUM(AR7:AZ7)+(AQ7+BA7)/2)/10</f>
        <v>41.55</v>
      </c>
      <c r="AW81" s="36">
        <f>(SUM(AS7:BA7)+(AR7+BB7)/2)/10</f>
        <v>37.200000000000003</v>
      </c>
      <c r="AX81" s="36">
        <f>(SUM(AT7:BB7)+(AS7+BC7)/2)/10</f>
        <v>37.450000000000003</v>
      </c>
      <c r="AY81" s="36">
        <f>(SUM(AU7:BC7)+(AT7+BD7)/2)/10</f>
        <v>38.299999999999997</v>
      </c>
      <c r="AZ81" s="36">
        <f>(SUM(AV7:BD7)+(AU7+BE7)/2)/10</f>
        <v>43.5</v>
      </c>
      <c r="BA81" s="36">
        <f>(SUM(AW7:BE7)+(AV7+BF7)/2)/10</f>
        <v>47.305</v>
      </c>
      <c r="BB81" s="36">
        <f>(SUM(AX7:BF7)+(AW7+BG7)/2)/10</f>
        <v>43.410000000000004</v>
      </c>
      <c r="BC81" s="36">
        <f>(SUM(AY7:BG7)+(AX7+BH7)/2)/10</f>
        <v>41.24</v>
      </c>
      <c r="BD81" s="36">
        <f>(SUM(AZ7:BH7)+(AY7+BI7)/2)/10</f>
        <v>44.13000000000001</v>
      </c>
      <c r="BE81" s="36">
        <f>(SUM(BA7:BI7)+(AZ7+BJ7)/2)/10</f>
        <v>45.14</v>
      </c>
      <c r="BF81" s="36">
        <f>(SUM(BB7:BJ7)+(BA7+BK7)/2)/10</f>
        <v>46.035000000000004</v>
      </c>
      <c r="BG81" s="36">
        <f>(SUM(BC7:BK7)+(BB7+BL7)/2)/10</f>
        <v>50.53</v>
      </c>
      <c r="BH81" s="36">
        <f>(SUM(BD7:BL7)+(BC7+BM7)/2)/10</f>
        <v>52.745000000000005</v>
      </c>
      <c r="BI81" s="36">
        <f>(SUM(BE7:BM7)+(BD7+BN7)/2)/10</f>
        <v>54.504999999999995</v>
      </c>
      <c r="BJ81" s="36">
        <f>(SUM(BF7:BN7)+(BE7+BO7)/2)/10</f>
        <v>54.044999999999995</v>
      </c>
      <c r="BK81" s="36">
        <f>(SUM(BG7:BO7)+(BF7+BP7)/2)/10</f>
        <v>48.699999999999996</v>
      </c>
      <c r="BL81" s="36">
        <f>(SUM(BH7:BP7)+(BG7+BQ7)/2)/10</f>
        <v>48.914999999999999</v>
      </c>
      <c r="BM81" s="36">
        <f>(SUM(BI7:BQ7)+(BH7+BR7)/2)/10</f>
        <v>52.654999999999994</v>
      </c>
      <c r="BN81" s="36">
        <f>(SUM(BJ7:BR7)+(BI7+BS7)/2)/10</f>
        <v>52.31</v>
      </c>
      <c r="BO81" s="36">
        <f>(SUM(BK7:BS7)+(BJ7+BT7)/2)/10</f>
        <v>54.29</v>
      </c>
      <c r="BP81" s="36">
        <f>(SUM(BL7:BT7)+(BK7+BU7)/2)/10</f>
        <v>54.464999999999996</v>
      </c>
      <c r="BQ81" s="36">
        <f>(SUM(BM7:BU7)+(BL7+BV7)/2)/10</f>
        <v>51.570000000000007</v>
      </c>
      <c r="BR81" s="36">
        <f>(SUM(BN7:BV7)+(BM7+BW7)/2)/10</f>
        <v>50.75500000000001</v>
      </c>
      <c r="BS81" s="36">
        <f>(SUM(BO7:BW7)+(BN7+BX7)/2)/10</f>
        <v>49.204999999999998</v>
      </c>
      <c r="BT81" s="36">
        <f>(SUM(BP7:BX7)+(BO7+BY7)/2)/10</f>
        <v>45.325000000000003</v>
      </c>
      <c r="BU81" s="36">
        <f>(SUM(BQ7:BY7)+(BP7+BZ7)/2)/10</f>
        <v>44.234999999999999</v>
      </c>
      <c r="BV81" s="36">
        <f>(SUM(BR7:BZ7)+(BQ7+CA7)/2)/10</f>
        <v>45.174999999999997</v>
      </c>
      <c r="BW81" s="36">
        <f>(SUM(BS7:CA7)+(BR7+CB7)/2)/10</f>
        <v>44.375</v>
      </c>
      <c r="BX81" s="36">
        <f>(SUM(BT7:CB7)+(BS7+CC7)/2)/10</f>
        <v>42.55</v>
      </c>
      <c r="BY81" s="36">
        <f>(SUM(BU7:CC7)+(BT7+CD7)/2)/10</f>
        <v>38.79</v>
      </c>
      <c r="BZ81" s="36">
        <f>(SUM(BV7:CD7)+(BU7+CE7)/2)/10</f>
        <v>38.76</v>
      </c>
      <c r="CA81" s="36">
        <f>(SUM(BW7:CE7)+(BV7+CF7)/2)/10</f>
        <v>38.4</v>
      </c>
      <c r="CB81" s="36">
        <f>(SUM(BX7:CF7)+(BW7+CG7)/2)/10</f>
        <v>37.830000000000005</v>
      </c>
      <c r="CC81" s="36">
        <f>(SUM(BY7:CG7)+(BX7+CH7)/2)/10</f>
        <v>42.230000000000004</v>
      </c>
      <c r="CD81" s="36">
        <f>(SUM(BZ7:CH7)+(BY7+CI7)/2)/10</f>
        <v>41.9</v>
      </c>
      <c r="CE81" s="36">
        <f>(SUM(CA7:CI7)+(BZ7+CJ7)/2)/10</f>
        <v>39.709999999999994</v>
      </c>
      <c r="CF81" s="36">
        <f>(SUM(CB7:CJ7)+(CA7+CK7)/2)/10</f>
        <v>39.019999999999996</v>
      </c>
      <c r="CG81" s="36">
        <f>(SUM(CC7:CK7)+(CB7+CL7)/2)/10</f>
        <v>40.529999999999994</v>
      </c>
      <c r="CH81" s="36">
        <f>(SUM(CD7:CL7)+(CC7+CM7)/2)/10</f>
        <v>43.27</v>
      </c>
      <c r="CI81" s="36">
        <f>(SUM(CE7:CM7)+(CD7+CN7)/2)/10</f>
        <v>40.940000000000005</v>
      </c>
      <c r="CJ81" s="36">
        <f>(SUM(CF7:CN7)+(CE7+CO7)/2)/10</f>
        <v>37.299999999999997</v>
      </c>
      <c r="CK81" s="36">
        <f>(SUM(CG7:CO7)+(CF7+CP7)/2)/10</f>
        <v>35.03</v>
      </c>
      <c r="CL81" s="36">
        <f>(SUM(CH7:CP7)+(CG7+CQ7)/2)/10</f>
        <v>34.450000000000003</v>
      </c>
      <c r="CM81" s="36">
        <f>(SUM(CI7:CQ7)+(CH7+CR7)/2)/10</f>
        <v>30.889999999999997</v>
      </c>
      <c r="CS81" s="1" t="s">
        <v>172</v>
      </c>
      <c r="CV81" s="5"/>
      <c r="CW81" s="34"/>
      <c r="CX81" s="5"/>
      <c r="DA81" s="19"/>
      <c r="DC81" s="8">
        <v>2004</v>
      </c>
      <c r="DD81" s="19">
        <v>756.4</v>
      </c>
      <c r="DF81" s="8">
        <v>1956</v>
      </c>
      <c r="DG81" s="19">
        <v>757.42800000000011</v>
      </c>
      <c r="DI81" s="8">
        <v>1942</v>
      </c>
      <c r="DJ81" s="19">
        <v>468.63000000000005</v>
      </c>
      <c r="DL81" s="8">
        <v>2008</v>
      </c>
      <c r="DM81" s="27">
        <v>203.6</v>
      </c>
      <c r="DO81" s="8">
        <v>1966</v>
      </c>
      <c r="DP81" s="19">
        <v>192.024</v>
      </c>
      <c r="DR81" s="8">
        <v>1974</v>
      </c>
      <c r="DS81" s="8">
        <v>220</v>
      </c>
      <c r="DU81" s="8">
        <v>1970</v>
      </c>
      <c r="DV81" s="19">
        <v>238.506</v>
      </c>
      <c r="DY81" s="8">
        <v>1992</v>
      </c>
      <c r="DZ81" s="19">
        <v>77</v>
      </c>
      <c r="EB81" s="8">
        <v>1932</v>
      </c>
      <c r="EC81" s="8">
        <v>72.644000000000005</v>
      </c>
      <c r="EE81" s="8">
        <v>1972</v>
      </c>
      <c r="EF81" s="8">
        <v>66</v>
      </c>
      <c r="EH81" s="8">
        <v>2019</v>
      </c>
      <c r="EI81" s="8">
        <v>80.2</v>
      </c>
      <c r="EK81" s="8">
        <v>1957</v>
      </c>
      <c r="EL81" s="8">
        <v>100.33</v>
      </c>
      <c r="EN81" s="8">
        <v>1949</v>
      </c>
      <c r="EO81" s="8">
        <v>89.662000000000006</v>
      </c>
      <c r="EQ81" s="8">
        <v>1992</v>
      </c>
      <c r="ER81" s="8">
        <v>93.4</v>
      </c>
      <c r="ET81" s="8">
        <v>1953</v>
      </c>
      <c r="EU81" s="8">
        <v>88.391999999999996</v>
      </c>
      <c r="EW81" s="8">
        <v>1959</v>
      </c>
      <c r="EX81" s="8">
        <v>68.834000000000003</v>
      </c>
      <c r="EZ81" s="8">
        <v>2006</v>
      </c>
      <c r="FA81" s="8">
        <v>83.4</v>
      </c>
      <c r="FC81" s="8">
        <v>1949</v>
      </c>
      <c r="FD81" s="8">
        <v>67.563999999999993</v>
      </c>
      <c r="FF81" s="8">
        <v>1983</v>
      </c>
      <c r="FG81" s="8">
        <v>77</v>
      </c>
      <c r="FI81" s="8">
        <v>1930</v>
      </c>
      <c r="FJ81" s="19">
        <v>129.286</v>
      </c>
      <c r="FL81" s="44">
        <v>2022</v>
      </c>
      <c r="FM81" s="44">
        <v>183</v>
      </c>
      <c r="FO81" s="8">
        <v>1941</v>
      </c>
      <c r="FP81" s="19">
        <v>254</v>
      </c>
      <c r="FR81" s="8">
        <v>1975</v>
      </c>
      <c r="FS81" s="8">
        <v>315</v>
      </c>
      <c r="FU81" s="8">
        <v>1968</v>
      </c>
      <c r="FV81" s="8">
        <v>378.71400000000006</v>
      </c>
      <c r="FX81" s="8">
        <v>1955</v>
      </c>
      <c r="FY81" s="8">
        <v>452.12</v>
      </c>
      <c r="GA81" s="8">
        <v>1979</v>
      </c>
      <c r="GB81" s="19">
        <v>515</v>
      </c>
      <c r="GD81" s="8">
        <v>1966</v>
      </c>
      <c r="GE81" s="19">
        <v>587.24800000000005</v>
      </c>
      <c r="GG81" s="8">
        <v>1971</v>
      </c>
      <c r="GH81" s="8">
        <v>654</v>
      </c>
      <c r="GJ81" s="8">
        <v>2010</v>
      </c>
      <c r="GK81" s="19">
        <v>693.80000000000007</v>
      </c>
      <c r="GM81" s="8">
        <v>1977</v>
      </c>
      <c r="GN81" s="19">
        <v>473</v>
      </c>
      <c r="GP81" s="8">
        <v>2022</v>
      </c>
      <c r="GQ81" s="19">
        <v>525.79999999999995</v>
      </c>
      <c r="GS81" s="8">
        <v>1936</v>
      </c>
      <c r="GT81" s="19">
        <v>583.43799999999999</v>
      </c>
      <c r="GV81" s="8">
        <v>1942</v>
      </c>
      <c r="GW81" s="19">
        <v>641.34999999999991</v>
      </c>
      <c r="GY81" s="8">
        <v>1997</v>
      </c>
      <c r="GZ81" s="19">
        <v>184.1</v>
      </c>
      <c r="HB81" s="8">
        <v>1992</v>
      </c>
      <c r="HC81" s="19">
        <v>128.9</v>
      </c>
    </row>
    <row r="82" spans="1:211">
      <c r="A82" s="1" t="s">
        <v>173</v>
      </c>
      <c r="B82" s="9">
        <f>TREND($B$7:$CR$7,$B$6:$CR$6,B6,TRUE)</f>
        <v>55.425632894736793</v>
      </c>
      <c r="C82" s="9">
        <f>TREND($B$7:$CR$7,$B$6:$CR$6,C6,TRUE)</f>
        <v>55.233521108622597</v>
      </c>
      <c r="D82" s="9">
        <f>TREND($B$7:$CR$7,$B$6:$CR$6,D6,TRUE)</f>
        <v>55.041409322508343</v>
      </c>
      <c r="E82" s="9">
        <f>TREND($B$7:$CR$7,$B$6:$CR$6,E6,TRUE)</f>
        <v>54.849297536394147</v>
      </c>
      <c r="F82" s="9">
        <f>TREND($B$7:$CR$7,$B$6:$CR$6,F6,TRUE)</f>
        <v>54.65718575027995</v>
      </c>
      <c r="G82" s="9">
        <f>TREND($B$7:$CR$7,$B$6:$CR$6,G6,TRUE)</f>
        <v>54.465073964165697</v>
      </c>
      <c r="H82" s="9">
        <f>TREND($B$7:$CR$7,$B$6:$CR$6,H6,TRUE)</f>
        <v>54.2729621780515</v>
      </c>
      <c r="I82" s="9">
        <f>TREND($B$7:$CR$7,$B$6:$CR$6,I6,TRUE)</f>
        <v>54.080850391937247</v>
      </c>
      <c r="J82" s="9">
        <f>TREND($B$7:$CR$7,$B$6:$CR$6,J6,TRUE)</f>
        <v>53.88873860582305</v>
      </c>
      <c r="K82" s="9">
        <f>TREND($B$7:$CR$7,$B$6:$CR$6,K6,TRUE)</f>
        <v>53.696626819708797</v>
      </c>
      <c r="L82" s="9">
        <f>TREND($B$7:$CR$7,$B$6:$CR$6,L6,TRUE)</f>
        <v>53.5045150335946</v>
      </c>
      <c r="M82" s="9">
        <f>TREND($B$7:$CR$7,$B$6:$CR$6,M6,TRUE)</f>
        <v>53.312403247480347</v>
      </c>
      <c r="N82" s="9">
        <f>TREND($B$7:$CR$7,$B$6:$CR$6,N6,TRUE)</f>
        <v>53.120291461366151</v>
      </c>
      <c r="O82" s="9">
        <f>TREND($B$7:$CR$7,$B$6:$CR$6,O6,TRUE)</f>
        <v>52.928179675251954</v>
      </c>
      <c r="P82" s="9">
        <f>TREND($B$7:$CR$7,$B$6:$CR$6,P6,TRUE)</f>
        <v>52.736067889137701</v>
      </c>
      <c r="Q82" s="9">
        <f>TREND($B$7:$CR$7,$B$6:$CR$6,Q6,TRUE)</f>
        <v>52.543956103023504</v>
      </c>
      <c r="R82" s="9">
        <f>TREND($B$7:$CR$7,$B$6:$CR$6,R6,TRUE)</f>
        <v>52.351844316909251</v>
      </c>
      <c r="S82" s="9">
        <f>TREND($B$7:$CR$7,$B$6:$CR$6,S6,TRUE)</f>
        <v>52.159732530795054</v>
      </c>
      <c r="T82" s="9">
        <f>TREND($B$7:$CR$7,$B$6:$CR$6,T6,TRUE)</f>
        <v>51.967620744680801</v>
      </c>
      <c r="U82" s="9">
        <f>TREND($B$7:$CR$7,$B$6:$CR$6,U6,TRUE)</f>
        <v>51.775508958566604</v>
      </c>
      <c r="V82" s="9">
        <f>TREND($B$7:$CR$7,$B$6:$CR$6,V6,TRUE)</f>
        <v>51.583397172452351</v>
      </c>
      <c r="W82" s="9">
        <f>TREND($B$7:$CR$7,$B$6:$CR$6,W6,TRUE)</f>
        <v>51.391285386338154</v>
      </c>
      <c r="X82" s="9">
        <f>TREND($B$7:$CR$7,$B$6:$CR$6,X6,TRUE)</f>
        <v>51.199173600223958</v>
      </c>
      <c r="Y82" s="9">
        <f>TREND($B$7:$CR$7,$B$6:$CR$6,Y6,TRUE)</f>
        <v>51.007061814109704</v>
      </c>
      <c r="Z82" s="9">
        <f>TREND($B$7:$CR$7,$B$6:$CR$6,Z6,TRUE)</f>
        <v>50.814950027995508</v>
      </c>
      <c r="AA82" s="9">
        <f>TREND($B$7:$CR$7,$B$6:$CR$6,AA6,TRUE)</f>
        <v>50.622838241881254</v>
      </c>
      <c r="AB82" s="9">
        <f>TREND($B$7:$CR$7,$B$6:$CR$6,AB6,TRUE)</f>
        <v>50.430726455767058</v>
      </c>
      <c r="AC82" s="9">
        <f>TREND($B$7:$CR$7,$B$6:$CR$6,AC6,TRUE)</f>
        <v>50.238614669652804</v>
      </c>
      <c r="AD82" s="9">
        <f>TREND($B$7:$CR$7,$B$6:$CR$6,AD6,TRUE)</f>
        <v>50.046502883538608</v>
      </c>
      <c r="AE82" s="9">
        <f>TREND($B$7:$CR$7,$B$6:$CR$6,AE6,TRUE)</f>
        <v>49.854391097424411</v>
      </c>
      <c r="AF82" s="9">
        <f>TREND($B$7:$CR$7,$B$6:$CR$6,AF6,TRUE)</f>
        <v>49.662279311310158</v>
      </c>
      <c r="AG82" s="9">
        <f>TREND($B$7:$CR$7,$B$6:$CR$6,AG6,TRUE)</f>
        <v>49.470167525195961</v>
      </c>
      <c r="AH82" s="9">
        <f>TREND($B$7:$CR$7,$B$6:$CR$6,AH6,TRUE)</f>
        <v>49.278055739081708</v>
      </c>
      <c r="AI82" s="9">
        <f>TREND($B$7:$CR$7,$B$6:$CR$6,AI6,TRUE)</f>
        <v>49.085943952967511</v>
      </c>
      <c r="AJ82" s="9">
        <f>TREND($B$7:$CR$7,$B$6:$CR$6,AJ6,TRUE)</f>
        <v>48.893832166853258</v>
      </c>
      <c r="AK82" s="9">
        <f>TREND($B$7:$CR$7,$B$6:$CR$6,AK6,TRUE)</f>
        <v>48.701720380739062</v>
      </c>
      <c r="AL82" s="9">
        <f>TREND($B$7:$CR$7,$B$6:$CR$6,AL6,TRUE)</f>
        <v>48.509608594624808</v>
      </c>
      <c r="AM82" s="9">
        <f>TREND($B$7:$CR$7,$B$6:$CR$6,AM6,TRUE)</f>
        <v>48.317496808510612</v>
      </c>
      <c r="AN82" s="9">
        <f>TREND($B$7:$CR$7,$B$6:$CR$6,AN6,TRUE)</f>
        <v>48.125385022396415</v>
      </c>
      <c r="AO82" s="9">
        <f>TREND($B$7:$CR$7,$B$6:$CR$6,AO6,TRUE)</f>
        <v>47.933273236282162</v>
      </c>
      <c r="AP82" s="9">
        <f>TREND($B$7:$CR$7,$B$6:$CR$6,AP6,TRUE)</f>
        <v>47.741161450167965</v>
      </c>
      <c r="AQ82" s="9">
        <f>TREND($B$7:$CR$7,$B$6:$CR$6,AQ6,TRUE)</f>
        <v>47.549049664053712</v>
      </c>
      <c r="AR82" s="9">
        <f>TREND($B$7:$CR$7,$B$6:$CR$6,AR6,TRUE)</f>
        <v>47.356937877939515</v>
      </c>
      <c r="AS82" s="9">
        <f>TREND($B$7:$CR$7,$B$6:$CR$6,AS6,TRUE)</f>
        <v>47.164826091825262</v>
      </c>
      <c r="AT82" s="9">
        <f>TREND($B$7:$CR$7,$B$6:$CR$6,AT6,TRUE)</f>
        <v>46.972714305711065</v>
      </c>
      <c r="AU82" s="9">
        <f>TREND($B$7:$CR$7,$B$6:$CR$6,AU6,TRUE)</f>
        <v>46.780602519596812</v>
      </c>
      <c r="AV82" s="9">
        <f>TREND($B$7:$CR$7,$B$6:$CR$6,AV6,TRUE)</f>
        <v>46.588490733482615</v>
      </c>
      <c r="AW82" s="9">
        <f>TREND($B$7:$CR$7,$B$6:$CR$6,AW6,TRUE)</f>
        <v>46.396378947368419</v>
      </c>
      <c r="AX82" s="9">
        <f>TREND($B$7:$CR$7,$B$6:$CR$6,AX6,TRUE)</f>
        <v>46.204267161254165</v>
      </c>
      <c r="AY82" s="9">
        <f>TREND($B$7:$CR$7,$B$6:$CR$6,AY6,TRUE)</f>
        <v>46.012155375139969</v>
      </c>
      <c r="AZ82" s="9">
        <f>TREND($B$7:$CR$7,$B$6:$CR$6,AZ6,TRUE)</f>
        <v>45.820043589025715</v>
      </c>
      <c r="BA82" s="9">
        <f>TREND($B$7:$CR$7,$B$6:$CR$6,BA6,TRUE)</f>
        <v>45.627931802911519</v>
      </c>
      <c r="BB82" s="9">
        <f>TREND($B$7:$CR$7,$B$6:$CR$6,BB6,TRUE)</f>
        <v>45.435820016797265</v>
      </c>
      <c r="BC82" s="9">
        <f>TREND($B$7:$CR$7,$B$6:$CR$6,BC6,TRUE)</f>
        <v>45.243708230683069</v>
      </c>
      <c r="BD82" s="9">
        <f>TREND($B$7:$CR$7,$B$6:$CR$6,BD6,TRUE)</f>
        <v>45.051596444568816</v>
      </c>
      <c r="BE82" s="9">
        <f>TREND($B$7:$CR$7,$B$6:$CR$6,BE6,TRUE)</f>
        <v>44.859484658454619</v>
      </c>
      <c r="BF82" s="9">
        <f>TREND($B$7:$CR$7,$B$6:$CR$6,BF6,TRUE)</f>
        <v>44.667372872340422</v>
      </c>
      <c r="BG82" s="9">
        <f>TREND($B$7:$CR$7,$B$6:$CR$6,BG6,TRUE)</f>
        <v>44.475261086226169</v>
      </c>
      <c r="BH82" s="9">
        <f>TREND($B$7:$CR$7,$B$6:$CR$6,BH6,TRUE)</f>
        <v>44.283149300111972</v>
      </c>
      <c r="BI82" s="9">
        <f>TREND($B$7:$CR$7,$B$6:$CR$6,BI6,TRUE)</f>
        <v>44.091037513997719</v>
      </c>
      <c r="BJ82" s="9">
        <f>TREND($B$7:$CR$7,$B$6:$CR$6,BJ6,TRUE)</f>
        <v>43.898925727883523</v>
      </c>
      <c r="BK82" s="9">
        <f>TREND($B$7:$CR$7,$B$6:$CR$6,BK6,TRUE)</f>
        <v>43.706813941769269</v>
      </c>
      <c r="BL82" s="9">
        <f>TREND($B$7:$CR$7,$B$6:$CR$6,BL6,TRUE)</f>
        <v>43.514702155655073</v>
      </c>
      <c r="BM82" s="9">
        <f>TREND($B$7:$CR$7,$B$6:$CR$6,BM6,TRUE)</f>
        <v>43.322590369540819</v>
      </c>
      <c r="BN82" s="9">
        <f>TREND($B$7:$CR$7,$B$6:$CR$6,BN6,TRUE)</f>
        <v>43.130478583426623</v>
      </c>
      <c r="BO82" s="9">
        <f>TREND($B$7:$CR$7,$B$6:$CR$6,BO6,TRUE)</f>
        <v>42.938366797312426</v>
      </c>
      <c r="BP82" s="9">
        <f>TREND($B$7:$CR$7,$B$6:$CR$6,BP6,TRUE)</f>
        <v>42.746255011198173</v>
      </c>
      <c r="BQ82" s="9">
        <f>TREND($B$7:$CR$7,$B$6:$CR$6,BQ6,TRUE)</f>
        <v>42.554143225083976</v>
      </c>
      <c r="BR82" s="9">
        <f>TREND($B$7:$CR$7,$B$6:$CR$6,BR6,TRUE)</f>
        <v>42.362031438969723</v>
      </c>
      <c r="BS82" s="9">
        <f>TREND($B$7:$CR$7,$B$6:$CR$6,BS6,TRUE)</f>
        <v>42.169919652855526</v>
      </c>
      <c r="BT82" s="9">
        <f>TREND($B$7:$CR$7,$B$6:$CR$6,BT6,TRUE)</f>
        <v>41.977807866741273</v>
      </c>
      <c r="BU82" s="9">
        <f>TREND($B$7:$CR$7,$B$6:$CR$6,BU6,TRUE)</f>
        <v>41.785696080627076</v>
      </c>
      <c r="BV82" s="9">
        <f>TREND($B$7:$CR$7,$B$6:$CR$6,BV6,TRUE)</f>
        <v>41.593584294512823</v>
      </c>
      <c r="BW82" s="9">
        <f>TREND($B$7:$CR$7,$B$6:$CR$6,BW6,TRUE)</f>
        <v>41.401472508398626</v>
      </c>
      <c r="BX82" s="9">
        <f>TREND($B$7:$CR$7,$B$6:$CR$6,BX6,TRUE)</f>
        <v>41.20936072228443</v>
      </c>
      <c r="BY82" s="9">
        <f>TREND($B$7:$CR$7,$B$6:$CR$6,BY6,TRUE)</f>
        <v>41.017248936170176</v>
      </c>
      <c r="BZ82" s="9">
        <f>TREND($B$7:$CR$7,$B$6:$CR$6,BZ6,TRUE)</f>
        <v>40.82513715005598</v>
      </c>
      <c r="CA82" s="9">
        <f>TREND($B$7:$CR$7,$B$6:$CR$6,CA6,TRUE)</f>
        <v>40.633025363941726</v>
      </c>
      <c r="CB82" s="9">
        <f>TREND($B$7:$CR$7,$B$6:$CR$6,CB6,TRUE)</f>
        <v>40.44091357782753</v>
      </c>
      <c r="CC82" s="9">
        <f>TREND($B$7:$CR$7,$B$6:$CR$6,CC6,TRUE)</f>
        <v>40.248801791713277</v>
      </c>
      <c r="CD82" s="9">
        <f>TREND($B$7:$CR$7,$B$6:$CR$6,CD6,TRUE)</f>
        <v>40.05669000559908</v>
      </c>
      <c r="CE82" s="9">
        <f>TREND($B$7:$CR$7,$B$6:$CR$6,CE6,TRUE)</f>
        <v>39.864578219484827</v>
      </c>
      <c r="CF82" s="9">
        <f>TREND($B$7:$CR$7,$B$6:$CR$6,CF6,TRUE)</f>
        <v>39.67246643337063</v>
      </c>
      <c r="CG82" s="9">
        <f>TREND($B$7:$CR$7,$B$6:$CR$6,CG6,TRUE)</f>
        <v>39.480354647256434</v>
      </c>
      <c r="CH82" s="9">
        <f>TREND($B$7:$CR$7,$B$6:$CR$6,CH6,TRUE)</f>
        <v>39.28824286114218</v>
      </c>
      <c r="CI82" s="9">
        <f>TREND($B$7:$CR$7,$B$6:$CR$6,CI6,TRUE)</f>
        <v>39.096131075027984</v>
      </c>
      <c r="CJ82" s="9">
        <f>TREND($B$7:$CR$7,$B$6:$CR$6,CJ6,TRUE)</f>
        <v>38.90401928891373</v>
      </c>
      <c r="CK82" s="9">
        <f>TREND($B$7:$CR$7,$B$6:$CR$6,CK6,TRUE)</f>
        <v>38.711907502799534</v>
      </c>
      <c r="CL82" s="9">
        <f>TREND($B$7:$CR$7,$B$6:$CR$6,CL6,TRUE)</f>
        <v>38.51979571668528</v>
      </c>
      <c r="CM82" s="9">
        <f>TREND($B$7:$CR$7,$B$6:$CR$6,CM6,TRUE)</f>
        <v>38.327683930571084</v>
      </c>
      <c r="CN82" s="9">
        <f>TREND($B$7:$CR$7,$B$6:$CR$6,CN6,TRUE)</f>
        <v>38.13557214445683</v>
      </c>
      <c r="CO82" s="9">
        <f>TREND($B$7:$CR$7,$B$6:$CR$6,CO6,TRUE)</f>
        <v>37.943460358342634</v>
      </c>
      <c r="CP82" s="9">
        <f>TREND($B$7:$CR$7,$B$6:$CR$6,CP6,TRUE)</f>
        <v>37.751348572228437</v>
      </c>
      <c r="CQ82" s="9">
        <f>TREND($B$7:$CR$7,$B$6:$CR$6,CQ6,TRUE)</f>
        <v>37.559236786114184</v>
      </c>
      <c r="CR82" s="9">
        <f>TREND($B$7:$CR$7,$B$6:$CR$6,CR6,TRUE)</f>
        <v>37.367124999999987</v>
      </c>
      <c r="CS82" s="1" t="s">
        <v>173</v>
      </c>
      <c r="CV82" s="5"/>
      <c r="CW82" s="34"/>
      <c r="CX82" s="5"/>
      <c r="DA82" s="19"/>
      <c r="DC82" s="8">
        <v>1986</v>
      </c>
      <c r="DD82" s="19">
        <v>756.9</v>
      </c>
      <c r="DF82" s="44">
        <v>2022</v>
      </c>
      <c r="DG82" s="44">
        <v>758.4</v>
      </c>
      <c r="DI82" s="8">
        <v>1984</v>
      </c>
      <c r="DJ82" s="19">
        <v>478</v>
      </c>
      <c r="DL82" s="8">
        <v>1962</v>
      </c>
      <c r="DM82" s="27">
        <v>211.07400000000001</v>
      </c>
      <c r="DO82" s="8">
        <v>1952</v>
      </c>
      <c r="DP82" s="19">
        <v>197.61199999999999</v>
      </c>
      <c r="DR82" s="8">
        <v>1981</v>
      </c>
      <c r="DS82" s="8">
        <v>224</v>
      </c>
      <c r="DU82" s="8">
        <v>1943</v>
      </c>
      <c r="DV82" s="19">
        <v>242.06199999999998</v>
      </c>
      <c r="DY82" s="8">
        <v>1937</v>
      </c>
      <c r="DZ82" s="19">
        <v>77.724000000000004</v>
      </c>
      <c r="EB82" s="8">
        <v>1937</v>
      </c>
      <c r="EC82" s="8">
        <v>73.406000000000006</v>
      </c>
      <c r="EE82" s="8">
        <v>1961</v>
      </c>
      <c r="EF82" s="8">
        <v>69.596000000000004</v>
      </c>
      <c r="EH82" s="8">
        <v>1966</v>
      </c>
      <c r="EI82" s="8">
        <v>87.376000000000005</v>
      </c>
      <c r="EK82" s="8">
        <v>1955</v>
      </c>
      <c r="EL82" s="8">
        <v>101.346</v>
      </c>
      <c r="EN82" s="8">
        <v>1989</v>
      </c>
      <c r="EO82" s="8">
        <v>89.7</v>
      </c>
      <c r="EQ82" s="8">
        <v>1931</v>
      </c>
      <c r="ER82" s="8">
        <v>97.79</v>
      </c>
      <c r="ET82" s="8">
        <v>1976</v>
      </c>
      <c r="EU82" s="8">
        <v>89</v>
      </c>
      <c r="EW82" s="8">
        <v>1969</v>
      </c>
      <c r="EX82" s="8">
        <v>70.358000000000004</v>
      </c>
      <c r="EZ82" s="8">
        <v>2011</v>
      </c>
      <c r="FA82" s="8">
        <v>85.4</v>
      </c>
      <c r="FC82" s="8">
        <v>1981</v>
      </c>
      <c r="FD82" s="8">
        <v>68</v>
      </c>
      <c r="FF82" s="8">
        <v>1939</v>
      </c>
      <c r="FG82" s="8">
        <v>82.55</v>
      </c>
      <c r="FI82" s="8">
        <v>1989</v>
      </c>
      <c r="FJ82" s="19">
        <v>132</v>
      </c>
      <c r="FL82" s="8">
        <v>1979</v>
      </c>
      <c r="FM82" s="19">
        <v>184</v>
      </c>
      <c r="FO82" s="8">
        <v>1951</v>
      </c>
      <c r="FP82" s="19">
        <v>259.334</v>
      </c>
      <c r="FR82" s="8">
        <v>1945</v>
      </c>
      <c r="FS82" s="8">
        <v>315.214</v>
      </c>
      <c r="FU82" s="8">
        <v>2014</v>
      </c>
      <c r="FV82" s="8">
        <v>387.90000000000003</v>
      </c>
      <c r="FX82" s="8">
        <v>1975</v>
      </c>
      <c r="FY82" s="8">
        <v>457</v>
      </c>
      <c r="GA82" s="8">
        <v>1955</v>
      </c>
      <c r="GB82" s="19">
        <v>518.41399999999999</v>
      </c>
      <c r="GD82" s="8">
        <v>1963</v>
      </c>
      <c r="GE82" s="19">
        <v>590.55000000000007</v>
      </c>
      <c r="GG82" s="8">
        <v>1979</v>
      </c>
      <c r="GH82" s="8">
        <v>656</v>
      </c>
      <c r="GJ82" s="8">
        <v>1941</v>
      </c>
      <c r="GK82" s="19">
        <v>694.69</v>
      </c>
      <c r="GM82" s="8">
        <v>1971</v>
      </c>
      <c r="GN82" s="19">
        <v>481</v>
      </c>
      <c r="GP82" s="8">
        <v>1942</v>
      </c>
      <c r="GQ82" s="19">
        <v>527.55799999999999</v>
      </c>
      <c r="GS82" s="8">
        <v>1955</v>
      </c>
      <c r="GT82" s="19">
        <v>583.69200000000001</v>
      </c>
      <c r="GV82" s="8">
        <v>1951</v>
      </c>
      <c r="GW82" s="19">
        <v>648.20800000000008</v>
      </c>
      <c r="GY82" s="8">
        <v>1958</v>
      </c>
      <c r="GZ82" s="19">
        <v>185.928</v>
      </c>
      <c r="HB82" s="8">
        <v>2012</v>
      </c>
      <c r="HC82" s="19">
        <v>129.4</v>
      </c>
    </row>
    <row r="83" spans="1:211">
      <c r="A83" s="1" t="s">
        <v>174</v>
      </c>
      <c r="B83" s="9"/>
      <c r="C83" s="25"/>
      <c r="G83" s="36">
        <f>(SUM(C8:K8)+(B8+L8)/2)/10</f>
        <v>59.804299999999998</v>
      </c>
      <c r="H83" s="36">
        <f>(SUM(D8:L8)+(C8+M8)/2)/10</f>
        <v>63.055500000000009</v>
      </c>
      <c r="I83" s="36">
        <f>(SUM(E8:M8)+(D8+N8)/2)/10</f>
        <v>62.522100000000009</v>
      </c>
      <c r="J83" s="36">
        <f>(SUM(F8:N8)+(E8+O8)/2)/10</f>
        <v>59.918600000000005</v>
      </c>
      <c r="K83" s="36">
        <f>(SUM(G8:O8)+(F8+P8)/2)/10</f>
        <v>63.37299999999999</v>
      </c>
      <c r="L83" s="36">
        <f>(SUM(H8:P8)+(G8+Q8)/2)/10</f>
        <v>70.764399999999995</v>
      </c>
      <c r="M83" s="36">
        <f>(SUM(I8:Q8)+(H8+R8)/2)/10</f>
        <v>68.237100000000012</v>
      </c>
      <c r="N83" s="36">
        <f>(SUM(J8:R8)+(I8+S8)/2)/10</f>
        <v>59.7408</v>
      </c>
      <c r="O83" s="36">
        <f>(SUM(K8:S8)+(J8+T8)/2)/10</f>
        <v>51.638200000000005</v>
      </c>
      <c r="P83" s="36">
        <f>(SUM(L8:T8)+(K8+U8)/2)/10</f>
        <v>47.650400000000005</v>
      </c>
      <c r="Q83" s="36">
        <f>(SUM(M8:U8)+(L8+V8)/2)/10</f>
        <v>47.345600000000005</v>
      </c>
      <c r="R83" s="36">
        <f>(SUM(N8:V8)+(M8+W8)/2)/10</f>
        <v>44.297600000000003</v>
      </c>
      <c r="S83" s="36">
        <f>(SUM(O8:W8)+(N8+X8)/2)/10</f>
        <v>42.583100000000002</v>
      </c>
      <c r="T83" s="36">
        <f>(SUM(P8:X8)+(O8+Y8)/2)/10</f>
        <v>41.528999999999996</v>
      </c>
      <c r="U83" s="36">
        <f>(SUM(Q8:Y8)+(P8+Z8)/2)/10</f>
        <v>37.071300000000001</v>
      </c>
      <c r="V83" s="36">
        <f>(SUM(R8:Z8)+(Q8+AA8)/2)/10</f>
        <v>35.2044</v>
      </c>
      <c r="W83" s="36">
        <f>(SUM(S8:AA8)+(R8+AB8)/2)/10</f>
        <v>37.579300000000003</v>
      </c>
      <c r="X83" s="36">
        <f>(SUM(T8:AB8)+(S8+AC8)/2)/10</f>
        <v>39.687500000000007</v>
      </c>
      <c r="Y83" s="36">
        <f>(SUM(U8:AC8)+(T8+AD8)/2)/10</f>
        <v>46.659800000000004</v>
      </c>
      <c r="Z83" s="36">
        <f>(SUM(V8:AD8)+(U8+AE8)/2)/10</f>
        <v>51.142900000000012</v>
      </c>
      <c r="AA83" s="36">
        <f>(SUM(W8:AE8)+(V8+AF8)/2)/10</f>
        <v>52.616100000000003</v>
      </c>
      <c r="AB83" s="36">
        <f>(SUM(X8:AF8)+(W8+AG8)/2)/10</f>
        <v>53.619399999999999</v>
      </c>
      <c r="AC83" s="36">
        <f>(SUM(Y8:AG8)+(X8+AH8)/2)/10</f>
        <v>51.092099999999995</v>
      </c>
      <c r="AD83" s="36">
        <f>(SUM(Z8:AH8)+(Y8+AI8)/2)/10</f>
        <v>51.358799999999995</v>
      </c>
      <c r="AE83" s="36">
        <f>(SUM(AA8:AI8)+(Z8+AJ8)/2)/10</f>
        <v>53.632099999999994</v>
      </c>
      <c r="AF83" s="36">
        <f>(SUM(AB8:AJ8)+(AA8+AK8)/2)/10</f>
        <v>49.517299999999999</v>
      </c>
      <c r="AG83" s="36">
        <f>(SUM(AC8:AK8)+(AB8+AL8)/2)/10</f>
        <v>45.974000000000004</v>
      </c>
      <c r="AH83" s="36">
        <f>(SUM(AD8:AL8)+(AC8+AM8)/2)/10</f>
        <v>45.948599999999999</v>
      </c>
      <c r="AI83" s="36">
        <f>(SUM(AE8:AM8)+(AD8+AN8)/2)/10</f>
        <v>40.373299999999993</v>
      </c>
      <c r="AJ83" s="36">
        <f>(SUM(AF8:AN8)+(AE8+AO8)/2)/10</f>
        <v>36.258499999999991</v>
      </c>
      <c r="AK83" s="36">
        <f>(SUM(AG8:AO8)+(AF8+AP8)/2)/10</f>
        <v>33.159700000000001</v>
      </c>
      <c r="AL83" s="36">
        <f>(SUM(AH8:AP8)+(AG8+AQ8)/2)/10</f>
        <v>30.086099999999998</v>
      </c>
      <c r="AM83" s="36">
        <f>(SUM(AI8:AQ8)+(AH8+AR8)/2)/10</f>
        <v>30.2803</v>
      </c>
      <c r="AN83" s="36">
        <f>(SUM(AJ8:AR8)+(AI8+AS8)/2)/10</f>
        <v>26.714700000000001</v>
      </c>
      <c r="AO83" s="36">
        <f>(SUM(AK8:AS8)+(AJ8+AT8)/2)/10</f>
        <v>22.407599999999995</v>
      </c>
      <c r="AP83" s="36">
        <f>(SUM(AL8:AT8)+(AK8+AU8)/2)/10</f>
        <v>23.7255</v>
      </c>
      <c r="AQ83" s="36">
        <f>(SUM(AM8:AU8)+(AL8+AV8)/2)/10</f>
        <v>23.51</v>
      </c>
      <c r="AR83" s="36">
        <f>(SUM(AN8:AV8)+(AM8+AW8)/2)/10</f>
        <v>23.601600000000001</v>
      </c>
      <c r="AS83" s="36">
        <f>(SUM(AO8:AW8)+(AN8+AX8)/2)/10</f>
        <v>24.495700000000003</v>
      </c>
      <c r="AT83" s="36">
        <f>(SUM(AP8:AX8)+(AO8+AY8)/2)/10</f>
        <v>25.2851</v>
      </c>
      <c r="AU83" s="36">
        <f>(SUM(AQ8:AY8)+(AP8+AZ8)/2)/10</f>
        <v>28.082600000000003</v>
      </c>
      <c r="AV83" s="36">
        <f>(SUM(AR8:AZ8)+(AQ8+BA8)/2)/10</f>
        <v>27.35</v>
      </c>
      <c r="AW83" s="36">
        <f>(SUM(AS8:BA8)+(AR8+BB8)/2)/10</f>
        <v>27.5</v>
      </c>
      <c r="AX83" s="36">
        <f>(SUM(AT8:BB8)+(AS8+BC8)/2)/10</f>
        <v>29.1</v>
      </c>
      <c r="AY83" s="36">
        <f>(SUM(AU8:BC8)+(AT8+BD8)/2)/10</f>
        <v>30.2</v>
      </c>
      <c r="AZ83" s="36">
        <f>(SUM(AV8:BD8)+(AU8+BE8)/2)/10</f>
        <v>29.7</v>
      </c>
      <c r="BA83" s="36">
        <f>(SUM(AW8:BE8)+(AV8+BF8)/2)/10</f>
        <v>33.885000000000005</v>
      </c>
      <c r="BB83" s="36">
        <f>(SUM(AX8:BF8)+(AW8+BG8)/2)/10</f>
        <v>37.975000000000001</v>
      </c>
      <c r="BC83" s="36">
        <f>(SUM(AY8:BG8)+(AX8+BH8)/2)/10</f>
        <v>38.71</v>
      </c>
      <c r="BD83" s="36">
        <f>(SUM(AZ8:BH8)+(AY8+BI8)/2)/10</f>
        <v>42.08</v>
      </c>
      <c r="BE83" s="36">
        <f>(SUM(BA8:BI8)+(AZ8+BJ8)/2)/10</f>
        <v>42.000000000000007</v>
      </c>
      <c r="BF83" s="36">
        <f>(SUM(BB8:BJ8)+(BA8+BK8)/2)/10</f>
        <v>43.595000000000006</v>
      </c>
      <c r="BG83" s="36">
        <f>(SUM(BC8:BK8)+(BB8+BL8)/2)/10</f>
        <v>48.174999999999997</v>
      </c>
      <c r="BH83" s="36">
        <f>(SUM(BD8:BL8)+(BC8+BM8)/2)/10</f>
        <v>54.765000000000008</v>
      </c>
      <c r="BI83" s="36">
        <f>(SUM(BE8:BM8)+(BD8+BN8)/2)/10</f>
        <v>58.205000000000005</v>
      </c>
      <c r="BJ83" s="36">
        <f>(SUM(BF8:BN8)+(BE8+BO8)/2)/10</f>
        <v>62.230000000000004</v>
      </c>
      <c r="BK83" s="36">
        <f>(SUM(BG8:BO8)+(BF8+BP8)/2)/10</f>
        <v>63.825000000000003</v>
      </c>
      <c r="BL83" s="36">
        <f>(SUM(BH8:BP8)+(BG8+BQ8)/2)/10</f>
        <v>60.754999999999995</v>
      </c>
      <c r="BM83" s="36">
        <f>(SUM(BI8:BQ8)+(BH8+BR8)/2)/10</f>
        <v>60.694999999999993</v>
      </c>
      <c r="BN83" s="36">
        <f>(SUM(BJ8:BR8)+(BI8+BS8)/2)/10</f>
        <v>57.264999999999986</v>
      </c>
      <c r="BO83" s="36">
        <f>(SUM(BK8:BS8)+(BJ8+BT8)/2)/10</f>
        <v>55.459999999999994</v>
      </c>
      <c r="BP83" s="36">
        <f>(SUM(BL8:BT8)+(BK8+BU8)/2)/10</f>
        <v>53.995000000000005</v>
      </c>
      <c r="BQ83" s="36">
        <f>(SUM(BM8:BU8)+(BL8+BV8)/2)/10</f>
        <v>49.575000000000003</v>
      </c>
      <c r="BR83" s="36">
        <f>(SUM(BN8:BV8)+(BM8+BW8)/2)/10</f>
        <v>44.055</v>
      </c>
      <c r="BS83" s="36">
        <f>(SUM(BO8:BW8)+(BN8+BX8)/2)/10</f>
        <v>45.095000000000013</v>
      </c>
      <c r="BT83" s="36">
        <f>(SUM(BP8:BX8)+(BO8+BY8)/2)/10</f>
        <v>44.989999999999995</v>
      </c>
      <c r="BU83" s="36">
        <f>(SUM(BQ8:BY8)+(BP8+BZ8)/2)/10</f>
        <v>39.14</v>
      </c>
      <c r="BV83" s="36">
        <f>(SUM(BR8:BZ8)+(BQ8+CA8)/2)/10</f>
        <v>36.510000000000005</v>
      </c>
      <c r="BW83" s="36">
        <f>(SUM(BS8:CA8)+(BR8+CB8)/2)/10</f>
        <v>33.975000000000001</v>
      </c>
      <c r="BX83" s="36">
        <f>(SUM(BT8:CB8)+(BS8+CC8)/2)/10</f>
        <v>37.195</v>
      </c>
      <c r="BY83" s="36">
        <f>(SUM(BU8:CC8)+(BT8+CD8)/2)/10</f>
        <v>40.559999999999995</v>
      </c>
      <c r="BZ83" s="36">
        <f>(SUM(BV8:CD8)+(BU8+CE8)/2)/10</f>
        <v>39.989999999999995</v>
      </c>
      <c r="CA83" s="36">
        <f>(SUM(BW8:CE8)+(BV8+CF8)/2)/10</f>
        <v>40.019999999999996</v>
      </c>
      <c r="CB83" s="36">
        <f>(SUM(BX8:CF8)+(BW8+CG8)/2)/10</f>
        <v>39.58</v>
      </c>
      <c r="CC83" s="36">
        <f>(SUM(BY8:CG8)+(BX8+CH8)/2)/10</f>
        <v>34.13000000000001</v>
      </c>
      <c r="CD83" s="36">
        <f>(SUM(BZ8:CH8)+(BY8+CI8)/2)/10</f>
        <v>28.22</v>
      </c>
      <c r="CE83" s="36">
        <f>(SUM(CA8:CI8)+(BZ8+CJ8)/2)/10</f>
        <v>26.8</v>
      </c>
      <c r="CF83" s="36">
        <f>(SUM(CB8:CJ8)+(CA8+CK8)/2)/10</f>
        <v>28.6</v>
      </c>
      <c r="CG83" s="36">
        <f>(SUM(CC8:CK8)+(CB8+CL8)/2)/10</f>
        <v>38.97</v>
      </c>
      <c r="CH83" s="36">
        <f>(SUM(CD8:CL8)+(CC8+CM8)/2)/10</f>
        <v>42.230000000000004</v>
      </c>
      <c r="CI83" s="36">
        <f>(SUM(CE8:CM8)+(CD8+CN8)/2)/10</f>
        <v>37.83</v>
      </c>
      <c r="CJ83" s="36">
        <f>(SUM(CF8:CN8)+(CE8+CO8)/2)/10</f>
        <v>38.49</v>
      </c>
      <c r="CK83" s="36">
        <f>(SUM(CG8:CO8)+(CF8+CP8)/2)/10</f>
        <v>44.81</v>
      </c>
      <c r="CL83" s="36">
        <f>(SUM(CH8:CP8)+(CG8+CQ8)/2)/10</f>
        <v>51.660000000000004</v>
      </c>
      <c r="CM83" s="36">
        <f>(SUM(CI8:CQ8)+(CH8+CR8)/2)/10</f>
        <v>52.470000000000006</v>
      </c>
      <c r="CS83" s="1" t="s">
        <v>174</v>
      </c>
      <c r="CV83" s="5"/>
      <c r="CW83" s="34"/>
      <c r="CX83" s="5"/>
      <c r="DA83" s="19"/>
      <c r="DC83" s="8">
        <v>1975</v>
      </c>
      <c r="DD83" s="19">
        <v>758</v>
      </c>
      <c r="DF83" s="8">
        <v>2010</v>
      </c>
      <c r="DG83" s="19">
        <v>759.59999999999991</v>
      </c>
      <c r="DI83" s="8">
        <v>1941</v>
      </c>
      <c r="DJ83" s="19">
        <v>478.53600000000006</v>
      </c>
      <c r="DL83" s="8">
        <v>1983</v>
      </c>
      <c r="DM83" s="27">
        <v>213</v>
      </c>
      <c r="DO83" s="8">
        <v>1938</v>
      </c>
      <c r="DP83" s="19">
        <v>199.39</v>
      </c>
      <c r="DR83" s="8">
        <v>1966</v>
      </c>
      <c r="DS83" s="8">
        <v>224.79</v>
      </c>
      <c r="DU83" s="8">
        <v>1934</v>
      </c>
      <c r="DV83" s="19">
        <v>248.92000000000002</v>
      </c>
      <c r="DY83" s="8">
        <v>1986</v>
      </c>
      <c r="DZ83" s="19">
        <v>79.099999999999994</v>
      </c>
      <c r="EB83" s="8">
        <v>1945</v>
      </c>
      <c r="EC83" s="8">
        <v>75.691999999999993</v>
      </c>
      <c r="EE83" s="8">
        <v>1996</v>
      </c>
      <c r="EF83" s="8">
        <v>72.5</v>
      </c>
      <c r="EH83" s="8">
        <v>1975</v>
      </c>
      <c r="EI83" s="8">
        <v>90</v>
      </c>
      <c r="EK83" s="8">
        <v>1966</v>
      </c>
      <c r="EL83" s="8">
        <v>101.6</v>
      </c>
      <c r="EN83" s="8">
        <v>1980</v>
      </c>
      <c r="EO83" s="8">
        <v>94</v>
      </c>
      <c r="EQ83" s="8">
        <v>1954</v>
      </c>
      <c r="ER83" s="8">
        <v>100.33</v>
      </c>
      <c r="ET83" s="8">
        <v>1979</v>
      </c>
      <c r="EU83" s="8">
        <v>94</v>
      </c>
      <c r="EW83" s="8">
        <v>2008</v>
      </c>
      <c r="EX83" s="8">
        <v>75.8</v>
      </c>
      <c r="EZ83" s="8">
        <v>1989</v>
      </c>
      <c r="FA83" s="8">
        <v>85.7</v>
      </c>
      <c r="FC83" s="8">
        <v>1948</v>
      </c>
      <c r="FD83" s="8">
        <v>68.325999999999993</v>
      </c>
      <c r="FF83" s="8">
        <v>1993</v>
      </c>
      <c r="FG83" s="8">
        <v>84.8</v>
      </c>
      <c r="FI83" s="8">
        <v>1962</v>
      </c>
      <c r="FJ83" s="19">
        <v>148.58999999999997</v>
      </c>
      <c r="FL83" s="8">
        <v>1992</v>
      </c>
      <c r="FM83" s="19">
        <v>186.9</v>
      </c>
      <c r="FO83" s="8">
        <v>1945</v>
      </c>
      <c r="FP83" s="19">
        <v>262.12799999999999</v>
      </c>
      <c r="FR83" s="8">
        <v>1938</v>
      </c>
      <c r="FS83" s="8">
        <v>318.77</v>
      </c>
      <c r="FU83" s="8">
        <v>1955</v>
      </c>
      <c r="FV83" s="8">
        <v>395.22399999999999</v>
      </c>
      <c r="FX83" s="8">
        <v>1957</v>
      </c>
      <c r="FY83" s="8">
        <v>460.75599999999997</v>
      </c>
      <c r="GA83" s="8">
        <v>1993</v>
      </c>
      <c r="GB83" s="19">
        <v>520</v>
      </c>
      <c r="GD83" s="8">
        <v>1975</v>
      </c>
      <c r="GE83" s="19">
        <v>597</v>
      </c>
      <c r="GG83" s="8">
        <v>1975</v>
      </c>
      <c r="GH83" s="8">
        <v>660</v>
      </c>
      <c r="GJ83" s="8">
        <v>1986</v>
      </c>
      <c r="GK83" s="19">
        <v>707.4</v>
      </c>
      <c r="GM83" s="8">
        <v>2004</v>
      </c>
      <c r="GN83" s="19">
        <v>488.00000000000006</v>
      </c>
      <c r="GP83" s="8">
        <v>1971</v>
      </c>
      <c r="GQ83" s="19">
        <v>529.96</v>
      </c>
      <c r="GS83" s="8">
        <v>1940</v>
      </c>
      <c r="GT83" s="19">
        <v>588.51800000000003</v>
      </c>
      <c r="GV83" s="8">
        <v>1996</v>
      </c>
      <c r="GW83" s="19">
        <v>652.79999999999995</v>
      </c>
      <c r="GY83" s="8">
        <v>1991</v>
      </c>
      <c r="GZ83" s="19">
        <v>188.1</v>
      </c>
      <c r="HB83" s="8">
        <v>1994</v>
      </c>
      <c r="HC83" s="19">
        <v>130.69999999999999</v>
      </c>
    </row>
    <row r="84" spans="1:211">
      <c r="A84" s="1" t="s">
        <v>175</v>
      </c>
      <c r="B84" s="9">
        <f>TREND($B$8:$CR$8,$B$6:$CR$6,B6,TRUE)</f>
        <v>48.777664473684212</v>
      </c>
      <c r="C84" s="9">
        <f>TREND($B$8:$CR$8,$B$6:$CR$6,C6,TRUE)</f>
        <v>48.682818756998898</v>
      </c>
      <c r="D84" s="9">
        <f>TREND($B$8:$CR$8,$B$6:$CR$6,D6,TRUE)</f>
        <v>48.587973040313557</v>
      </c>
      <c r="E84" s="9">
        <f>TREND($B$8:$CR$8,$B$6:$CR$6,E6,TRUE)</f>
        <v>48.493127323628244</v>
      </c>
      <c r="F84" s="9">
        <f>TREND($B$8:$CR$8,$B$6:$CR$6,F6,TRUE)</f>
        <v>48.398281606942902</v>
      </c>
      <c r="G84" s="9">
        <f>TREND($B$8:$CR$8,$B$6:$CR$6,G6,TRUE)</f>
        <v>48.30343589025756</v>
      </c>
      <c r="H84" s="9">
        <f>TREND($B$8:$CR$8,$B$6:$CR$6,H6,TRUE)</f>
        <v>48.208590173572247</v>
      </c>
      <c r="I84" s="9">
        <f>TREND($B$8:$CR$8,$B$6:$CR$6,I6,TRUE)</f>
        <v>48.113744456886906</v>
      </c>
      <c r="J84" s="9">
        <f>TREND($B$8:$CR$8,$B$6:$CR$6,J6,TRUE)</f>
        <v>48.018898740201564</v>
      </c>
      <c r="K84" s="9">
        <f>TREND($B$8:$CR$8,$B$6:$CR$6,K6,TRUE)</f>
        <v>47.924053023516251</v>
      </c>
      <c r="L84" s="9">
        <f>TREND($B$8:$CR$8,$B$6:$CR$6,L6,TRUE)</f>
        <v>47.829207306830909</v>
      </c>
      <c r="M84" s="9">
        <f>TREND($B$8:$CR$8,$B$6:$CR$6,M6,TRUE)</f>
        <v>47.734361590145596</v>
      </c>
      <c r="N84" s="9">
        <f>TREND($B$8:$CR$8,$B$6:$CR$6,N6,TRUE)</f>
        <v>47.639515873460255</v>
      </c>
      <c r="O84" s="9">
        <f>TREND($B$8:$CR$8,$B$6:$CR$6,O6,TRUE)</f>
        <v>47.544670156774913</v>
      </c>
      <c r="P84" s="9">
        <f>TREND($B$8:$CR$8,$B$6:$CR$6,P6,TRUE)</f>
        <v>47.4498244400896</v>
      </c>
      <c r="Q84" s="9">
        <f>TREND($B$8:$CR$8,$B$6:$CR$6,Q6,TRUE)</f>
        <v>47.354978723404258</v>
      </c>
      <c r="R84" s="9">
        <f>TREND($B$8:$CR$8,$B$6:$CR$6,R6,TRUE)</f>
        <v>47.260133006718945</v>
      </c>
      <c r="S84" s="9">
        <f>TREND($B$8:$CR$8,$B$6:$CR$6,S6,TRUE)</f>
        <v>47.165287290033604</v>
      </c>
      <c r="T84" s="9">
        <f>TREND($B$8:$CR$8,$B$6:$CR$6,T6,TRUE)</f>
        <v>47.070441573348262</v>
      </c>
      <c r="U84" s="9">
        <f>TREND($B$8:$CR$8,$B$6:$CR$6,U6,TRUE)</f>
        <v>46.975595856662949</v>
      </c>
      <c r="V84" s="9">
        <f>TREND($B$8:$CR$8,$B$6:$CR$6,V6,TRUE)</f>
        <v>46.880750139977607</v>
      </c>
      <c r="W84" s="9">
        <f>TREND($B$8:$CR$8,$B$6:$CR$6,W6,TRUE)</f>
        <v>46.785904423292294</v>
      </c>
      <c r="X84" s="9">
        <f>TREND($B$8:$CR$8,$B$6:$CR$6,X6,TRUE)</f>
        <v>46.691058706606952</v>
      </c>
      <c r="Y84" s="9">
        <f>TREND($B$8:$CR$8,$B$6:$CR$6,Y6,TRUE)</f>
        <v>46.596212989921611</v>
      </c>
      <c r="Z84" s="9">
        <f>TREND($B$8:$CR$8,$B$6:$CR$6,Z6,TRUE)</f>
        <v>46.501367273236298</v>
      </c>
      <c r="AA84" s="9">
        <f>TREND($B$8:$CR$8,$B$6:$CR$6,AA6,TRUE)</f>
        <v>46.406521556550956</v>
      </c>
      <c r="AB84" s="9">
        <f>TREND($B$8:$CR$8,$B$6:$CR$6,AB6,TRUE)</f>
        <v>46.311675839865643</v>
      </c>
      <c r="AC84" s="9">
        <f>TREND($B$8:$CR$8,$B$6:$CR$6,AC6,TRUE)</f>
        <v>46.216830123180301</v>
      </c>
      <c r="AD84" s="9">
        <f>TREND($B$8:$CR$8,$B$6:$CR$6,AD6,TRUE)</f>
        <v>46.12198440649496</v>
      </c>
      <c r="AE84" s="9">
        <f>TREND($B$8:$CR$8,$B$6:$CR$6,AE6,TRUE)</f>
        <v>46.027138689809647</v>
      </c>
      <c r="AF84" s="9">
        <f>TREND($B$8:$CR$8,$B$6:$CR$6,AF6,TRUE)</f>
        <v>45.932292973124305</v>
      </c>
      <c r="AG84" s="9">
        <f>TREND($B$8:$CR$8,$B$6:$CR$6,AG6,TRUE)</f>
        <v>45.837447256438992</v>
      </c>
      <c r="AH84" s="9">
        <f>TREND($B$8:$CR$8,$B$6:$CR$6,AH6,TRUE)</f>
        <v>45.74260153975365</v>
      </c>
      <c r="AI84" s="9">
        <f>TREND($B$8:$CR$8,$B$6:$CR$6,AI6,TRUE)</f>
        <v>45.647755823068309</v>
      </c>
      <c r="AJ84" s="9">
        <f>TREND($B$8:$CR$8,$B$6:$CR$6,AJ6,TRUE)</f>
        <v>45.552910106382996</v>
      </c>
      <c r="AK84" s="9">
        <f>TREND($B$8:$CR$8,$B$6:$CR$6,AK6,TRUE)</f>
        <v>45.458064389697654</v>
      </c>
      <c r="AL84" s="9">
        <f>TREND($B$8:$CR$8,$B$6:$CR$6,AL6,TRUE)</f>
        <v>45.363218673012341</v>
      </c>
      <c r="AM84" s="9">
        <f>TREND($B$8:$CR$8,$B$6:$CR$6,AM6,TRUE)</f>
        <v>45.268372956326999</v>
      </c>
      <c r="AN84" s="9">
        <f>TREND($B$8:$CR$8,$B$6:$CR$6,AN6,TRUE)</f>
        <v>45.173527239641658</v>
      </c>
      <c r="AO84" s="9">
        <f>TREND($B$8:$CR$8,$B$6:$CR$6,AO6,TRUE)</f>
        <v>45.078681522956344</v>
      </c>
      <c r="AP84" s="9">
        <f>TREND($B$8:$CR$8,$B$6:$CR$6,AP6,TRUE)</f>
        <v>44.983835806271003</v>
      </c>
      <c r="AQ84" s="9">
        <f>TREND($B$8:$CR$8,$B$6:$CR$6,AQ6,TRUE)</f>
        <v>44.88899008958569</v>
      </c>
      <c r="AR84" s="9">
        <f>TREND($B$8:$CR$8,$B$6:$CR$6,AR6,TRUE)</f>
        <v>44.794144372900348</v>
      </c>
      <c r="AS84" s="9">
        <f>TREND($B$8:$CR$8,$B$6:$CR$6,AS6,TRUE)</f>
        <v>44.699298656215007</v>
      </c>
      <c r="AT84" s="9">
        <f>TREND($B$8:$CR$8,$B$6:$CR$6,AT6,TRUE)</f>
        <v>44.604452939529693</v>
      </c>
      <c r="AU84" s="9">
        <f>TREND($B$8:$CR$8,$B$6:$CR$6,AU6,TRUE)</f>
        <v>44.509607222844352</v>
      </c>
      <c r="AV84" s="9">
        <f>TREND($B$8:$CR$8,$B$6:$CR$6,AV6,TRUE)</f>
        <v>44.414761506159039</v>
      </c>
      <c r="AW84" s="9">
        <f>TREND($B$8:$CR$8,$B$6:$CR$6,AW6,TRUE)</f>
        <v>44.319915789473697</v>
      </c>
      <c r="AX84" s="9">
        <f>TREND($B$8:$CR$8,$B$6:$CR$6,AX6,TRUE)</f>
        <v>44.225070072788355</v>
      </c>
      <c r="AY84" s="9">
        <f>TREND($B$8:$CR$8,$B$6:$CR$6,AY6,TRUE)</f>
        <v>44.130224356103042</v>
      </c>
      <c r="AZ84" s="9">
        <f>TREND($B$8:$CR$8,$B$6:$CR$6,AZ6,TRUE)</f>
        <v>44.035378639417701</v>
      </c>
      <c r="BA84" s="9">
        <f>TREND($B$8:$CR$8,$B$6:$CR$6,BA6,TRUE)</f>
        <v>43.940532922732388</v>
      </c>
      <c r="BB84" s="9">
        <f>TREND($B$8:$CR$8,$B$6:$CR$6,BB6,TRUE)</f>
        <v>43.845687206047046</v>
      </c>
      <c r="BC84" s="9">
        <f>TREND($B$8:$CR$8,$B$6:$CR$6,BC6,TRUE)</f>
        <v>43.750841489361704</v>
      </c>
      <c r="BD84" s="9">
        <f>TREND($B$8:$CR$8,$B$6:$CR$6,BD6,TRUE)</f>
        <v>43.655995772676391</v>
      </c>
      <c r="BE84" s="9">
        <f>TREND($B$8:$CR$8,$B$6:$CR$6,BE6,TRUE)</f>
        <v>43.56115005599105</v>
      </c>
      <c r="BF84" s="9">
        <f>TREND($B$8:$CR$8,$B$6:$CR$6,BF6,TRUE)</f>
        <v>43.466304339305708</v>
      </c>
      <c r="BG84" s="9">
        <f>TREND($B$8:$CR$8,$B$6:$CR$6,BG6,TRUE)</f>
        <v>43.371458622620395</v>
      </c>
      <c r="BH84" s="9">
        <f>TREND($B$8:$CR$8,$B$6:$CR$6,BH6,TRUE)</f>
        <v>43.276612905935053</v>
      </c>
      <c r="BI84" s="9">
        <f>TREND($B$8:$CR$8,$B$6:$CR$6,BI6,TRUE)</f>
        <v>43.18176718924974</v>
      </c>
      <c r="BJ84" s="9">
        <f>TREND($B$8:$CR$8,$B$6:$CR$6,BJ6,TRUE)</f>
        <v>43.086921472564399</v>
      </c>
      <c r="BK84" s="9">
        <f>TREND($B$8:$CR$8,$B$6:$CR$6,BK6,TRUE)</f>
        <v>42.992075755879057</v>
      </c>
      <c r="BL84" s="9">
        <f>TREND($B$8:$CR$8,$B$6:$CR$6,BL6,TRUE)</f>
        <v>42.897230039193744</v>
      </c>
      <c r="BM84" s="9">
        <f>TREND($B$8:$CR$8,$B$6:$CR$6,BM6,TRUE)</f>
        <v>42.802384322508402</v>
      </c>
      <c r="BN84" s="9">
        <f>TREND($B$8:$CR$8,$B$6:$CR$6,BN6,TRUE)</f>
        <v>42.707538605823089</v>
      </c>
      <c r="BO84" s="9">
        <f>TREND($B$8:$CR$8,$B$6:$CR$6,BO6,TRUE)</f>
        <v>42.612692889137747</v>
      </c>
      <c r="BP84" s="9">
        <f>TREND($B$8:$CR$8,$B$6:$CR$6,BP6,TRUE)</f>
        <v>42.517847172452406</v>
      </c>
      <c r="BQ84" s="9">
        <f>TREND($B$8:$CR$8,$B$6:$CR$6,BQ6,TRUE)</f>
        <v>42.423001455767093</v>
      </c>
      <c r="BR84" s="9">
        <f>TREND($B$8:$CR$8,$B$6:$CR$6,BR6,TRUE)</f>
        <v>42.328155739081751</v>
      </c>
      <c r="BS84" s="9">
        <f>TREND($B$8:$CR$8,$B$6:$CR$6,BS6,TRUE)</f>
        <v>42.233310022396438</v>
      </c>
      <c r="BT84" s="9">
        <f>TREND($B$8:$CR$8,$B$6:$CR$6,BT6,TRUE)</f>
        <v>42.138464305711096</v>
      </c>
      <c r="BU84" s="9">
        <f>TREND($B$8:$CR$8,$B$6:$CR$6,BU6,TRUE)</f>
        <v>42.043618589025755</v>
      </c>
      <c r="BV84" s="9">
        <f>TREND($B$8:$CR$8,$B$6:$CR$6,BV6,TRUE)</f>
        <v>41.948772872340442</v>
      </c>
      <c r="BW84" s="9">
        <f>TREND($B$8:$CR$8,$B$6:$CR$6,BW6,TRUE)</f>
        <v>41.8539271556551</v>
      </c>
      <c r="BX84" s="9">
        <f>TREND($B$8:$CR$8,$B$6:$CR$6,BX6,TRUE)</f>
        <v>41.759081438969787</v>
      </c>
      <c r="BY84" s="9">
        <f>TREND($B$8:$CR$8,$B$6:$CR$6,BY6,TRUE)</f>
        <v>41.664235722284445</v>
      </c>
      <c r="BZ84" s="9">
        <f>TREND($B$8:$CR$8,$B$6:$CR$6,BZ6,TRUE)</f>
        <v>41.569390005599104</v>
      </c>
      <c r="CA84" s="9">
        <f>TREND($B$8:$CR$8,$B$6:$CR$6,CA6,TRUE)</f>
        <v>41.474544288913791</v>
      </c>
      <c r="CB84" s="9">
        <f>TREND($B$8:$CR$8,$B$6:$CR$6,CB6,TRUE)</f>
        <v>41.379698572228449</v>
      </c>
      <c r="CC84" s="9">
        <f>TREND($B$8:$CR$8,$B$6:$CR$6,CC6,TRUE)</f>
        <v>41.284852855543136</v>
      </c>
      <c r="CD84" s="9">
        <f>TREND($B$8:$CR$8,$B$6:$CR$6,CD6,TRUE)</f>
        <v>41.190007138857794</v>
      </c>
      <c r="CE84" s="9">
        <f>TREND($B$8:$CR$8,$B$6:$CR$6,CE6,TRUE)</f>
        <v>41.095161422172453</v>
      </c>
      <c r="CF84" s="9">
        <f>TREND($B$8:$CR$8,$B$6:$CR$6,CF6,TRUE)</f>
        <v>41.000315705487139</v>
      </c>
      <c r="CG84" s="9">
        <f>TREND($B$8:$CR$8,$B$6:$CR$6,CG6,TRUE)</f>
        <v>40.905469988801798</v>
      </c>
      <c r="CH84" s="9">
        <f>TREND($B$8:$CR$8,$B$6:$CR$6,CH6,TRUE)</f>
        <v>40.810624272116485</v>
      </c>
      <c r="CI84" s="9">
        <f>TREND($B$8:$CR$8,$B$6:$CR$6,CI6,TRUE)</f>
        <v>40.715778555431143</v>
      </c>
      <c r="CJ84" s="9">
        <f>TREND($B$8:$CR$8,$B$6:$CR$6,CJ6,TRUE)</f>
        <v>40.620932838745802</v>
      </c>
      <c r="CK84" s="9">
        <f>TREND($B$8:$CR$8,$B$6:$CR$6,CK6,TRUE)</f>
        <v>40.526087122060488</v>
      </c>
      <c r="CL84" s="9">
        <f>TREND($B$8:$CR$8,$B$6:$CR$6,CL6,TRUE)</f>
        <v>40.431241405375147</v>
      </c>
      <c r="CM84" s="9">
        <f>TREND($B$8:$CR$8,$B$6:$CR$6,CM6,TRUE)</f>
        <v>40.336395688689834</v>
      </c>
      <c r="CN84" s="9">
        <f>TREND($B$8:$CR$8,$B$6:$CR$6,CN6,TRUE)</f>
        <v>40.241549972004492</v>
      </c>
      <c r="CO84" s="9">
        <f>TREND($B$8:$CR$8,$B$6:$CR$6,CO6,TRUE)</f>
        <v>40.14670425531915</v>
      </c>
      <c r="CP84" s="9">
        <f>TREND($B$8:$CR$8,$B$6:$CR$6,CP6,TRUE)</f>
        <v>40.051858538633837</v>
      </c>
      <c r="CQ84" s="9">
        <f>TREND($B$8:$CR$8,$B$6:$CR$6,CQ6,TRUE)</f>
        <v>39.957012821948496</v>
      </c>
      <c r="CR84" s="9">
        <f>TREND($B$8:$CR$8,$B$6:$CR$6,CR6,TRUE)</f>
        <v>39.862167105263183</v>
      </c>
      <c r="CS84" s="25" t="s">
        <v>175</v>
      </c>
      <c r="CV84" s="5"/>
      <c r="CW84" s="34"/>
      <c r="CX84" s="5"/>
      <c r="DA84" s="19"/>
      <c r="DC84" s="8">
        <v>1993</v>
      </c>
      <c r="DD84" s="19">
        <v>758.49999999999989</v>
      </c>
      <c r="DF84" s="8">
        <v>1986</v>
      </c>
      <c r="DG84" s="19">
        <v>760</v>
      </c>
      <c r="DI84" s="8">
        <v>2000</v>
      </c>
      <c r="DJ84" s="19">
        <v>486.49999999999994</v>
      </c>
      <c r="DL84" s="8">
        <v>1995</v>
      </c>
      <c r="DM84" s="27">
        <v>216.29999999999998</v>
      </c>
      <c r="DO84" s="8">
        <v>1993</v>
      </c>
      <c r="DP84" s="19">
        <v>199.7</v>
      </c>
      <c r="DR84" s="8">
        <v>1946</v>
      </c>
      <c r="DS84" s="8">
        <v>226.822</v>
      </c>
      <c r="DU84" s="8">
        <v>1953</v>
      </c>
      <c r="DV84" s="19">
        <v>254.762</v>
      </c>
      <c r="DY84" s="8">
        <v>2000</v>
      </c>
      <c r="DZ84" s="19">
        <v>79.2</v>
      </c>
      <c r="EB84" s="8">
        <v>1963</v>
      </c>
      <c r="EC84" s="8">
        <v>75.945999999999998</v>
      </c>
      <c r="EE84" s="8">
        <v>2005</v>
      </c>
      <c r="EF84" s="8">
        <v>76.8</v>
      </c>
      <c r="EH84" s="8">
        <v>1968</v>
      </c>
      <c r="EI84" s="8">
        <v>93.471999999999994</v>
      </c>
      <c r="EK84" s="8">
        <v>1946</v>
      </c>
      <c r="EL84" s="8">
        <v>104.39400000000001</v>
      </c>
      <c r="EN84" s="8">
        <v>1934</v>
      </c>
      <c r="EO84" s="8">
        <v>94.233999999999995</v>
      </c>
      <c r="EQ84" s="8">
        <v>1999</v>
      </c>
      <c r="ER84" s="8">
        <v>105</v>
      </c>
      <c r="ET84" s="8">
        <v>1973</v>
      </c>
      <c r="EU84" s="8">
        <v>100</v>
      </c>
      <c r="EW84" s="8">
        <v>1941</v>
      </c>
      <c r="EX84" s="8">
        <v>81.787999999999997</v>
      </c>
      <c r="EZ84" s="8">
        <v>1946</v>
      </c>
      <c r="FA84" s="8">
        <v>90.424000000000007</v>
      </c>
      <c r="FC84" s="8">
        <v>1993</v>
      </c>
      <c r="FD84" s="8">
        <v>69.5</v>
      </c>
      <c r="FF84" s="8">
        <v>1977</v>
      </c>
      <c r="FG84" s="8">
        <v>85</v>
      </c>
      <c r="FI84" s="8">
        <v>2004</v>
      </c>
      <c r="FJ84" s="19">
        <v>148.80000000000001</v>
      </c>
      <c r="FL84" s="8">
        <v>1980</v>
      </c>
      <c r="FM84" s="19">
        <v>190</v>
      </c>
      <c r="FO84" s="8">
        <v>2017</v>
      </c>
      <c r="FP84" s="19">
        <v>267.39999999999998</v>
      </c>
      <c r="FR84" s="8">
        <v>1942</v>
      </c>
      <c r="FS84" s="8">
        <v>320.80200000000002</v>
      </c>
      <c r="FU84" s="8">
        <v>1948</v>
      </c>
      <c r="FV84" s="8">
        <v>396.24</v>
      </c>
      <c r="FX84" s="8">
        <v>1954</v>
      </c>
      <c r="FY84" s="8">
        <v>461.26399999999995</v>
      </c>
      <c r="GA84" s="8">
        <v>1966</v>
      </c>
      <c r="GB84" s="19">
        <v>522.22400000000005</v>
      </c>
      <c r="GD84" s="8">
        <v>2008</v>
      </c>
      <c r="GE84" s="19">
        <v>598.59999999999991</v>
      </c>
      <c r="GG84" s="8">
        <v>1941</v>
      </c>
      <c r="GH84" s="8">
        <v>663.702</v>
      </c>
      <c r="GJ84" s="8">
        <v>1998</v>
      </c>
      <c r="GK84" s="19">
        <v>711.30000000000007</v>
      </c>
      <c r="GM84" s="8">
        <v>1999</v>
      </c>
      <c r="GN84" s="19">
        <v>489.90000000000003</v>
      </c>
      <c r="GP84" s="8">
        <v>1940</v>
      </c>
      <c r="GQ84" s="19">
        <v>532.63800000000003</v>
      </c>
      <c r="GS84" s="8">
        <v>1993</v>
      </c>
      <c r="GT84" s="19">
        <v>591.59999999999991</v>
      </c>
      <c r="GV84" s="8">
        <v>2011</v>
      </c>
      <c r="GW84" s="19">
        <v>653.80000000000007</v>
      </c>
      <c r="GY84" s="8">
        <v>2005</v>
      </c>
      <c r="GZ84" s="19">
        <v>190.60000000000002</v>
      </c>
      <c r="HB84" s="8">
        <v>2005</v>
      </c>
      <c r="HC84" s="19">
        <v>134</v>
      </c>
    </row>
    <row r="85" spans="1:211">
      <c r="A85" s="1" t="s">
        <v>176</v>
      </c>
      <c r="B85" s="5"/>
      <c r="C85" s="25"/>
      <c r="G85" s="36">
        <f>(SUM(C9:K9)+(B9+L9)/2)/10</f>
        <v>22.948899999999998</v>
      </c>
      <c r="H85" s="36">
        <f>(SUM(D9:L9)+(C9+M9)/2)/10</f>
        <v>28.651199999999999</v>
      </c>
      <c r="I85" s="36">
        <f>(SUM(E9:M9)+(D9+N9)/2)/10</f>
        <v>37.401499999999999</v>
      </c>
      <c r="J85" s="36">
        <f>(SUM(F9:N9)+(E9+O9)/2)/10</f>
        <v>40.944800000000001</v>
      </c>
      <c r="K85" s="36">
        <f>(SUM(G9:O9)+(F9+P9)/2)/10</f>
        <v>40.551100000000005</v>
      </c>
      <c r="L85" s="36">
        <f>(SUM(H9:P9)+(G9+Q9)/2)/10</f>
        <v>41.008300000000006</v>
      </c>
      <c r="M85" s="36">
        <f>(SUM(I9:Q9)+(H9+R9)/2)/10</f>
        <v>43.180000000000007</v>
      </c>
      <c r="N85" s="36">
        <f>(SUM(J9:R9)+(I9+S9)/2)/10</f>
        <v>45.275500000000001</v>
      </c>
      <c r="O85" s="36">
        <f>(SUM(K9:S9)+(J9+T9)/2)/10</f>
        <v>46.316899999999997</v>
      </c>
      <c r="P85" s="36">
        <f>(SUM(L9:T9)+(K9+U9)/2)/10</f>
        <v>47.650400000000005</v>
      </c>
      <c r="Q85" s="36">
        <f>(SUM(M9:U9)+(L9+V9)/2)/10</f>
        <v>48.387</v>
      </c>
      <c r="R85" s="36">
        <f>(SUM(N9:V9)+(M9+W9)/2)/10</f>
        <v>47.104300000000002</v>
      </c>
      <c r="S85" s="36">
        <f>(SUM(O9:W9)+(N9+X9)/2)/10</f>
        <v>42.989500000000007</v>
      </c>
      <c r="T85" s="36">
        <f>(SUM(P9:X9)+(O9+Y9)/2)/10</f>
        <v>42.557699999999997</v>
      </c>
      <c r="U85" s="36">
        <f>(SUM(Q9:Y9)+(P9+Z9)/2)/10</f>
        <v>46.481999999999992</v>
      </c>
      <c r="V85" s="36">
        <f>(SUM(R9:Z9)+(Q9+AA9)/2)/10</f>
        <v>47.0154</v>
      </c>
      <c r="W85" s="36">
        <f>(SUM(S9:AA9)+(R9+AB9)/2)/10</f>
        <v>46.456599999999995</v>
      </c>
      <c r="X85" s="36">
        <f>(SUM(T9:AB9)+(S9+AC9)/2)/10</f>
        <v>49.314099999999996</v>
      </c>
      <c r="Y85" s="36">
        <f>(SUM(U9:AC9)+(T9+AD9)/2)/10</f>
        <v>50.990499999999997</v>
      </c>
      <c r="Z85" s="36">
        <f>(SUM(V9:AD9)+(U9+AE9)/2)/10</f>
        <v>51.104800000000004</v>
      </c>
      <c r="AA85" s="36">
        <f>(SUM(W9:AE9)+(V9+AF9)/2)/10</f>
        <v>54.48299999999999</v>
      </c>
      <c r="AB85" s="36">
        <f>(SUM(X9:AF9)+(W9+AG9)/2)/10</f>
        <v>55.918100000000003</v>
      </c>
      <c r="AC85" s="36">
        <f>(SUM(Y9:AG9)+(X9+AH9)/2)/10</f>
        <v>56.845200000000013</v>
      </c>
      <c r="AD85" s="36">
        <f>(SUM(Z9:AH9)+(Y9+AI9)/2)/10</f>
        <v>57.683400000000006</v>
      </c>
      <c r="AE85" s="36">
        <f>(SUM(AA9:AI9)+(Z9+AJ9)/2)/10</f>
        <v>55.549800000000005</v>
      </c>
      <c r="AF85" s="36">
        <f>(SUM(AB9:AJ9)+(AA9+AK9)/2)/10</f>
        <v>53.505099999999992</v>
      </c>
      <c r="AG85" s="36">
        <f>(SUM(AC9:AK9)+(AB9+AL9)/2)/10</f>
        <v>51.320700000000002</v>
      </c>
      <c r="AH85" s="36">
        <f>(SUM(AD9:AL9)+(AC9+AM9)/2)/10</f>
        <v>46.291499999999999</v>
      </c>
      <c r="AI85" s="36">
        <f>(SUM(AE9:AM9)+(AD9+AN9)/2)/10</f>
        <v>44.0182</v>
      </c>
      <c r="AJ85" s="36">
        <f>(SUM(AF9:AN9)+(AE9+AO9)/2)/10</f>
        <v>43.129200000000004</v>
      </c>
      <c r="AK85" s="36">
        <f>(SUM(AG9:AO9)+(AF9+AP9)/2)/10</f>
        <v>43.472099999999998</v>
      </c>
      <c r="AL85" s="36">
        <f>(SUM(AH9:AP9)+(AG9+AQ9)/2)/10</f>
        <v>43.621200000000002</v>
      </c>
      <c r="AM85" s="36">
        <f>(SUM(AI9:AQ9)+(AH9+AR9)/2)/10</f>
        <v>41.875999999999998</v>
      </c>
      <c r="AN85" s="36">
        <f>(SUM(AJ9:AR9)+(AI9+AS9)/2)/10</f>
        <v>42.353200000000001</v>
      </c>
      <c r="AO85" s="36">
        <f>(SUM(AK9:AS9)+(AJ9+AT9)/2)/10</f>
        <v>41.242399999999996</v>
      </c>
      <c r="AP85" s="36">
        <f>(SUM(AL9:AT9)+(AK9+AU9)/2)/10</f>
        <v>41.378300000000003</v>
      </c>
      <c r="AQ85" s="36">
        <f>(SUM(AM9:AU9)+(AL9+AV9)/2)/10</f>
        <v>42.076899999999995</v>
      </c>
      <c r="AR85" s="36">
        <f>(SUM(AN9:AV9)+(AM9+AW9)/2)/10</f>
        <v>43.636899999999997</v>
      </c>
      <c r="AS85" s="36">
        <f>(SUM(AO9:AW9)+(AN9+AX9)/2)/10</f>
        <v>44.718299999999999</v>
      </c>
      <c r="AT85" s="36">
        <f>(SUM(AP9:AX9)+(AO9+AY9)/2)/10</f>
        <v>49.709299999999999</v>
      </c>
      <c r="AU85" s="36">
        <f>(SUM(AQ9:AY9)+(AP9+AZ9)/2)/10</f>
        <v>55.834799999999994</v>
      </c>
      <c r="AV85" s="36">
        <f>(SUM(AR9:AZ9)+(AQ9+BA9)/2)/10</f>
        <v>58.15</v>
      </c>
      <c r="AW85" s="36">
        <f>(SUM(AS9:BA9)+(AR9+BB9)/2)/10</f>
        <v>57.7</v>
      </c>
      <c r="AX85" s="36">
        <f>(SUM(AT9:BB9)+(AS9+BC9)/2)/10</f>
        <v>54.85</v>
      </c>
      <c r="AY85" s="36">
        <f>(SUM(AU9:BC9)+(AT9+BD9)/2)/10</f>
        <v>58.7</v>
      </c>
      <c r="AZ85" s="36">
        <f>(SUM(AV9:BD9)+(AU9+BE9)/2)/10</f>
        <v>61.15</v>
      </c>
      <c r="BA85" s="36">
        <f>(SUM(AW9:BE9)+(AV9+BF9)/2)/10</f>
        <v>61.085000000000001</v>
      </c>
      <c r="BB85" s="36">
        <f>(SUM(AX9:BF9)+(AW9+BG9)/2)/10</f>
        <v>64.45</v>
      </c>
      <c r="BC85" s="36">
        <f>(SUM(AY9:BG9)+(AX9+BH9)/2)/10</f>
        <v>67.06</v>
      </c>
      <c r="BD85" s="36">
        <f>(SUM(AZ9:BH9)+(AY9+BI9)/2)/10</f>
        <v>63.019999999999996</v>
      </c>
      <c r="BE85" s="36">
        <f>(SUM(BA9:BI9)+(AZ9+BJ9)/2)/10</f>
        <v>53.820000000000007</v>
      </c>
      <c r="BF85" s="36">
        <f>(SUM(BB9:BJ9)+(BA9+BK9)/2)/10</f>
        <v>48.214999999999996</v>
      </c>
      <c r="BG85" s="36">
        <f>(SUM(BC9:BK9)+(BB9+BL9)/2)/10</f>
        <v>47.22</v>
      </c>
      <c r="BH85" s="36">
        <f>(SUM(BD9:BL9)+(BC9+BM9)/2)/10</f>
        <v>49.57</v>
      </c>
      <c r="BI85" s="36">
        <f>(SUM(BE9:BM9)+(BD9+BN9)/2)/10</f>
        <v>47.83</v>
      </c>
      <c r="BJ85" s="36">
        <f>(SUM(BF9:BN9)+(BE9+BO9)/2)/10</f>
        <v>45</v>
      </c>
      <c r="BK85" s="36">
        <f>(SUM(BG9:BO9)+(BF9+BP9)/2)/10</f>
        <v>46.120000000000005</v>
      </c>
      <c r="BL85" s="36">
        <f>(SUM(BH9:BP9)+(BG9+BQ9)/2)/10</f>
        <v>44.635000000000005</v>
      </c>
      <c r="BM85" s="36">
        <f>(SUM(BI9:BQ9)+(BH9+BR9)/2)/10</f>
        <v>42.830000000000005</v>
      </c>
      <c r="BN85" s="36">
        <f>(SUM(BJ9:BR9)+(BI9+BS9)/2)/10</f>
        <v>44.23</v>
      </c>
      <c r="BO85" s="36">
        <f>(SUM(BK9:BS9)+(BJ9+BT9)/2)/10</f>
        <v>45.29</v>
      </c>
      <c r="BP85" s="36">
        <f>(SUM(BL9:BT9)+(BK9+BU9)/2)/10</f>
        <v>44.084999999999994</v>
      </c>
      <c r="BQ85" s="36">
        <f>(SUM(BM9:BU9)+(BL9+BV9)/2)/10</f>
        <v>43.36</v>
      </c>
      <c r="BR85" s="36">
        <f>(SUM(BN9:BV9)+(BM9+BW9)/2)/10</f>
        <v>41.410000000000004</v>
      </c>
      <c r="BS85" s="36">
        <f>(SUM(BO9:BW9)+(BN9+BX9)/2)/10</f>
        <v>38.29</v>
      </c>
      <c r="BT85" s="36">
        <f>(SUM(BP9:BX9)+(BO9+BY9)/2)/10</f>
        <v>38.14</v>
      </c>
      <c r="BU85" s="36">
        <f>(SUM(BQ9:BY9)+(BP9+BZ9)/2)/10</f>
        <v>37.344999999999999</v>
      </c>
      <c r="BV85" s="36">
        <f>(SUM(BR9:BZ9)+(BQ9+CA9)/2)/10</f>
        <v>33.924999999999997</v>
      </c>
      <c r="BW85" s="36">
        <f>(SUM(BS9:CA9)+(BR9+CB9)/2)/10</f>
        <v>32.42</v>
      </c>
      <c r="BX85" s="36">
        <f>(SUM(BT9:CB9)+(BS9+CC9)/2)/10</f>
        <v>30.970000000000006</v>
      </c>
      <c r="BY85" s="36">
        <f>(SUM(BU9:CC9)+(BT9+CD9)/2)/10</f>
        <v>29.6</v>
      </c>
      <c r="BZ85" s="36">
        <f>(SUM(BV9:CD9)+(BU9+CE9)/2)/10</f>
        <v>30.880000000000003</v>
      </c>
      <c r="CA85" s="36">
        <f>(SUM(BW9:CE9)+(BV9+CF9)/2)/10</f>
        <v>33.21</v>
      </c>
      <c r="CB85" s="36">
        <f>(SUM(BX9:CF9)+(BW9+CG9)/2)/10</f>
        <v>34.590000000000011</v>
      </c>
      <c r="CC85" s="36">
        <f>(SUM(BY9:CG9)+(BX9+CH9)/2)/10</f>
        <v>35.28</v>
      </c>
      <c r="CD85" s="36">
        <f>(SUM(BZ9:CH9)+(BY9+CI9)/2)/10</f>
        <v>34.010000000000005</v>
      </c>
      <c r="CE85" s="36">
        <f>(SUM(CA9:CI9)+(BZ9+CJ9)/2)/10</f>
        <v>32.410000000000004</v>
      </c>
      <c r="CF85" s="36">
        <f>(SUM(CB9:CJ9)+(CA9+CK9)/2)/10</f>
        <v>34.54</v>
      </c>
      <c r="CG85" s="36">
        <f>(SUM(CC9:CK9)+(CB9+CL9)/2)/10</f>
        <v>36.42</v>
      </c>
      <c r="CH85" s="36">
        <f>(SUM(CD9:CL9)+(CC9+CM9)/2)/10</f>
        <v>40.770000000000003</v>
      </c>
      <c r="CI85" s="36">
        <f>(SUM(CE9:CM9)+(CD9+CN9)/2)/10</f>
        <v>43.92</v>
      </c>
      <c r="CJ85" s="36">
        <f>(SUM(CF9:CN9)+(CE9+CO9)/2)/10</f>
        <v>45.27</v>
      </c>
      <c r="CK85" s="36">
        <f>(SUM(CG9:CO9)+(CF9+CP9)/2)/10</f>
        <v>45.62</v>
      </c>
      <c r="CL85" s="36">
        <f>(SUM(CH9:CP9)+(CG9+CQ9)/2)/10</f>
        <v>45.22</v>
      </c>
      <c r="CM85" s="36">
        <f>(SUM(CI9:CQ9)+(CH9+CR9)/2)/10</f>
        <v>46.82</v>
      </c>
      <c r="CS85" s="1" t="s">
        <v>176</v>
      </c>
      <c r="CV85" s="5"/>
      <c r="CW85" s="34"/>
      <c r="CX85" s="5"/>
      <c r="DA85" s="19"/>
      <c r="DC85" s="8">
        <v>1998</v>
      </c>
      <c r="DD85" s="19">
        <v>758.80000000000007</v>
      </c>
      <c r="DF85" s="8">
        <v>1966</v>
      </c>
      <c r="DG85" s="19">
        <v>767.84199999999998</v>
      </c>
      <c r="DI85" s="8">
        <v>2018</v>
      </c>
      <c r="DJ85" s="8">
        <v>487.8</v>
      </c>
      <c r="DL85" s="8">
        <v>1967</v>
      </c>
      <c r="DM85" s="27">
        <v>216.916</v>
      </c>
      <c r="DO85" s="8">
        <v>1955</v>
      </c>
      <c r="DP85" s="19">
        <v>209.042</v>
      </c>
      <c r="DR85" s="8">
        <v>1942</v>
      </c>
      <c r="DS85" s="8">
        <v>229.108</v>
      </c>
      <c r="DU85" s="8">
        <v>1939</v>
      </c>
      <c r="DV85" s="19">
        <v>257.048</v>
      </c>
      <c r="DY85" s="8">
        <v>2014</v>
      </c>
      <c r="DZ85" s="19">
        <v>79.2</v>
      </c>
      <c r="EB85" s="8">
        <v>1933</v>
      </c>
      <c r="EC85" s="8">
        <v>78.486000000000004</v>
      </c>
      <c r="EE85" s="8">
        <v>1935</v>
      </c>
      <c r="EF85" s="8">
        <v>76.962000000000003</v>
      </c>
      <c r="EH85" s="8">
        <v>2000</v>
      </c>
      <c r="EI85" s="8">
        <v>94.2</v>
      </c>
      <c r="EK85" s="8">
        <v>1932</v>
      </c>
      <c r="EL85" s="8">
        <v>105.91800000000001</v>
      </c>
      <c r="EN85" s="8">
        <v>1994</v>
      </c>
      <c r="EO85" s="8">
        <v>98.3</v>
      </c>
      <c r="EQ85" s="8">
        <v>1959</v>
      </c>
      <c r="ER85" s="8">
        <v>105.664</v>
      </c>
      <c r="ET85" s="8">
        <v>1950</v>
      </c>
      <c r="EU85" s="8">
        <v>100.33</v>
      </c>
      <c r="EW85" s="8">
        <v>1947</v>
      </c>
      <c r="EX85" s="8">
        <v>82.55</v>
      </c>
      <c r="EZ85" s="8">
        <v>2007</v>
      </c>
      <c r="FA85" s="8">
        <v>90.8</v>
      </c>
      <c r="FC85" s="8">
        <v>1957</v>
      </c>
      <c r="FD85" s="8">
        <v>70.358000000000004</v>
      </c>
      <c r="FF85" s="44">
        <v>2021</v>
      </c>
      <c r="FG85" s="44">
        <v>85.8</v>
      </c>
      <c r="FI85" s="8">
        <v>1940</v>
      </c>
      <c r="FJ85" s="19">
        <v>149.86000000000001</v>
      </c>
      <c r="FL85" s="8">
        <v>1966</v>
      </c>
      <c r="FM85" s="19">
        <v>191.00799999999998</v>
      </c>
      <c r="FO85" s="8">
        <v>2014</v>
      </c>
      <c r="FP85" s="19">
        <v>273.60000000000002</v>
      </c>
      <c r="FR85" s="8">
        <v>1937</v>
      </c>
      <c r="FS85" s="8">
        <v>323.08800000000002</v>
      </c>
      <c r="FU85" s="8">
        <v>1957</v>
      </c>
      <c r="FV85" s="8">
        <v>408.93999999999994</v>
      </c>
      <c r="FX85" s="8">
        <v>1985</v>
      </c>
      <c r="FY85" s="8">
        <v>463</v>
      </c>
      <c r="GA85" s="8">
        <v>2008</v>
      </c>
      <c r="GB85" s="19">
        <v>522.79999999999995</v>
      </c>
      <c r="GD85" s="8">
        <v>1994</v>
      </c>
      <c r="GE85" s="19">
        <v>603.20000000000005</v>
      </c>
      <c r="GG85" s="8">
        <v>2010</v>
      </c>
      <c r="GH85" s="8">
        <v>666.80000000000007</v>
      </c>
      <c r="GJ85" s="8">
        <v>1951</v>
      </c>
      <c r="GK85" s="19">
        <v>711.70800000000008</v>
      </c>
      <c r="GM85" s="8">
        <v>1944</v>
      </c>
      <c r="GN85" s="19">
        <v>494.03</v>
      </c>
      <c r="GP85" s="8">
        <v>1976</v>
      </c>
      <c r="GQ85" s="19">
        <v>546</v>
      </c>
      <c r="GS85" s="8">
        <v>2000</v>
      </c>
      <c r="GT85" s="19">
        <v>593.1</v>
      </c>
      <c r="GV85" s="8">
        <v>1993</v>
      </c>
      <c r="GW85" s="19">
        <v>655.99999999999989</v>
      </c>
      <c r="GY85" s="8">
        <v>1977</v>
      </c>
      <c r="GZ85" s="19">
        <v>198</v>
      </c>
      <c r="HB85" s="8">
        <v>1966</v>
      </c>
      <c r="HC85" s="19">
        <v>137.16</v>
      </c>
    </row>
    <row r="86" spans="1:211">
      <c r="A86" s="1" t="s">
        <v>177</v>
      </c>
      <c r="B86" s="9">
        <f>TREND($B$9:$CR$9,$B$6:$CR$6,B6,TRUE)</f>
        <v>42.363132894736843</v>
      </c>
      <c r="C86" s="9">
        <f>TREND($B$9:$CR$9,$B$6:$CR$6,C6,TRUE)</f>
        <v>42.39386937290034</v>
      </c>
      <c r="D86" s="9">
        <f>TREND($B$9:$CR$9,$B$6:$CR$6,D6,TRUE)</f>
        <v>42.424605851063831</v>
      </c>
      <c r="E86" s="9">
        <f>TREND($B$9:$CR$9,$B$6:$CR$6,E6,TRUE)</f>
        <v>42.455342329227328</v>
      </c>
      <c r="F86" s="9">
        <f>TREND($B$9:$CR$9,$B$6:$CR$6,F6,TRUE)</f>
        <v>42.486078807390818</v>
      </c>
      <c r="G86" s="9">
        <f>TREND($B$9:$CR$9,$B$6:$CR$6,G6,TRUE)</f>
        <v>42.516815285554316</v>
      </c>
      <c r="H86" s="9">
        <f>TREND($B$9:$CR$9,$B$6:$CR$6,H6,TRUE)</f>
        <v>42.547551763717806</v>
      </c>
      <c r="I86" s="9">
        <f>TREND($B$9:$CR$9,$B$6:$CR$6,I6,TRUE)</f>
        <v>42.578288241881303</v>
      </c>
      <c r="J86" s="9">
        <f>TREND($B$9:$CR$9,$B$6:$CR$6,J6,TRUE)</f>
        <v>42.609024720044793</v>
      </c>
      <c r="K86" s="9">
        <f>TREND($B$9:$CR$9,$B$6:$CR$6,K6,TRUE)</f>
        <v>42.639761198208291</v>
      </c>
      <c r="L86" s="9">
        <f>TREND($B$9:$CR$9,$B$6:$CR$6,L6,TRUE)</f>
        <v>42.670497676371781</v>
      </c>
      <c r="M86" s="9">
        <f>TREND($B$9:$CR$9,$B$6:$CR$6,M6,TRUE)</f>
        <v>42.701234154535278</v>
      </c>
      <c r="N86" s="9">
        <f>TREND($B$9:$CR$9,$B$6:$CR$6,N6,TRUE)</f>
        <v>42.731970632698768</v>
      </c>
      <c r="O86" s="9">
        <f>TREND($B$9:$CR$9,$B$6:$CR$6,O6,TRUE)</f>
        <v>42.762707110862266</v>
      </c>
      <c r="P86" s="9">
        <f>TREND($B$9:$CR$9,$B$6:$CR$6,P6,TRUE)</f>
        <v>42.793443589025756</v>
      </c>
      <c r="Q86" s="9">
        <f>TREND($B$9:$CR$9,$B$6:$CR$6,Q6,TRUE)</f>
        <v>42.824180067189253</v>
      </c>
      <c r="R86" s="9">
        <f>TREND($B$9:$CR$9,$B$6:$CR$6,R6,TRUE)</f>
        <v>42.854916545352744</v>
      </c>
      <c r="S86" s="9">
        <f>TREND($B$9:$CR$9,$B$6:$CR$6,S6,TRUE)</f>
        <v>42.885653023516241</v>
      </c>
      <c r="T86" s="9">
        <f>TREND($B$9:$CR$9,$B$6:$CR$6,T6,TRUE)</f>
        <v>42.916389501679731</v>
      </c>
      <c r="U86" s="9">
        <f>TREND($B$9:$CR$9,$B$6:$CR$6,U6,TRUE)</f>
        <v>42.947125979843229</v>
      </c>
      <c r="V86" s="9">
        <f>TREND($B$9:$CR$9,$B$6:$CR$6,V6,TRUE)</f>
        <v>42.977862458006719</v>
      </c>
      <c r="W86" s="9">
        <f>TREND($B$9:$CR$9,$B$6:$CR$6,W6,TRUE)</f>
        <v>43.008598936170216</v>
      </c>
      <c r="X86" s="9">
        <f>TREND($B$9:$CR$9,$B$6:$CR$6,X6,TRUE)</f>
        <v>43.039335414333706</v>
      </c>
      <c r="Y86" s="9">
        <f>TREND($B$9:$CR$9,$B$6:$CR$6,Y6,TRUE)</f>
        <v>43.070071892497204</v>
      </c>
      <c r="Z86" s="9">
        <f>TREND($B$9:$CR$9,$B$6:$CR$6,Z6,TRUE)</f>
        <v>43.100808370660694</v>
      </c>
      <c r="AA86" s="9">
        <f>TREND($B$9:$CR$9,$B$6:$CR$6,AA6,TRUE)</f>
        <v>43.131544848824191</v>
      </c>
      <c r="AB86" s="9">
        <f>TREND($B$9:$CR$9,$B$6:$CR$6,AB6,TRUE)</f>
        <v>43.162281326987681</v>
      </c>
      <c r="AC86" s="9">
        <f>TREND($B$9:$CR$9,$B$6:$CR$6,AC6,TRUE)</f>
        <v>43.193017805151179</v>
      </c>
      <c r="AD86" s="9">
        <f>TREND($B$9:$CR$9,$B$6:$CR$6,AD6,TRUE)</f>
        <v>43.223754283314669</v>
      </c>
      <c r="AE86" s="9">
        <f>TREND($B$9:$CR$9,$B$6:$CR$6,AE6,TRUE)</f>
        <v>43.254490761478166</v>
      </c>
      <c r="AF86" s="9">
        <f>TREND($B$9:$CR$9,$B$6:$CR$6,AF6,TRUE)</f>
        <v>43.285227239641657</v>
      </c>
      <c r="AG86" s="9">
        <f>TREND($B$9:$CR$9,$B$6:$CR$6,AG6,TRUE)</f>
        <v>43.315963717805154</v>
      </c>
      <c r="AH86" s="9">
        <f>TREND($B$9:$CR$9,$B$6:$CR$6,AH6,TRUE)</f>
        <v>43.346700195968644</v>
      </c>
      <c r="AI86" s="9">
        <f>TREND($B$9:$CR$9,$B$6:$CR$6,AI6,TRUE)</f>
        <v>43.377436674132142</v>
      </c>
      <c r="AJ86" s="9">
        <f>TREND($B$9:$CR$9,$B$6:$CR$6,AJ6,TRUE)</f>
        <v>43.408173152295632</v>
      </c>
      <c r="AK86" s="9">
        <f>TREND($B$9:$CR$9,$B$6:$CR$6,AK6,TRUE)</f>
        <v>43.438909630459129</v>
      </c>
      <c r="AL86" s="9">
        <f>TREND($B$9:$CR$9,$B$6:$CR$6,AL6,TRUE)</f>
        <v>43.469646108622619</v>
      </c>
      <c r="AM86" s="9">
        <f>TREND($B$9:$CR$9,$B$6:$CR$6,AM6,TRUE)</f>
        <v>43.500382586786117</v>
      </c>
      <c r="AN86" s="9">
        <f>TREND($B$9:$CR$9,$B$6:$CR$6,AN6,TRUE)</f>
        <v>43.531119064949607</v>
      </c>
      <c r="AO86" s="9">
        <f>TREND($B$9:$CR$9,$B$6:$CR$6,AO6,TRUE)</f>
        <v>43.561855543113104</v>
      </c>
      <c r="AP86" s="9">
        <f>TREND($B$9:$CR$9,$B$6:$CR$6,AP6,TRUE)</f>
        <v>43.592592021276594</v>
      </c>
      <c r="AQ86" s="9">
        <f>TREND($B$9:$CR$9,$B$6:$CR$6,AQ6,TRUE)</f>
        <v>43.623328499440092</v>
      </c>
      <c r="AR86" s="9">
        <f>TREND($B$9:$CR$9,$B$6:$CR$6,AR6,TRUE)</f>
        <v>43.654064977603582</v>
      </c>
      <c r="AS86" s="9">
        <f>TREND($B$9:$CR$9,$B$6:$CR$6,AS6,TRUE)</f>
        <v>43.684801455767079</v>
      </c>
      <c r="AT86" s="9">
        <f>TREND($B$9:$CR$9,$B$6:$CR$6,AT6,TRUE)</f>
        <v>43.71553793393057</v>
      </c>
      <c r="AU86" s="9">
        <f>TREND($B$9:$CR$9,$B$6:$CR$6,AU6,TRUE)</f>
        <v>43.746274412094067</v>
      </c>
      <c r="AV86" s="9">
        <f>TREND($B$9:$CR$9,$B$6:$CR$6,AV6,TRUE)</f>
        <v>43.777010890257557</v>
      </c>
      <c r="AW86" s="9">
        <f>TREND($B$9:$CR$9,$B$6:$CR$6,AW6,TRUE)</f>
        <v>43.807747368421055</v>
      </c>
      <c r="AX86" s="9">
        <f>TREND($B$9:$CR$9,$B$6:$CR$6,AX6,TRUE)</f>
        <v>43.838483846584545</v>
      </c>
      <c r="AY86" s="9">
        <f>TREND($B$9:$CR$9,$B$6:$CR$6,AY6,TRUE)</f>
        <v>43.869220324748042</v>
      </c>
      <c r="AZ86" s="9">
        <f>TREND($B$9:$CR$9,$B$6:$CR$6,AZ6,TRUE)</f>
        <v>43.899956802911532</v>
      </c>
      <c r="BA86" s="9">
        <f>TREND($B$9:$CR$9,$B$6:$CR$6,BA6,TRUE)</f>
        <v>43.93069328107503</v>
      </c>
      <c r="BB86" s="9">
        <f>TREND($B$9:$CR$9,$B$6:$CR$6,BB6,TRUE)</f>
        <v>43.96142975923852</v>
      </c>
      <c r="BC86" s="9">
        <f>TREND($B$9:$CR$9,$B$6:$CR$6,BC6,TRUE)</f>
        <v>43.992166237402017</v>
      </c>
      <c r="BD86" s="9">
        <f>TREND($B$9:$CR$9,$B$6:$CR$6,BD6,TRUE)</f>
        <v>44.022902715565507</v>
      </c>
      <c r="BE86" s="9">
        <f>TREND($B$9:$CR$9,$B$6:$CR$6,BE6,TRUE)</f>
        <v>44.053639193729005</v>
      </c>
      <c r="BF86" s="9">
        <f>TREND($B$9:$CR$9,$B$6:$CR$6,BF6,TRUE)</f>
        <v>44.084375671892495</v>
      </c>
      <c r="BG86" s="9">
        <f>TREND($B$9:$CR$9,$B$6:$CR$6,BG6,TRUE)</f>
        <v>44.115112150055992</v>
      </c>
      <c r="BH86" s="9">
        <f>TREND($B$9:$CR$9,$B$6:$CR$6,BH6,TRUE)</f>
        <v>44.145848628219483</v>
      </c>
      <c r="BI86" s="9">
        <f>TREND($B$9:$CR$9,$B$6:$CR$6,BI6,TRUE)</f>
        <v>44.17658510638298</v>
      </c>
      <c r="BJ86" s="9">
        <f>TREND($B$9:$CR$9,$B$6:$CR$6,BJ6,TRUE)</f>
        <v>44.20732158454647</v>
      </c>
      <c r="BK86" s="9">
        <f>TREND($B$9:$CR$9,$B$6:$CR$6,BK6,TRUE)</f>
        <v>44.238058062709968</v>
      </c>
      <c r="BL86" s="9">
        <f>TREND($B$9:$CR$9,$B$6:$CR$6,BL6,TRUE)</f>
        <v>44.268794540873458</v>
      </c>
      <c r="BM86" s="9">
        <f>TREND($B$9:$CR$9,$B$6:$CR$6,BM6,TRUE)</f>
        <v>44.299531019036955</v>
      </c>
      <c r="BN86" s="9">
        <f>TREND($B$9:$CR$9,$B$6:$CR$6,BN6,TRUE)</f>
        <v>44.330267497200445</v>
      </c>
      <c r="BO86" s="9">
        <f>TREND($B$9:$CR$9,$B$6:$CR$6,BO6,TRUE)</f>
        <v>44.361003975363943</v>
      </c>
      <c r="BP86" s="9">
        <f>TREND($B$9:$CR$9,$B$6:$CR$6,BP6,TRUE)</f>
        <v>44.391740453527433</v>
      </c>
      <c r="BQ86" s="9">
        <f>TREND($B$9:$CR$9,$B$6:$CR$6,BQ6,TRUE)</f>
        <v>44.42247693169093</v>
      </c>
      <c r="BR86" s="9">
        <f>TREND($B$9:$CR$9,$B$6:$CR$6,BR6,TRUE)</f>
        <v>44.45321340985442</v>
      </c>
      <c r="BS86" s="9">
        <f>TREND($B$9:$CR$9,$B$6:$CR$6,BS6,TRUE)</f>
        <v>44.483949888017918</v>
      </c>
      <c r="BT86" s="9">
        <f>TREND($B$9:$CR$9,$B$6:$CR$6,BT6,TRUE)</f>
        <v>44.514686366181408</v>
      </c>
      <c r="BU86" s="9">
        <f>TREND($B$9:$CR$9,$B$6:$CR$6,BU6,TRUE)</f>
        <v>44.545422844344905</v>
      </c>
      <c r="BV86" s="9">
        <f>TREND($B$9:$CR$9,$B$6:$CR$6,BV6,TRUE)</f>
        <v>44.576159322508396</v>
      </c>
      <c r="BW86" s="9">
        <f>TREND($B$9:$CR$9,$B$6:$CR$6,BW6,TRUE)</f>
        <v>44.606895800671893</v>
      </c>
      <c r="BX86" s="9">
        <f>TREND($B$9:$CR$9,$B$6:$CR$6,BX6,TRUE)</f>
        <v>44.637632278835383</v>
      </c>
      <c r="BY86" s="9">
        <f>TREND($B$9:$CR$9,$B$6:$CR$6,BY6,TRUE)</f>
        <v>44.668368756998881</v>
      </c>
      <c r="BZ86" s="9">
        <f>TREND($B$9:$CR$9,$B$6:$CR$6,BZ6,TRUE)</f>
        <v>44.699105235162371</v>
      </c>
      <c r="CA86" s="9">
        <f>TREND($B$9:$CR$9,$B$6:$CR$6,CA6,TRUE)</f>
        <v>44.729841713325868</v>
      </c>
      <c r="CB86" s="9">
        <f>TREND($B$9:$CR$9,$B$6:$CR$6,CB6,TRUE)</f>
        <v>44.760578191489358</v>
      </c>
      <c r="CC86" s="9">
        <f>TREND($B$9:$CR$9,$B$6:$CR$6,CC6,TRUE)</f>
        <v>44.791314669652856</v>
      </c>
      <c r="CD86" s="9">
        <f>TREND($B$9:$CR$9,$B$6:$CR$6,CD6,TRUE)</f>
        <v>44.822051147816346</v>
      </c>
      <c r="CE86" s="9">
        <f>TREND($B$9:$CR$9,$B$6:$CR$6,CE6,TRUE)</f>
        <v>44.852787625979843</v>
      </c>
      <c r="CF86" s="9">
        <f>TREND($B$9:$CR$9,$B$6:$CR$6,CF6,TRUE)</f>
        <v>44.883524104143333</v>
      </c>
      <c r="CG86" s="9">
        <f>TREND($B$9:$CR$9,$B$6:$CR$6,CG6,TRUE)</f>
        <v>44.914260582306831</v>
      </c>
      <c r="CH86" s="9">
        <f>TREND($B$9:$CR$9,$B$6:$CR$6,CH6,TRUE)</f>
        <v>44.944997060470321</v>
      </c>
      <c r="CI86" s="9">
        <f>TREND($B$9:$CR$9,$B$6:$CR$6,CI6,TRUE)</f>
        <v>44.975733538633818</v>
      </c>
      <c r="CJ86" s="9">
        <f>TREND($B$9:$CR$9,$B$6:$CR$6,CJ6,TRUE)</f>
        <v>45.006470016797309</v>
      </c>
      <c r="CK86" s="9">
        <f>TREND($B$9:$CR$9,$B$6:$CR$6,CK6,TRUE)</f>
        <v>45.037206494960806</v>
      </c>
      <c r="CL86" s="9">
        <f>TREND($B$9:$CR$9,$B$6:$CR$6,CL6,TRUE)</f>
        <v>45.067942973124296</v>
      </c>
      <c r="CM86" s="9">
        <f>TREND($B$9:$CR$9,$B$6:$CR$6,CM6,TRUE)</f>
        <v>45.098679451287794</v>
      </c>
      <c r="CN86" s="9">
        <f>TREND($B$9:$CR$9,$B$6:$CR$6,CN6,TRUE)</f>
        <v>45.129415929451284</v>
      </c>
      <c r="CO86" s="9">
        <f>TREND($B$9:$CR$9,$B$6:$CR$6,CO6,TRUE)</f>
        <v>45.160152407614781</v>
      </c>
      <c r="CP86" s="9">
        <f>TREND($B$9:$CR$9,$B$6:$CR$6,CP6,TRUE)</f>
        <v>45.190888885778271</v>
      </c>
      <c r="CQ86" s="9">
        <f>TREND($B$9:$CR$9,$B$6:$CR$6,CQ6,TRUE)</f>
        <v>45.221625363941769</v>
      </c>
      <c r="CR86" s="9">
        <f>TREND($B$9:$CR$9,$B$6:$CR$6,CR6,TRUE)</f>
        <v>45.252361842105259</v>
      </c>
      <c r="CS86" s="25" t="s">
        <v>177</v>
      </c>
      <c r="CV86" s="5"/>
      <c r="CW86" s="34"/>
      <c r="CX86" s="5"/>
      <c r="DA86" s="19"/>
      <c r="DC86" s="8">
        <v>1952</v>
      </c>
      <c r="DD86" s="19">
        <v>760.73</v>
      </c>
      <c r="DF86" s="8">
        <v>1962</v>
      </c>
      <c r="DG86" s="19">
        <v>778.00200000000007</v>
      </c>
      <c r="DI86" s="8">
        <v>1993</v>
      </c>
      <c r="DJ86" s="19">
        <v>489.59999999999997</v>
      </c>
      <c r="DL86" s="8">
        <v>1935</v>
      </c>
      <c r="DM86" s="27">
        <v>219.45600000000002</v>
      </c>
      <c r="DO86" s="8">
        <v>1992</v>
      </c>
      <c r="DP86" s="19">
        <v>211.2</v>
      </c>
      <c r="DR86" s="8">
        <v>2019</v>
      </c>
      <c r="DS86" s="8">
        <v>229.8</v>
      </c>
      <c r="DU86" s="8">
        <v>1990</v>
      </c>
      <c r="DV86" s="19">
        <v>257.89999999999998</v>
      </c>
      <c r="DY86" s="8">
        <v>1956</v>
      </c>
      <c r="DZ86" s="19">
        <v>79.501999999999995</v>
      </c>
      <c r="EB86" s="8">
        <v>1992</v>
      </c>
      <c r="EC86" s="8">
        <v>82.3</v>
      </c>
      <c r="EE86" s="8">
        <v>1955</v>
      </c>
      <c r="EF86" s="8">
        <v>77.724000000000004</v>
      </c>
      <c r="EH86" s="8">
        <v>2013</v>
      </c>
      <c r="EI86" s="8">
        <v>102.5</v>
      </c>
      <c r="EK86" s="8">
        <v>1987</v>
      </c>
      <c r="EL86" s="8">
        <v>111</v>
      </c>
      <c r="EN86" s="8">
        <v>2014</v>
      </c>
      <c r="EO86" s="8">
        <v>98.3</v>
      </c>
      <c r="EQ86" s="8">
        <v>1988</v>
      </c>
      <c r="ER86" s="8">
        <v>106</v>
      </c>
      <c r="ET86" s="8">
        <v>1965</v>
      </c>
      <c r="EU86" s="8">
        <v>107.95</v>
      </c>
      <c r="EW86" s="8">
        <v>2004</v>
      </c>
      <c r="EX86" s="8">
        <v>83.4</v>
      </c>
      <c r="EZ86" s="8">
        <v>1953</v>
      </c>
      <c r="FA86" s="8">
        <v>93.98</v>
      </c>
      <c r="FC86" s="44">
        <v>2022</v>
      </c>
      <c r="FD86" s="44">
        <v>72.599999999999994</v>
      </c>
      <c r="FF86" s="8">
        <v>1987</v>
      </c>
      <c r="FG86" s="8">
        <v>86.6</v>
      </c>
      <c r="FI86" s="8">
        <v>1938</v>
      </c>
      <c r="FJ86" s="19">
        <v>150.36799999999999</v>
      </c>
      <c r="FL86" s="8">
        <v>1993</v>
      </c>
      <c r="FM86" s="19">
        <v>193.20000000000002</v>
      </c>
      <c r="FO86" s="8">
        <v>1966</v>
      </c>
      <c r="FP86" s="19">
        <v>278.38400000000001</v>
      </c>
      <c r="FR86" s="8">
        <v>2017</v>
      </c>
      <c r="FS86" s="8">
        <v>324.59999999999997</v>
      </c>
      <c r="FU86" s="8">
        <v>2010</v>
      </c>
      <c r="FV86" s="8">
        <v>409</v>
      </c>
      <c r="FX86" s="8">
        <v>1986</v>
      </c>
      <c r="FY86" s="8">
        <v>464.00000000000006</v>
      </c>
      <c r="GA86" s="8">
        <v>1963</v>
      </c>
      <c r="GB86" s="19">
        <v>539.24200000000008</v>
      </c>
      <c r="GD86" s="8">
        <v>1954</v>
      </c>
      <c r="GE86" s="19">
        <v>609.85399999999993</v>
      </c>
      <c r="GG86" s="8">
        <v>1970</v>
      </c>
      <c r="GH86" s="8">
        <v>671.83</v>
      </c>
      <c r="GJ86" s="8">
        <v>1971</v>
      </c>
      <c r="GK86" s="19">
        <v>714</v>
      </c>
      <c r="GM86" s="8">
        <v>1953</v>
      </c>
      <c r="GN86" s="19">
        <v>502.15800000000002</v>
      </c>
      <c r="GP86" s="8">
        <v>2005</v>
      </c>
      <c r="GQ86" s="19">
        <v>553.20000000000005</v>
      </c>
      <c r="GS86" s="8">
        <v>1952</v>
      </c>
      <c r="GT86" s="19">
        <v>609.6</v>
      </c>
      <c r="GV86" s="8">
        <v>2005</v>
      </c>
      <c r="GW86" s="19">
        <v>657.6</v>
      </c>
      <c r="GY86" s="8">
        <v>2011</v>
      </c>
      <c r="GZ86" s="19">
        <v>198.8</v>
      </c>
      <c r="HB86" s="8">
        <v>1986</v>
      </c>
      <c r="HC86" s="19">
        <v>138.1</v>
      </c>
    </row>
    <row r="87" spans="1:211">
      <c r="A87" s="1" t="s">
        <v>178</v>
      </c>
      <c r="B87" s="5"/>
      <c r="C87" s="25"/>
      <c r="G87" s="36">
        <f>(SUM(C10:K10)+(B10+L10)/2)/10</f>
        <v>49.987199999999994</v>
      </c>
      <c r="H87" s="36">
        <f>(SUM(D10:L10)+(C10+M10)/2)/10</f>
        <v>47.904399999999995</v>
      </c>
      <c r="I87" s="36">
        <f>(SUM(E10:M10)+(D10+N10)/2)/10</f>
        <v>44.665900000000001</v>
      </c>
      <c r="J87" s="36">
        <f>(SUM(F10:N10)+(E10+O10)/2)/10</f>
        <v>42.392600000000002</v>
      </c>
      <c r="K87" s="36">
        <f>(SUM(G10:O10)+(F10+P10)/2)/10</f>
        <v>40.995600000000003</v>
      </c>
      <c r="L87" s="36">
        <f>(SUM(H10:P10)+(G10+Q10)/2)/10</f>
        <v>39.852600000000002</v>
      </c>
      <c r="M87" s="36">
        <f>(SUM(I10:Q10)+(H10+R10)/2)/10</f>
        <v>38.671499999999995</v>
      </c>
      <c r="N87" s="36">
        <f>(SUM(J10:R10)+(I10+S10)/2)/10</f>
        <v>41.033700000000003</v>
      </c>
      <c r="O87" s="36">
        <f>(SUM(K10:S10)+(J10+T10)/2)/10</f>
        <v>40.360599999999998</v>
      </c>
      <c r="P87" s="36">
        <f>(SUM(L10:T10)+(K10+U10)/2)/10</f>
        <v>40.081199999999995</v>
      </c>
      <c r="Q87" s="36">
        <f>(SUM(M10:U10)+(L10+V10)/2)/10</f>
        <v>42.367200000000004</v>
      </c>
      <c r="R87" s="36">
        <f>(SUM(N10:V10)+(M10+W10)/2)/10</f>
        <v>43.383199999999995</v>
      </c>
      <c r="S87" s="36">
        <f>(SUM(O10:W10)+(N10+X10)/2)/10</f>
        <v>45.834299999999999</v>
      </c>
      <c r="T87" s="36">
        <f>(SUM(P10:X10)+(O10+Y10)/2)/10</f>
        <v>47.751999999999995</v>
      </c>
      <c r="U87" s="36">
        <f>(SUM(Q10:Y10)+(P10+Z10)/2)/10</f>
        <v>50.215799999999994</v>
      </c>
      <c r="V87" s="36">
        <f>(SUM(R10:Z10)+(Q10+AA10)/2)/10</f>
        <v>52.539900000000003</v>
      </c>
      <c r="W87" s="36">
        <f>(SUM(S10:AA10)+(R10+AB10)/2)/10</f>
        <v>56.680100000000003</v>
      </c>
      <c r="X87" s="36">
        <f>(SUM(T10:AB10)+(S10+AC10)/2)/10</f>
        <v>63.677800000000005</v>
      </c>
      <c r="Y87" s="36">
        <f>(SUM(U10:AC10)+(T10+AD10)/2)/10</f>
        <v>66.509899999999988</v>
      </c>
      <c r="Z87" s="36">
        <f>(SUM(V10:AD10)+(U10+AE10)/2)/10</f>
        <v>63.944499999999991</v>
      </c>
      <c r="AA87" s="36">
        <f>(SUM(W10:AE10)+(V10+AF10)/2)/10</f>
        <v>61.010800000000003</v>
      </c>
      <c r="AB87" s="36">
        <f>(SUM(X10:AF10)+(W10+AG10)/2)/10</f>
        <v>57.111899999999991</v>
      </c>
      <c r="AC87" s="36">
        <f>(SUM(Y10:AG10)+(X10+AH10)/2)/10</f>
        <v>61.798199999999994</v>
      </c>
      <c r="AD87" s="36">
        <f>(SUM(Z10:AH10)+(Y10+AI10)/2)/10</f>
        <v>66.801999999999992</v>
      </c>
      <c r="AE87" s="36">
        <f>(SUM(AA10:AI10)+(Z10+AJ10)/2)/10</f>
        <v>63.0428</v>
      </c>
      <c r="AF87" s="36">
        <f>(SUM(AB10:AJ10)+(AA10+AK10)/2)/10</f>
        <v>61.760100000000008</v>
      </c>
      <c r="AG87" s="36">
        <f>(SUM(AC10:AK10)+(AB10+AL10)/2)/10</f>
        <v>60.439300000000003</v>
      </c>
      <c r="AH87" s="36">
        <f>(SUM(AD10:AL10)+(AC10+AM10)/2)/10</f>
        <v>54.000399999999999</v>
      </c>
      <c r="AI87" s="36">
        <f>(SUM(AE10:AM10)+(AD10+AN10)/2)/10</f>
        <v>52.692300000000003</v>
      </c>
      <c r="AJ87" s="36">
        <f>(SUM(AF10:AN10)+(AE10+AO10)/2)/10</f>
        <v>56.641999999999996</v>
      </c>
      <c r="AK87" s="36">
        <f>(SUM(AG10:AO10)+(AF10+AP10)/2)/10</f>
        <v>57.619899999999994</v>
      </c>
      <c r="AL87" s="36">
        <f>(SUM(AH10:AP10)+(AG10+AQ10)/2)/10</f>
        <v>59.168300000000002</v>
      </c>
      <c r="AM87" s="36">
        <f>(SUM(AI10:AQ10)+(AH10+AR10)/2)/10</f>
        <v>54.074299999999994</v>
      </c>
      <c r="AN87" s="36">
        <f>(SUM(AJ10:AR10)+(AI10+AS10)/2)/10</f>
        <v>47.730199999999996</v>
      </c>
      <c r="AO87" s="36">
        <f>(SUM(AK10:AS10)+(AJ10+AT10)/2)/10</f>
        <v>53.233899999999991</v>
      </c>
      <c r="AP87" s="36">
        <f>(SUM(AL10:AT10)+(AK10+AU10)/2)/10</f>
        <v>61.085099999999997</v>
      </c>
      <c r="AQ87" s="36">
        <f>(SUM(AM10:AU10)+(AL10+AV10)/2)/10</f>
        <v>62.618399999999994</v>
      </c>
      <c r="AR87" s="36">
        <f>(SUM(AN10:AV10)+(AM10+AW10)/2)/10</f>
        <v>60.31669999999999</v>
      </c>
      <c r="AS87" s="36">
        <f>(SUM(AO10:AW10)+(AN10+AX10)/2)/10</f>
        <v>60.260199999999998</v>
      </c>
      <c r="AT87" s="36">
        <f>(SUM(AP10:AX10)+(AO10+AY10)/2)/10</f>
        <v>59.829100000000004</v>
      </c>
      <c r="AU87" s="36">
        <f>(SUM(AQ10:AY10)+(AP10+AZ10)/2)/10</f>
        <v>64.835799999999992</v>
      </c>
      <c r="AV87" s="36">
        <f>(SUM(AR10:AZ10)+(AQ10+BA10)/2)/10</f>
        <v>72.349999999999994</v>
      </c>
      <c r="AW87" s="36">
        <f>(SUM(AS10:BA10)+(AR10+BB10)/2)/10</f>
        <v>71</v>
      </c>
      <c r="AX87" s="36">
        <f>(SUM(AT10:BB10)+(AS10+BC10)/2)/10</f>
        <v>73.650000000000006</v>
      </c>
      <c r="AY87" s="36">
        <f>(SUM(AU10:BC10)+(AT10+BD10)/2)/10</f>
        <v>72.650000000000006</v>
      </c>
      <c r="AZ87" s="36">
        <f>(SUM(AV10:BD10)+(AU10+BE10)/2)/10</f>
        <v>65.45</v>
      </c>
      <c r="BA87" s="36">
        <f>(SUM(AW10:BE10)+(AV10+BF10)/2)/10</f>
        <v>61.54</v>
      </c>
      <c r="BB87" s="36">
        <f>(SUM(AX10:BF10)+(AW10+BG10)/2)/10</f>
        <v>61.2</v>
      </c>
      <c r="BC87" s="36">
        <f>(SUM(AY10:BG10)+(AX10+BH10)/2)/10</f>
        <v>57.305000000000007</v>
      </c>
      <c r="BD87" s="36">
        <f>(SUM(AZ10:BH10)+(AY10+BI10)/2)/10</f>
        <v>51.040000000000006</v>
      </c>
      <c r="BE87" s="36">
        <f>(SUM(BA10:BI10)+(AZ10+BJ10)/2)/10</f>
        <v>46.160000000000004</v>
      </c>
      <c r="BF87" s="36">
        <f>(SUM(BB10:BJ10)+(BA10+BK10)/2)/10</f>
        <v>42.415000000000006</v>
      </c>
      <c r="BG87" s="36">
        <f>(SUM(BC10:BK10)+(BB10+BL10)/2)/10</f>
        <v>42.650000000000006</v>
      </c>
      <c r="BH87" s="36">
        <f>(SUM(BD10:BL10)+(BC10+BM10)/2)/10</f>
        <v>39.14</v>
      </c>
      <c r="BI87" s="36">
        <f>(SUM(BE10:BM10)+(BD10+BN10)/2)/10</f>
        <v>36.42</v>
      </c>
      <c r="BJ87" s="36">
        <f>(SUM(BF10:BN10)+(BE10+BO10)/2)/10</f>
        <v>39.535000000000004</v>
      </c>
      <c r="BK87" s="36">
        <f>(SUM(BG10:BO10)+(BF10+BP10)/2)/10</f>
        <v>43.31</v>
      </c>
      <c r="BL87" s="36">
        <f>(SUM(BH10:BP10)+(BG10+BQ10)/2)/10</f>
        <v>43.260000000000005</v>
      </c>
      <c r="BM87" s="36">
        <f>(SUM(BI10:BQ10)+(BH10+BR10)/2)/10</f>
        <v>42.925000000000004</v>
      </c>
      <c r="BN87" s="36">
        <f>(SUM(BJ10:BR10)+(BI10+BS10)/2)/10</f>
        <v>44.42</v>
      </c>
      <c r="BO87" s="36">
        <f>(SUM(BK10:BS10)+(BJ10+BT10)/2)/10</f>
        <v>46.690000000000005</v>
      </c>
      <c r="BP87" s="36">
        <f>(SUM(BL10:BT10)+(BK10+BU10)/2)/10</f>
        <v>46.334999999999994</v>
      </c>
      <c r="BQ87" s="36">
        <f>(SUM(BM10:BU10)+(BL10+BV10)/2)/10</f>
        <v>45.309999999999995</v>
      </c>
      <c r="BR87" s="36">
        <f>(SUM(BN10:BV10)+(BM10+BW10)/2)/10</f>
        <v>43.96</v>
      </c>
      <c r="BS87" s="36">
        <f>(SUM(BO10:BW10)+(BN10+BX10)/2)/10</f>
        <v>43.309999999999995</v>
      </c>
      <c r="BT87" s="36">
        <f>(SUM(BP10:BX10)+(BO10+BY10)/2)/10</f>
        <v>39.474999999999994</v>
      </c>
      <c r="BU87" s="36">
        <f>(SUM(BQ10:BY10)+(BP10+BZ10)/2)/10</f>
        <v>35.35</v>
      </c>
      <c r="BV87" s="36">
        <f>(SUM(BR10:BZ10)+(BQ10+CA10)/2)/10</f>
        <v>36.85</v>
      </c>
      <c r="BW87" s="36">
        <f>(SUM(BS10:CA10)+(BR10+CB10)/2)/10</f>
        <v>41.67</v>
      </c>
      <c r="BX87" s="36">
        <f>(SUM(BT10:CB10)+(BS10+CC10)/2)/10</f>
        <v>47.8</v>
      </c>
      <c r="BY87" s="36">
        <f>(SUM(BU10:CC10)+(BT10+CD10)/2)/10</f>
        <v>45.03</v>
      </c>
      <c r="BZ87" s="36">
        <f>(SUM(BV10:CD10)+(BU10+CE10)/2)/10</f>
        <v>43.019999999999996</v>
      </c>
      <c r="CA87" s="36">
        <f>(SUM(BW10:CE10)+(BV10+CF10)/2)/10</f>
        <v>46.24</v>
      </c>
      <c r="CB87" s="36">
        <f>(SUM(BX10:CF10)+(BW10+CG10)/2)/10</f>
        <v>51.725000000000001</v>
      </c>
      <c r="CC87" s="36">
        <f>(SUM(BY10:CG10)+(BX10+CH10)/2)/10</f>
        <v>61.06</v>
      </c>
      <c r="CD87" s="36">
        <f>(SUM(BZ10:CH10)+(BY10+CI10)/2)/10</f>
        <v>68.12</v>
      </c>
      <c r="CE87" s="36">
        <f>(SUM(CA10:CI10)+(BZ10+CJ10)/2)/10</f>
        <v>68.109999999999985</v>
      </c>
      <c r="CF87" s="36">
        <f>(SUM(CB10:CJ10)+(CA10+CK10)/2)/10</f>
        <v>69.900000000000006</v>
      </c>
      <c r="CG87" s="36">
        <f>(SUM(CC10:CK10)+(CB10+CL10)/2)/10</f>
        <v>70.990000000000009</v>
      </c>
      <c r="CH87" s="36">
        <f>(SUM(CD10:CL10)+(CC10+CM10)/2)/10</f>
        <v>69.150000000000006</v>
      </c>
      <c r="CI87" s="36">
        <f>(SUM(CE10:CM10)+(CD10+CN10)/2)/10</f>
        <v>71.200000000000017</v>
      </c>
      <c r="CJ87" s="36">
        <f>(SUM(CF10:CN10)+(CE10+CO10)/2)/10</f>
        <v>69.060000000000031</v>
      </c>
      <c r="CK87" s="36">
        <f>(SUM(CG10:CO10)+(CF10+CP10)/2)/10</f>
        <v>64.800000000000011</v>
      </c>
      <c r="CL87" s="36">
        <f>(SUM(CH10:CP10)+(CG10+CQ10)/2)/10</f>
        <v>60.194999999999993</v>
      </c>
      <c r="CS87" s="1" t="s">
        <v>178</v>
      </c>
      <c r="CV87" s="5"/>
      <c r="CW87" s="34"/>
      <c r="CX87" s="5"/>
      <c r="DA87" s="19"/>
      <c r="DC87" s="8">
        <v>1957</v>
      </c>
      <c r="DD87" s="19">
        <v>762.25399999999991</v>
      </c>
      <c r="DF87" s="8">
        <v>1955</v>
      </c>
      <c r="DG87" s="19">
        <v>781.30400000000009</v>
      </c>
      <c r="DI87" s="8">
        <v>1985</v>
      </c>
      <c r="DJ87" s="19">
        <v>491</v>
      </c>
      <c r="DL87" s="8">
        <v>1952</v>
      </c>
      <c r="DM87" s="27">
        <v>220.726</v>
      </c>
      <c r="DO87" s="8">
        <v>1936</v>
      </c>
      <c r="DP87" s="19">
        <v>211.83600000000001</v>
      </c>
      <c r="DR87" s="8">
        <v>1993</v>
      </c>
      <c r="DS87" s="8">
        <v>233.5</v>
      </c>
      <c r="DU87" s="8">
        <v>1978</v>
      </c>
      <c r="DV87" s="19">
        <v>258</v>
      </c>
      <c r="DY87" s="8">
        <v>2018</v>
      </c>
      <c r="DZ87" s="19">
        <v>80.400000000000006</v>
      </c>
      <c r="EB87" s="8">
        <v>1941</v>
      </c>
      <c r="EC87" s="8">
        <v>88.138000000000005</v>
      </c>
      <c r="EE87" s="8">
        <v>1942</v>
      </c>
      <c r="EF87" s="8">
        <v>77.977999999999994</v>
      </c>
      <c r="EH87" s="8">
        <v>1995</v>
      </c>
      <c r="EI87" s="8">
        <v>112.5</v>
      </c>
      <c r="EK87" s="8">
        <v>1970</v>
      </c>
      <c r="EL87" s="8">
        <v>112.52200000000001</v>
      </c>
      <c r="EN87" s="8">
        <v>1995</v>
      </c>
      <c r="EO87" s="8">
        <v>98.5</v>
      </c>
      <c r="EQ87" s="8">
        <v>1984</v>
      </c>
      <c r="ER87" s="8">
        <v>107</v>
      </c>
      <c r="ET87" s="8">
        <v>1992</v>
      </c>
      <c r="EU87" s="8">
        <v>109.6</v>
      </c>
      <c r="EW87" s="8">
        <v>1960</v>
      </c>
      <c r="EX87" s="8">
        <v>84.073999999999998</v>
      </c>
      <c r="EZ87" s="8">
        <v>1981</v>
      </c>
      <c r="FA87" s="8">
        <v>96</v>
      </c>
      <c r="FC87" s="8">
        <v>2006</v>
      </c>
      <c r="FD87" s="8">
        <v>76</v>
      </c>
      <c r="FF87" s="8">
        <v>2019</v>
      </c>
      <c r="FG87" s="8">
        <v>91.2</v>
      </c>
      <c r="FI87" s="8">
        <v>1937</v>
      </c>
      <c r="FJ87" s="19">
        <v>151.13</v>
      </c>
      <c r="FL87" s="8">
        <v>1955</v>
      </c>
      <c r="FM87" s="19">
        <v>193.80200000000002</v>
      </c>
      <c r="FO87" s="8">
        <v>1936</v>
      </c>
      <c r="FP87" s="19">
        <v>282.19400000000002</v>
      </c>
      <c r="FR87" s="8">
        <v>1955</v>
      </c>
      <c r="FS87" s="8">
        <v>331.21600000000001</v>
      </c>
      <c r="FU87" s="8">
        <v>2013</v>
      </c>
      <c r="FV87" s="8">
        <v>411.1</v>
      </c>
      <c r="FX87" s="8">
        <v>2010</v>
      </c>
      <c r="FY87" s="8">
        <v>466.6</v>
      </c>
      <c r="GA87" s="8">
        <v>2010</v>
      </c>
      <c r="GB87" s="19">
        <v>549.80000000000007</v>
      </c>
      <c r="GD87" s="8">
        <v>1956</v>
      </c>
      <c r="GE87" s="19">
        <v>613.15599999999995</v>
      </c>
      <c r="GG87" s="8">
        <v>2008</v>
      </c>
      <c r="GH87" s="8">
        <v>671.99999999999989</v>
      </c>
      <c r="GJ87" s="8">
        <v>1979</v>
      </c>
      <c r="GK87" s="19">
        <v>714</v>
      </c>
      <c r="GM87" s="8">
        <v>1995</v>
      </c>
      <c r="GN87" s="19">
        <v>506.6</v>
      </c>
      <c r="GP87" s="8">
        <v>1985</v>
      </c>
      <c r="GQ87" s="19">
        <v>557</v>
      </c>
      <c r="GS87" s="8">
        <v>1980</v>
      </c>
      <c r="GT87" s="19">
        <v>610</v>
      </c>
      <c r="GV87" s="8">
        <v>1944</v>
      </c>
      <c r="GW87" s="19">
        <v>658.62199999999996</v>
      </c>
      <c r="GY87" s="8">
        <v>1994</v>
      </c>
      <c r="GZ87" s="19">
        <v>200.20000000000002</v>
      </c>
      <c r="HB87" s="8">
        <v>2002</v>
      </c>
      <c r="HC87" s="19">
        <v>142.39999999999998</v>
      </c>
    </row>
    <row r="88" spans="1:211">
      <c r="A88" s="1" t="s">
        <v>179</v>
      </c>
      <c r="B88" s="9">
        <f>TREND($B$10:$CQ$10,$B$6:$CQ$6,B6,TRUE)</f>
        <v>52.130919596864516</v>
      </c>
      <c r="C88" s="9">
        <f>TREND($B$10:$CQ$10,$B$6:$CQ$6,C6,TRUE)</f>
        <v>52.140253744175141</v>
      </c>
      <c r="D88" s="9">
        <f>TREND($B$10:$CQ$10,$B$6:$CQ$6,D6,TRUE)</f>
        <v>52.149587891485766</v>
      </c>
      <c r="E88" s="9">
        <f>TREND($B$10:$CQ$10,$B$6:$CQ$6,E6,TRUE)</f>
        <v>52.158922038796391</v>
      </c>
      <c r="F88" s="9">
        <f>TREND($B$10:$CQ$10,$B$6:$CQ$6,F6,TRUE)</f>
        <v>52.168256186107016</v>
      </c>
      <c r="G88" s="9">
        <f>TREND($B$10:$CQ$10,$B$6:$CQ$6,G6,TRUE)</f>
        <v>52.177590333417641</v>
      </c>
      <c r="H88" s="9">
        <f>TREND($B$10:$CQ$10,$B$6:$CQ$6,H6,TRUE)</f>
        <v>52.186924480728266</v>
      </c>
      <c r="I88" s="9">
        <f>TREND($B$10:$CQ$10,$B$6:$CQ$6,I6,TRUE)</f>
        <v>52.19625862803889</v>
      </c>
      <c r="J88" s="9">
        <f>TREND($B$10:$CQ$10,$B$6:$CQ$6,J6,TRUE)</f>
        <v>52.205592775349515</v>
      </c>
      <c r="K88" s="9">
        <f>TREND($B$10:$CQ$10,$B$6:$CQ$6,K6,TRUE)</f>
        <v>52.214926922660133</v>
      </c>
      <c r="L88" s="9">
        <f>TREND($B$10:$CQ$10,$B$6:$CQ$6,L6,TRUE)</f>
        <v>52.224261069970758</v>
      </c>
      <c r="M88" s="9">
        <f>TREND($B$10:$CQ$10,$B$6:$CQ$6,M6,TRUE)</f>
        <v>52.233595217281383</v>
      </c>
      <c r="N88" s="9">
        <f>TREND($B$10:$CQ$10,$B$6:$CQ$6,N6,TRUE)</f>
        <v>52.242929364592008</v>
      </c>
      <c r="O88" s="9">
        <f>TREND($B$10:$CQ$10,$B$6:$CQ$6,O6,TRUE)</f>
        <v>52.252263511902626</v>
      </c>
      <c r="P88" s="9">
        <f>TREND($B$10:$CQ$10,$B$6:$CQ$6,P6,TRUE)</f>
        <v>52.261597659213251</v>
      </c>
      <c r="Q88" s="9">
        <f>TREND($B$10:$CQ$10,$B$6:$CQ$6,Q6,TRUE)</f>
        <v>52.270931806523876</v>
      </c>
      <c r="R88" s="9">
        <f>TREND($B$10:$CQ$10,$B$6:$CQ$6,R6,TRUE)</f>
        <v>52.280265953834501</v>
      </c>
      <c r="S88" s="9">
        <f>TREND($B$10:$CQ$10,$B$6:$CQ$6,S6,TRUE)</f>
        <v>52.289600101145126</v>
      </c>
      <c r="T88" s="9">
        <f>TREND($B$10:$CQ$10,$B$6:$CQ$6,T6,TRUE)</f>
        <v>52.298934248455751</v>
      </c>
      <c r="U88" s="9">
        <f>TREND($B$10:$CQ$10,$B$6:$CQ$6,U6,TRUE)</f>
        <v>52.308268395766376</v>
      </c>
      <c r="V88" s="9">
        <f>TREND($B$10:$CQ$10,$B$6:$CQ$6,V6,TRUE)</f>
        <v>52.317602543077001</v>
      </c>
      <c r="W88" s="9">
        <f>TREND($B$10:$CQ$10,$B$6:$CQ$6,W6,TRUE)</f>
        <v>52.326936690387626</v>
      </c>
      <c r="X88" s="9">
        <f>TREND($B$10:$CQ$10,$B$6:$CQ$6,X6,TRUE)</f>
        <v>52.336270837698244</v>
      </c>
      <c r="Y88" s="9">
        <f>TREND($B$10:$CQ$10,$B$6:$CQ$6,Y6,TRUE)</f>
        <v>52.345604985008869</v>
      </c>
      <c r="Z88" s="9">
        <f>TREND($B$10:$CQ$10,$B$6:$CQ$6,Z6,TRUE)</f>
        <v>52.354939132319494</v>
      </c>
      <c r="AA88" s="9">
        <f>TREND($B$10:$CQ$10,$B$6:$CQ$6,AA6,TRUE)</f>
        <v>52.364273279630112</v>
      </c>
      <c r="AB88" s="9">
        <f>TREND($B$10:$CQ$10,$B$6:$CQ$6,AB6,TRUE)</f>
        <v>52.373607426940737</v>
      </c>
      <c r="AC88" s="9">
        <f>TREND($B$10:$CQ$10,$B$6:$CQ$6,AC6,TRUE)</f>
        <v>52.382941574251362</v>
      </c>
      <c r="AD88" s="9">
        <f>TREND($B$10:$CQ$10,$B$6:$CQ$6,AD6,TRUE)</f>
        <v>52.392275721561987</v>
      </c>
      <c r="AE88" s="9">
        <f>TREND($B$10:$CQ$10,$B$6:$CQ$6,AE6,TRUE)</f>
        <v>52.401609868872612</v>
      </c>
      <c r="AF88" s="9">
        <f>TREND($B$10:$CQ$10,$B$6:$CQ$6,AF6,TRUE)</f>
        <v>52.410944016183237</v>
      </c>
      <c r="AG88" s="9">
        <f>TREND($B$10:$CQ$10,$B$6:$CQ$6,AG6,TRUE)</f>
        <v>52.420278163493862</v>
      </c>
      <c r="AH88" s="9">
        <f>TREND($B$10:$CQ$10,$B$6:$CQ$6,AH6,TRUE)</f>
        <v>52.429612310804487</v>
      </c>
      <c r="AI88" s="9">
        <f>TREND($B$10:$CQ$10,$B$6:$CQ$6,AI6,TRUE)</f>
        <v>52.438946458115112</v>
      </c>
      <c r="AJ88" s="9">
        <f>TREND($B$10:$CQ$10,$B$6:$CQ$6,AJ6,TRUE)</f>
        <v>52.448280605425737</v>
      </c>
      <c r="AK88" s="9">
        <f>TREND($B$10:$CQ$10,$B$6:$CQ$6,AK6,TRUE)</f>
        <v>52.457614752736355</v>
      </c>
      <c r="AL88" s="9">
        <f>TREND($B$10:$CQ$10,$B$6:$CQ$6,AL6,TRUE)</f>
        <v>52.46694890004698</v>
      </c>
      <c r="AM88" s="9">
        <f>TREND($B$10:$CQ$10,$B$6:$CQ$6,AM6,TRUE)</f>
        <v>52.476283047357605</v>
      </c>
      <c r="AN88" s="9">
        <f>TREND($B$10:$CQ$10,$B$6:$CQ$6,AN6,TRUE)</f>
        <v>52.485617194668222</v>
      </c>
      <c r="AO88" s="9">
        <f>TREND($B$10:$CQ$10,$B$6:$CQ$6,AO6,TRUE)</f>
        <v>52.494951341978847</v>
      </c>
      <c r="AP88" s="9">
        <f>TREND($B$10:$CQ$10,$B$6:$CQ$6,AP6,TRUE)</f>
        <v>52.504285489289472</v>
      </c>
      <c r="AQ88" s="9">
        <f>TREND($B$10:$CQ$10,$B$6:$CQ$6,AQ6,TRUE)</f>
        <v>52.513619636600097</v>
      </c>
      <c r="AR88" s="9">
        <f>TREND($B$10:$CQ$10,$B$6:$CQ$6,AR6,TRUE)</f>
        <v>52.522953783910722</v>
      </c>
      <c r="AS88" s="9">
        <f>TREND($B$10:$CQ$10,$B$6:$CQ$6,AS6,TRUE)</f>
        <v>52.532287931221347</v>
      </c>
      <c r="AT88" s="9">
        <f>TREND($B$10:$CQ$10,$B$6:$CQ$6,AT6,TRUE)</f>
        <v>52.541622078531972</v>
      </c>
      <c r="AU88" s="9">
        <f>TREND($B$10:$CQ$10,$B$6:$CQ$6,AU6,TRUE)</f>
        <v>52.550956225842597</v>
      </c>
      <c r="AV88" s="9">
        <f>TREND($B$10:$CQ$10,$B$6:$CQ$6,AV6,TRUE)</f>
        <v>52.560290373153222</v>
      </c>
      <c r="AW88" s="9">
        <f>TREND($B$10:$CQ$10,$B$6:$CQ$6,AW6,TRUE)</f>
        <v>52.56962452046384</v>
      </c>
      <c r="AX88" s="9">
        <f>TREND($B$10:$CQ$10,$B$6:$CQ$6,AX6,TRUE)</f>
        <v>52.578958667774465</v>
      </c>
      <c r="AY88" s="9">
        <f>TREND($B$10:$CQ$10,$B$6:$CQ$6,AY6,TRUE)</f>
        <v>52.58829281508509</v>
      </c>
      <c r="AZ88" s="9">
        <f>TREND($B$10:$CQ$10,$B$6:$CQ$6,AZ6,TRUE)</f>
        <v>52.597626962395715</v>
      </c>
      <c r="BA88" s="9">
        <f>TREND($B$10:$CQ$10,$B$6:$CQ$6,BA6,TRUE)</f>
        <v>52.606961109706333</v>
      </c>
      <c r="BB88" s="9">
        <f>TREND($B$10:$CQ$10,$B$6:$CQ$6,BB6,TRUE)</f>
        <v>52.616295257016958</v>
      </c>
      <c r="BC88" s="9">
        <f>TREND($B$10:$CQ$10,$B$6:$CQ$6,BC6,TRUE)</f>
        <v>52.625629404327583</v>
      </c>
      <c r="BD88" s="9">
        <f>TREND($B$10:$CQ$10,$B$6:$CQ$6,BD6,TRUE)</f>
        <v>52.634963551638208</v>
      </c>
      <c r="BE88" s="9">
        <f>TREND($B$10:$CQ$10,$B$6:$CQ$6,BE6,TRUE)</f>
        <v>52.644297698948833</v>
      </c>
      <c r="BF88" s="9">
        <f>TREND($B$10:$CQ$10,$B$6:$CQ$6,BF6,TRUE)</f>
        <v>52.653631846259458</v>
      </c>
      <c r="BG88" s="9">
        <f>TREND($B$10:$CQ$10,$B$6:$CQ$6,BG6,TRUE)</f>
        <v>52.662965993570083</v>
      </c>
      <c r="BH88" s="9">
        <f>TREND($B$10:$CQ$10,$B$6:$CQ$6,BH6,TRUE)</f>
        <v>52.672300140880708</v>
      </c>
      <c r="BI88" s="9">
        <f>TREND($B$10:$CQ$10,$B$6:$CQ$6,BI6,TRUE)</f>
        <v>52.681634288191333</v>
      </c>
      <c r="BJ88" s="9">
        <f>TREND($B$10:$CQ$10,$B$6:$CQ$6,BJ6,TRUE)</f>
        <v>52.690968435501951</v>
      </c>
      <c r="BK88" s="9">
        <f>TREND($B$10:$CQ$10,$B$6:$CQ$6,BK6,TRUE)</f>
        <v>52.700302582812576</v>
      </c>
      <c r="BL88" s="9">
        <f>TREND($B$10:$CQ$10,$B$6:$CQ$6,BL6,TRUE)</f>
        <v>52.709636730123201</v>
      </c>
      <c r="BM88" s="9">
        <f>TREND($B$10:$CQ$10,$B$6:$CQ$6,BM6,TRUE)</f>
        <v>52.718970877433819</v>
      </c>
      <c r="BN88" s="9">
        <f>TREND($B$10:$CQ$10,$B$6:$CQ$6,BN6,TRUE)</f>
        <v>52.728305024744444</v>
      </c>
      <c r="BO88" s="9">
        <f>TREND($B$10:$CQ$10,$B$6:$CQ$6,BO6,TRUE)</f>
        <v>52.737639172055069</v>
      </c>
      <c r="BP88" s="9">
        <f>TREND($B$10:$CQ$10,$B$6:$CQ$6,BP6,TRUE)</f>
        <v>52.746973319365694</v>
      </c>
      <c r="BQ88" s="9">
        <f>TREND($B$10:$CQ$10,$B$6:$CQ$6,BQ6,TRUE)</f>
        <v>52.756307466676319</v>
      </c>
      <c r="BR88" s="9">
        <f>TREND($B$10:$CQ$10,$B$6:$CQ$6,BR6,TRUE)</f>
        <v>52.765641613986944</v>
      </c>
      <c r="BS88" s="9">
        <f>TREND($B$10:$CQ$10,$B$6:$CQ$6,BS6,TRUE)</f>
        <v>52.774975761297569</v>
      </c>
      <c r="BT88" s="9">
        <f>TREND($B$10:$CQ$10,$B$6:$CQ$6,BT6,TRUE)</f>
        <v>52.784309908608193</v>
      </c>
      <c r="BU88" s="9">
        <f>TREND($B$10:$CQ$10,$B$6:$CQ$6,BU6,TRUE)</f>
        <v>52.793644055918818</v>
      </c>
      <c r="BV88" s="9">
        <f>TREND($B$10:$CQ$10,$B$6:$CQ$6,BV6,TRUE)</f>
        <v>52.802978203229443</v>
      </c>
      <c r="BW88" s="9">
        <f>TREND($B$10:$CQ$10,$B$6:$CQ$6,BW6,TRUE)</f>
        <v>52.812312350540061</v>
      </c>
      <c r="BX88" s="9">
        <f>TREND($B$10:$CQ$10,$B$6:$CQ$6,BX6,TRUE)</f>
        <v>52.821646497850686</v>
      </c>
      <c r="BY88" s="9">
        <f>TREND($B$10:$CQ$10,$B$6:$CQ$6,BY6,TRUE)</f>
        <v>52.830980645161311</v>
      </c>
      <c r="BZ88" s="9">
        <f>TREND($B$10:$CQ$10,$B$6:$CQ$6,BZ6,TRUE)</f>
        <v>52.840314792471929</v>
      </c>
      <c r="CA88" s="9">
        <f>TREND($B$10:$CQ$10,$B$6:$CQ$6,CA6,TRUE)</f>
        <v>52.849648939782554</v>
      </c>
      <c r="CB88" s="9">
        <f>TREND($B$10:$CQ$10,$B$6:$CQ$6,CB6,TRUE)</f>
        <v>52.858983087093179</v>
      </c>
      <c r="CC88" s="9">
        <f>TREND($B$10:$CQ$10,$B$6:$CQ$6,CC6,TRUE)</f>
        <v>52.868317234403804</v>
      </c>
      <c r="CD88" s="9">
        <f>TREND($B$10:$CQ$10,$B$6:$CQ$6,CD6,TRUE)</f>
        <v>52.877651381714429</v>
      </c>
      <c r="CE88" s="9">
        <f>TREND($B$10:$CQ$10,$B$6:$CQ$6,CE6,TRUE)</f>
        <v>52.886985529025054</v>
      </c>
      <c r="CF88" s="9">
        <f>TREND($B$10:$CQ$10,$B$6:$CQ$6,CF6,TRUE)</f>
        <v>52.896319676335679</v>
      </c>
      <c r="CG88" s="9">
        <f>TREND($B$10:$CQ$10,$B$6:$CQ$6,CG6,TRUE)</f>
        <v>52.905653823646304</v>
      </c>
      <c r="CH88" s="9">
        <f>TREND($B$10:$CQ$10,$B$6:$CQ$6,CH6,TRUE)</f>
        <v>52.914987970956929</v>
      </c>
      <c r="CI88" s="9">
        <f>TREND($B$10:$CQ$10,$B$6:$CQ$6,CI6,TRUE)</f>
        <v>52.924322118267547</v>
      </c>
      <c r="CJ88" s="9">
        <f>TREND($B$10:$CQ$10,$B$6:$CQ$6,CJ6,TRUE)</f>
        <v>52.933656265578172</v>
      </c>
      <c r="CK88" s="9">
        <f>TREND($B$10:$CQ$10,$B$6:$CQ$6,CK6,TRUE)</f>
        <v>52.942990412888797</v>
      </c>
      <c r="CL88" s="9">
        <f>TREND($B$10:$CQ$10,$B$6:$CQ$6,CL6,TRUE)</f>
        <v>52.952324560199415</v>
      </c>
      <c r="CM88" s="9">
        <f>TREND($B$10:$CQ$10,$B$6:$CQ$6,CM6,TRUE)</f>
        <v>52.96165870751004</v>
      </c>
      <c r="CN88" s="9">
        <f>TREND($B$10:$CQ$10,$B$6:$CQ$6,CN6,TRUE)</f>
        <v>52.970992854820665</v>
      </c>
      <c r="CO88" s="9">
        <f>TREND($B$10:$CQ$10,$B$6:$CQ$6,CO6,TRUE)</f>
        <v>52.98032700213129</v>
      </c>
      <c r="CP88" s="9">
        <f>TREND($B$10:$CQ$10,$B$6:$CQ$6,CP6,TRUE)</f>
        <v>52.989661149441915</v>
      </c>
      <c r="CQ88" s="9">
        <f>TREND($B$10:$CQ$10,$B$6:$CQ$6,CQ6,TRUE)</f>
        <v>52.99899529675254</v>
      </c>
      <c r="CR88" s="9"/>
      <c r="CS88" s="25" t="s">
        <v>179</v>
      </c>
      <c r="CV88" s="5"/>
      <c r="CW88" s="34"/>
      <c r="CX88" s="5"/>
      <c r="DA88" s="19"/>
      <c r="DC88" s="8">
        <v>1994</v>
      </c>
      <c r="DD88" s="19">
        <v>769.5</v>
      </c>
      <c r="DF88" s="8">
        <v>1968</v>
      </c>
      <c r="DG88" s="19">
        <v>793.75</v>
      </c>
      <c r="DI88" s="8">
        <v>1952</v>
      </c>
      <c r="DJ88" s="19">
        <v>497.07799999999992</v>
      </c>
      <c r="DL88" s="8">
        <v>1999</v>
      </c>
      <c r="DM88" s="27">
        <v>222.89999999999998</v>
      </c>
      <c r="DO88" s="8">
        <v>1951</v>
      </c>
      <c r="DP88" s="19">
        <v>216.916</v>
      </c>
      <c r="DR88" s="8">
        <v>1970</v>
      </c>
      <c r="DS88" s="8">
        <v>233.934</v>
      </c>
      <c r="DU88" s="8">
        <v>1975</v>
      </c>
      <c r="DV88" s="19">
        <v>268</v>
      </c>
      <c r="DY88" s="8">
        <v>1945</v>
      </c>
      <c r="DZ88" s="19">
        <v>81.025999999999996</v>
      </c>
      <c r="EB88" s="8">
        <v>1993</v>
      </c>
      <c r="EC88" s="8">
        <v>93.5</v>
      </c>
      <c r="EE88" s="44">
        <v>2021</v>
      </c>
      <c r="EF88" s="44">
        <v>79.2</v>
      </c>
      <c r="EH88" s="8">
        <v>2008</v>
      </c>
      <c r="EI88" s="8">
        <v>113</v>
      </c>
      <c r="EK88" s="8">
        <v>1993</v>
      </c>
      <c r="EL88" s="8">
        <v>115.3</v>
      </c>
      <c r="EN88" s="8">
        <v>1952</v>
      </c>
      <c r="EO88" s="8">
        <v>101.346</v>
      </c>
      <c r="EQ88" s="8">
        <v>1974</v>
      </c>
      <c r="ER88" s="8">
        <v>110</v>
      </c>
      <c r="ET88" s="44">
        <v>2022</v>
      </c>
      <c r="EU88" s="44">
        <v>112.4</v>
      </c>
      <c r="EW88" s="8">
        <v>1991</v>
      </c>
      <c r="EX88" s="8">
        <v>84.8</v>
      </c>
      <c r="EZ88" s="8">
        <v>1934</v>
      </c>
      <c r="FA88" s="8">
        <v>98.043999999999997</v>
      </c>
      <c r="FC88" s="44">
        <v>2020</v>
      </c>
      <c r="FD88" s="44">
        <v>81.8</v>
      </c>
      <c r="FF88" s="8">
        <v>1954</v>
      </c>
      <c r="FG88" s="8">
        <v>92.963999999999999</v>
      </c>
      <c r="FI88" s="8">
        <v>1966</v>
      </c>
      <c r="FJ88" s="19">
        <v>155.19399999999999</v>
      </c>
      <c r="FL88" s="8">
        <v>1975</v>
      </c>
      <c r="FM88" s="19">
        <v>198</v>
      </c>
      <c r="FO88" s="8">
        <v>1985</v>
      </c>
      <c r="FP88" s="19">
        <v>286</v>
      </c>
      <c r="FR88" s="8">
        <v>1993</v>
      </c>
      <c r="FS88" s="8">
        <v>362.3</v>
      </c>
      <c r="FU88" s="8">
        <v>1975</v>
      </c>
      <c r="FV88" s="8">
        <v>421</v>
      </c>
      <c r="FX88" s="8">
        <v>1966</v>
      </c>
      <c r="FY88" s="8">
        <v>501.904</v>
      </c>
      <c r="GA88" s="8">
        <v>1956</v>
      </c>
      <c r="GB88" s="19">
        <v>561.84799999999996</v>
      </c>
      <c r="GD88" s="8">
        <v>1980</v>
      </c>
      <c r="GE88" s="19">
        <v>626</v>
      </c>
      <c r="GG88" s="8">
        <v>1986</v>
      </c>
      <c r="GH88" s="8">
        <v>673.69999999999993</v>
      </c>
      <c r="GJ88" s="8">
        <v>2008</v>
      </c>
      <c r="GK88" s="19">
        <v>726.39999999999986</v>
      </c>
      <c r="GM88" s="8">
        <v>2021</v>
      </c>
      <c r="GN88" s="19">
        <v>513.19999999999993</v>
      </c>
      <c r="GP88" s="8">
        <v>2000</v>
      </c>
      <c r="GQ88" s="19">
        <v>569.1</v>
      </c>
      <c r="GS88" s="8">
        <v>1986</v>
      </c>
      <c r="GT88" s="19">
        <v>611.79999999999995</v>
      </c>
      <c r="GV88" s="8">
        <v>1955</v>
      </c>
      <c r="GW88" s="19">
        <v>661.41600000000005</v>
      </c>
      <c r="GY88" s="8">
        <v>1976</v>
      </c>
      <c r="GZ88" s="19">
        <v>201</v>
      </c>
      <c r="HB88" s="8">
        <v>1961</v>
      </c>
      <c r="HC88" s="19">
        <v>147.828</v>
      </c>
    </row>
    <row r="89" spans="1:211">
      <c r="CV89" s="5"/>
      <c r="CW89" s="34"/>
      <c r="CX89" s="5"/>
      <c r="DA89" s="19"/>
      <c r="DC89" s="8">
        <v>1956</v>
      </c>
      <c r="DD89" s="19">
        <v>798.83</v>
      </c>
      <c r="DF89" s="8">
        <v>1945</v>
      </c>
      <c r="DG89" s="19">
        <v>799.59199999999998</v>
      </c>
      <c r="DI89" s="8">
        <v>1986</v>
      </c>
      <c r="DJ89" s="19">
        <v>510.3</v>
      </c>
      <c r="DL89" s="8">
        <v>2004</v>
      </c>
      <c r="DM89" s="27">
        <v>223</v>
      </c>
      <c r="DO89" s="8">
        <v>1940</v>
      </c>
      <c r="DP89" s="19">
        <v>232.41</v>
      </c>
      <c r="DR89" s="8">
        <v>2017</v>
      </c>
      <c r="DS89" s="8">
        <v>235.60000000000002</v>
      </c>
      <c r="DU89" s="8">
        <v>2012</v>
      </c>
      <c r="DV89" s="19">
        <v>276.39999999999998</v>
      </c>
      <c r="DY89" s="8">
        <v>1971</v>
      </c>
      <c r="DZ89" s="19">
        <v>88</v>
      </c>
      <c r="EB89" s="8">
        <v>2009</v>
      </c>
      <c r="EC89" s="8">
        <v>98.2</v>
      </c>
      <c r="EE89" s="8">
        <v>1975</v>
      </c>
      <c r="EF89" s="8">
        <v>81</v>
      </c>
      <c r="EH89" s="8">
        <v>1983</v>
      </c>
      <c r="EI89" s="8">
        <v>115</v>
      </c>
      <c r="EK89" s="8">
        <v>1956</v>
      </c>
      <c r="EL89" s="8">
        <v>118.364</v>
      </c>
      <c r="EN89" s="8">
        <v>1968</v>
      </c>
      <c r="EO89" s="8">
        <v>103.124</v>
      </c>
      <c r="EQ89" s="8">
        <v>1996</v>
      </c>
      <c r="ER89" s="8">
        <v>116.2</v>
      </c>
      <c r="ET89" s="8">
        <v>1954</v>
      </c>
      <c r="EU89" s="8">
        <v>113.792</v>
      </c>
      <c r="EW89" s="8">
        <v>1940</v>
      </c>
      <c r="EX89" s="8">
        <v>85.343999999999994</v>
      </c>
      <c r="EZ89" s="8">
        <v>1944</v>
      </c>
      <c r="FA89" s="8">
        <v>102.616</v>
      </c>
      <c r="FC89" s="8">
        <v>1965</v>
      </c>
      <c r="FD89" s="8">
        <v>82.55</v>
      </c>
      <c r="FF89" s="8">
        <v>1950</v>
      </c>
      <c r="FG89" s="8">
        <v>100.584</v>
      </c>
      <c r="FI89" s="8">
        <v>1945</v>
      </c>
      <c r="FJ89" s="19">
        <v>156.71799999999999</v>
      </c>
      <c r="FL89" s="8">
        <v>1962</v>
      </c>
      <c r="FM89" s="19">
        <v>199.89799999999997</v>
      </c>
      <c r="FO89" s="8">
        <v>1975</v>
      </c>
      <c r="FP89" s="19">
        <v>288</v>
      </c>
      <c r="FR89" s="8">
        <v>1986</v>
      </c>
      <c r="FS89" s="8">
        <v>362.40000000000003</v>
      </c>
      <c r="FU89" s="8">
        <v>1986</v>
      </c>
      <c r="FV89" s="8">
        <v>426.00000000000006</v>
      </c>
      <c r="FX89" s="8">
        <v>1993</v>
      </c>
      <c r="FY89" s="8">
        <v>504</v>
      </c>
      <c r="GA89" s="8">
        <v>1980</v>
      </c>
      <c r="GB89" s="19">
        <v>572</v>
      </c>
      <c r="GD89" s="8">
        <v>1986</v>
      </c>
      <c r="GE89" s="19">
        <v>632.4</v>
      </c>
      <c r="GG89" s="8">
        <v>1998</v>
      </c>
      <c r="GH89" s="8">
        <v>675.1</v>
      </c>
      <c r="GJ89" s="8">
        <v>1980</v>
      </c>
      <c r="GK89" s="19">
        <v>733</v>
      </c>
      <c r="GM89" s="8">
        <v>1943</v>
      </c>
      <c r="GN89" s="19">
        <v>516.63599999999997</v>
      </c>
      <c r="GP89" s="8">
        <v>1945</v>
      </c>
      <c r="GQ89" s="19">
        <v>575.05599999999993</v>
      </c>
      <c r="GS89" s="8">
        <v>2011</v>
      </c>
      <c r="GT89" s="19">
        <v>623.20000000000005</v>
      </c>
      <c r="GV89" s="8">
        <v>2002</v>
      </c>
      <c r="GW89" s="19">
        <v>663.8</v>
      </c>
      <c r="GY89" s="8">
        <v>1940</v>
      </c>
      <c r="GZ89" s="19">
        <v>208.78800000000001</v>
      </c>
      <c r="HB89" s="8">
        <v>1980</v>
      </c>
      <c r="HC89" s="19">
        <v>152</v>
      </c>
    </row>
    <row r="90" spans="1:211">
      <c r="A90" s="8" t="s">
        <v>94</v>
      </c>
      <c r="B90" s="5"/>
      <c r="C90" s="25">
        <v>123.19</v>
      </c>
      <c r="D90" s="8">
        <v>138.17599999999999</v>
      </c>
      <c r="E90" s="8">
        <v>141.47800000000001</v>
      </c>
      <c r="F90" s="8">
        <v>69.341999999999999</v>
      </c>
      <c r="G90">
        <v>52.578000000000003</v>
      </c>
      <c r="H90" s="17">
        <v>211.83600000000001</v>
      </c>
      <c r="I90" s="29">
        <v>191.00800000000001</v>
      </c>
      <c r="J90" s="29">
        <v>199.39</v>
      </c>
      <c r="K90">
        <v>120.90400000000001</v>
      </c>
      <c r="L90">
        <v>232.41</v>
      </c>
      <c r="M90" s="29">
        <v>154.68600000000001</v>
      </c>
      <c r="N90">
        <v>147.828</v>
      </c>
      <c r="O90" s="8">
        <v>114.80799999999999</v>
      </c>
      <c r="P90" s="8">
        <v>123.444</v>
      </c>
      <c r="Q90" s="5">
        <v>279.654</v>
      </c>
      <c r="R90" s="19">
        <v>93.472000000000008</v>
      </c>
      <c r="S90" s="8">
        <v>78.994</v>
      </c>
      <c r="T90" s="5">
        <v>133.35</v>
      </c>
      <c r="U90" s="8">
        <v>88.391999999999996</v>
      </c>
      <c r="V90" s="8">
        <v>111.252</v>
      </c>
      <c r="W90" s="5">
        <v>216.916</v>
      </c>
      <c r="X90" s="8">
        <v>197.61199999999999</v>
      </c>
      <c r="Y90" s="8">
        <v>283.464</v>
      </c>
      <c r="Z90" s="5">
        <v>82.804000000000002</v>
      </c>
      <c r="AA90" s="8">
        <v>209.042</v>
      </c>
      <c r="AB90" s="8">
        <v>144.77999999999997</v>
      </c>
      <c r="AC90" s="5">
        <v>109.72800000000001</v>
      </c>
      <c r="AD90" s="8">
        <v>233.42599999999999</v>
      </c>
      <c r="AE90" s="8">
        <v>86.36</v>
      </c>
      <c r="AF90" s="8">
        <v>103.886</v>
      </c>
      <c r="AG90" s="8">
        <v>179.578</v>
      </c>
      <c r="AH90" s="8">
        <v>161.54399999999998</v>
      </c>
      <c r="AI90" s="8">
        <v>130.048</v>
      </c>
      <c r="AJ90" s="8">
        <v>122.17399999999999</v>
      </c>
      <c r="AK90" s="8">
        <v>118.10999999999999</v>
      </c>
      <c r="AL90" s="8">
        <v>192.024</v>
      </c>
      <c r="AM90" s="8">
        <v>94.742000000000004</v>
      </c>
      <c r="AN90" s="8">
        <v>92.710000000000008</v>
      </c>
      <c r="AO90" s="8">
        <v>117.348</v>
      </c>
      <c r="AP90" s="8">
        <v>84.582000000000008</v>
      </c>
      <c r="AQ90" s="8">
        <v>142.60599999999999</v>
      </c>
      <c r="AR90" s="8">
        <v>66</v>
      </c>
      <c r="AS90" s="8">
        <v>37</v>
      </c>
      <c r="AT90" s="8">
        <v>84</v>
      </c>
      <c r="AU90" s="8">
        <v>136</v>
      </c>
      <c r="AV90" s="8">
        <v>125</v>
      </c>
      <c r="AW90" s="8">
        <v>242</v>
      </c>
      <c r="AX90" s="8">
        <v>95</v>
      </c>
      <c r="AY90" s="8">
        <v>122</v>
      </c>
      <c r="AZ90" s="8">
        <v>176</v>
      </c>
      <c r="BA90" s="8">
        <v>35</v>
      </c>
      <c r="BB90" s="8">
        <v>108</v>
      </c>
      <c r="BC90" s="8">
        <v>73</v>
      </c>
      <c r="BD90" s="8">
        <v>142</v>
      </c>
      <c r="BE90" s="8">
        <v>309</v>
      </c>
      <c r="BF90" s="8">
        <v>266.79999999999995</v>
      </c>
      <c r="BG90" s="8">
        <v>86.6</v>
      </c>
      <c r="BH90" s="8">
        <v>155.79999999999998</v>
      </c>
      <c r="BI90" s="8">
        <v>155.30000000000001</v>
      </c>
      <c r="BJ90" s="8">
        <v>75.5</v>
      </c>
      <c r="BK90" s="8">
        <v>123.39999999999999</v>
      </c>
      <c r="BL90" s="8">
        <v>211.2</v>
      </c>
      <c r="BM90" s="8">
        <v>199.7</v>
      </c>
      <c r="BN90" s="8">
        <v>162</v>
      </c>
      <c r="BO90" s="8">
        <v>247.10000000000002</v>
      </c>
      <c r="BP90" s="8">
        <v>126</v>
      </c>
      <c r="BQ90" s="8">
        <v>160.80000000000001</v>
      </c>
      <c r="BR90" s="8">
        <v>88.1</v>
      </c>
      <c r="BS90" s="8">
        <v>107.39999999999999</v>
      </c>
      <c r="BT90" s="8">
        <v>143.4</v>
      </c>
      <c r="BU90" s="8">
        <v>27.199999999999996</v>
      </c>
      <c r="BV90" s="8">
        <v>185.99999999999997</v>
      </c>
      <c r="BW90" s="8">
        <v>122.8</v>
      </c>
      <c r="BX90" s="8">
        <v>171.2</v>
      </c>
      <c r="BY90" s="8">
        <v>161.6</v>
      </c>
      <c r="BZ90" s="8">
        <v>120.80000000000001</v>
      </c>
      <c r="CA90" s="8">
        <v>95.8</v>
      </c>
      <c r="CB90" s="8">
        <v>108.4</v>
      </c>
      <c r="CC90" s="8">
        <v>184.2</v>
      </c>
      <c r="CD90" s="8">
        <v>66.800000000000011</v>
      </c>
      <c r="CE90" s="8">
        <v>183.60000000000002</v>
      </c>
      <c r="CF90" s="8">
        <v>167.4</v>
      </c>
      <c r="CG90" s="8">
        <v>103</v>
      </c>
      <c r="CH90" s="8">
        <v>114</v>
      </c>
      <c r="CI90" s="8">
        <v>51.400000000000006</v>
      </c>
      <c r="CJ90" s="8">
        <v>104.6</v>
      </c>
      <c r="CK90" s="8">
        <v>109.19999999999999</v>
      </c>
      <c r="CL90" s="8">
        <v>283.39999999999998</v>
      </c>
      <c r="CM90" s="8">
        <v>65.400000000000006</v>
      </c>
      <c r="CN90" s="8">
        <v>100</v>
      </c>
      <c r="CO90" s="8">
        <v>53.400000000000006</v>
      </c>
      <c r="CS90" s="8" t="s">
        <v>94</v>
      </c>
      <c r="CV90" s="5"/>
      <c r="CW90" s="34"/>
      <c r="CX90" s="5"/>
      <c r="DA90" s="19"/>
      <c r="DC90" s="8">
        <v>2008</v>
      </c>
      <c r="DD90" s="19">
        <v>802.39999999999986</v>
      </c>
      <c r="DF90" s="44">
        <v>2023</v>
      </c>
      <c r="DG90" s="44">
        <v>806.2</v>
      </c>
      <c r="DI90" s="8">
        <v>2002</v>
      </c>
      <c r="DJ90" s="19">
        <v>531.20000000000005</v>
      </c>
      <c r="DL90" s="8">
        <v>1941</v>
      </c>
      <c r="DM90" s="27">
        <v>223.012</v>
      </c>
      <c r="DO90" s="8">
        <v>1958</v>
      </c>
      <c r="DP90" s="19">
        <v>233.42599999999999</v>
      </c>
      <c r="DR90" s="8">
        <v>1954</v>
      </c>
      <c r="DS90" s="8">
        <v>242.06200000000001</v>
      </c>
      <c r="DU90" s="8">
        <v>1950</v>
      </c>
      <c r="DV90" s="19">
        <v>286.76600000000002</v>
      </c>
      <c r="DY90" s="8">
        <v>1940</v>
      </c>
      <c r="DZ90" s="19">
        <v>93.98</v>
      </c>
      <c r="EB90" s="8">
        <v>1944</v>
      </c>
      <c r="EC90" s="8">
        <v>100.584</v>
      </c>
      <c r="EE90" s="8">
        <v>1987</v>
      </c>
      <c r="EF90" s="8">
        <v>83.6</v>
      </c>
      <c r="EH90" s="8">
        <v>1938</v>
      </c>
      <c r="EI90" s="8">
        <v>117.348</v>
      </c>
      <c r="EK90" s="8">
        <v>2011</v>
      </c>
      <c r="EL90" s="8">
        <v>120</v>
      </c>
      <c r="EN90" s="8">
        <v>1939</v>
      </c>
      <c r="EO90" s="8">
        <v>104.39400000000001</v>
      </c>
      <c r="EQ90" s="8">
        <v>1942</v>
      </c>
      <c r="ER90" s="8">
        <v>116.586</v>
      </c>
      <c r="ET90" s="8">
        <v>1986</v>
      </c>
      <c r="EU90" s="8">
        <v>114.1</v>
      </c>
      <c r="EW90" s="8">
        <v>2010</v>
      </c>
      <c r="EX90" s="8">
        <v>93</v>
      </c>
      <c r="EZ90" s="8">
        <v>1941</v>
      </c>
      <c r="FA90" s="8">
        <v>110.236</v>
      </c>
      <c r="FC90" s="8">
        <v>2016</v>
      </c>
      <c r="FD90" s="8">
        <v>86.4</v>
      </c>
      <c r="FF90" s="8">
        <v>1952</v>
      </c>
      <c r="FG90" s="8">
        <v>100.83799999999999</v>
      </c>
      <c r="FI90" s="8">
        <v>1961</v>
      </c>
      <c r="FJ90" s="19">
        <v>158.75</v>
      </c>
      <c r="FL90" s="8">
        <v>1951</v>
      </c>
      <c r="FM90" s="19">
        <v>202.43799999999999</v>
      </c>
      <c r="FO90" s="8">
        <v>1956</v>
      </c>
      <c r="FP90" s="19">
        <v>291.084</v>
      </c>
      <c r="FR90" s="8">
        <v>1980</v>
      </c>
      <c r="FS90" s="8">
        <v>370</v>
      </c>
      <c r="FU90" s="8">
        <v>1966</v>
      </c>
      <c r="FV90" s="8">
        <v>438.65800000000002</v>
      </c>
      <c r="FX90" s="8">
        <v>1980</v>
      </c>
      <c r="FY90" s="8">
        <v>508</v>
      </c>
      <c r="GA90" s="8">
        <v>1954</v>
      </c>
      <c r="GB90" s="19">
        <v>575.05599999999993</v>
      </c>
      <c r="GD90" s="8">
        <v>1948</v>
      </c>
      <c r="GE90" s="19">
        <v>633.22199999999998</v>
      </c>
      <c r="GG90" s="8">
        <v>1980</v>
      </c>
      <c r="GH90" s="8">
        <v>677</v>
      </c>
      <c r="GJ90" s="8">
        <v>1956</v>
      </c>
      <c r="GK90" s="19">
        <v>748.53800000000001</v>
      </c>
      <c r="GM90" s="8">
        <v>2001</v>
      </c>
      <c r="GN90" s="19">
        <v>518.6</v>
      </c>
      <c r="GP90" s="8">
        <v>1952</v>
      </c>
      <c r="GQ90" s="19">
        <v>579.62800000000004</v>
      </c>
      <c r="GS90" s="8">
        <v>1944</v>
      </c>
      <c r="GT90" s="19">
        <v>623.56999999999994</v>
      </c>
      <c r="GV90" s="8">
        <v>1986</v>
      </c>
      <c r="GW90" s="19">
        <v>677.5</v>
      </c>
      <c r="GY90" s="8">
        <v>1980</v>
      </c>
      <c r="GZ90" s="19">
        <v>210</v>
      </c>
      <c r="HB90" s="8">
        <v>1962</v>
      </c>
      <c r="HC90" s="19">
        <v>154.178</v>
      </c>
    </row>
    <row r="91" spans="1:211">
      <c r="A91" s="1" t="s">
        <v>224</v>
      </c>
      <c r="B91" s="5"/>
      <c r="C91" s="25"/>
      <c r="G91" s="36"/>
      <c r="H91" s="36">
        <f>(SUM(D90:L90)+(C90+M90)/2)/10</f>
        <v>149.60599999999999</v>
      </c>
      <c r="I91" s="36">
        <f t="shared" ref="I91:BT91" si="127">(SUM(E90:M90)+(D90+N90)/2)/10</f>
        <v>151.6634</v>
      </c>
      <c r="J91" s="36">
        <f t="shared" si="127"/>
        <v>150.8125</v>
      </c>
      <c r="K91" s="36">
        <f t="shared" si="127"/>
        <v>152.1841</v>
      </c>
      <c r="L91" s="36">
        <f t="shared" si="127"/>
        <v>166.24299999999999</v>
      </c>
      <c r="M91" s="36">
        <f t="shared" si="127"/>
        <v>171.67860000000002</v>
      </c>
      <c r="N91" s="36">
        <f t="shared" si="127"/>
        <v>160.15969999999999</v>
      </c>
      <c r="O91" s="36">
        <f t="shared" si="127"/>
        <v>151.25699999999998</v>
      </c>
      <c r="P91" s="36">
        <f t="shared" si="127"/>
        <v>146.32939999999996</v>
      </c>
      <c r="Q91" s="36">
        <f t="shared" si="127"/>
        <v>138.64589999999998</v>
      </c>
      <c r="R91" s="36">
        <f t="shared" si="127"/>
        <v>135.6995</v>
      </c>
      <c r="S91" s="36">
        <f t="shared" si="127"/>
        <v>141.30019999999999</v>
      </c>
      <c r="T91" s="36">
        <f t="shared" si="127"/>
        <v>152.22219999999999</v>
      </c>
      <c r="U91" s="36">
        <f t="shared" si="127"/>
        <v>158.62299999999999</v>
      </c>
      <c r="V91" s="36">
        <f t="shared" si="127"/>
        <v>153.06040000000002</v>
      </c>
      <c r="W91" s="36">
        <f t="shared" si="127"/>
        <v>152.09520000000001</v>
      </c>
      <c r="X91" s="36">
        <f t="shared" si="127"/>
        <v>156.19729999999998</v>
      </c>
      <c r="Y91" s="36">
        <f t="shared" si="127"/>
        <v>162.73779999999999</v>
      </c>
      <c r="Z91" s="36">
        <f t="shared" si="127"/>
        <v>167.64</v>
      </c>
      <c r="AA91" s="36">
        <f t="shared" si="127"/>
        <v>167.17009999999999</v>
      </c>
      <c r="AB91" s="36">
        <f t="shared" si="127"/>
        <v>164.9349</v>
      </c>
      <c r="AC91" s="36">
        <f t="shared" si="127"/>
        <v>161.26459999999997</v>
      </c>
      <c r="AD91" s="36">
        <f t="shared" si="127"/>
        <v>151.79040000000003</v>
      </c>
      <c r="AE91" s="36">
        <f t="shared" si="127"/>
        <v>146.0881</v>
      </c>
      <c r="AF91" s="36">
        <f t="shared" si="127"/>
        <v>143.51</v>
      </c>
      <c r="AG91" s="36">
        <f t="shared" si="127"/>
        <v>141.32559999999998</v>
      </c>
      <c r="AH91" s="36">
        <f t="shared" si="127"/>
        <v>142.93850000000003</v>
      </c>
      <c r="AI91" s="36">
        <f t="shared" si="127"/>
        <v>135.15339999999998</v>
      </c>
      <c r="AJ91" s="36">
        <f t="shared" si="127"/>
        <v>129.667</v>
      </c>
      <c r="AK91" s="36">
        <f t="shared" si="127"/>
        <v>130.25119999999998</v>
      </c>
      <c r="AL91" s="36">
        <f t="shared" si="127"/>
        <v>127.43740000000003</v>
      </c>
      <c r="AM91" s="36">
        <f t="shared" si="127"/>
        <v>120.8116</v>
      </c>
      <c r="AN91" s="36">
        <f t="shared" si="127"/>
        <v>111.38199999999998</v>
      </c>
      <c r="AO91" s="36">
        <f t="shared" si="127"/>
        <v>104.82089999999998</v>
      </c>
      <c r="AP91" s="36">
        <f t="shared" si="127"/>
        <v>103.80670000000001</v>
      </c>
      <c r="AQ91" s="36">
        <f t="shared" si="127"/>
        <v>101.35</v>
      </c>
      <c r="AR91" s="36">
        <f t="shared" si="127"/>
        <v>105.3617</v>
      </c>
      <c r="AS91" s="36">
        <f t="shared" si="127"/>
        <v>112.8391</v>
      </c>
      <c r="AT91" s="36">
        <f t="shared" si="127"/>
        <v>113.18620000000001</v>
      </c>
      <c r="AU91" s="36">
        <f t="shared" si="127"/>
        <v>117.9897</v>
      </c>
      <c r="AV91" s="36">
        <f t="shared" si="127"/>
        <v>117.18029999999999</v>
      </c>
      <c r="AW91" s="36">
        <f t="shared" si="127"/>
        <v>113.9</v>
      </c>
      <c r="AX91" s="36">
        <f t="shared" si="127"/>
        <v>117.8</v>
      </c>
      <c r="AY91" s="36">
        <f t="shared" si="127"/>
        <v>122.5</v>
      </c>
      <c r="AZ91" s="36">
        <f t="shared" si="127"/>
        <v>134.05000000000001</v>
      </c>
      <c r="BA91" s="36">
        <f t="shared" si="127"/>
        <v>149.79000000000002</v>
      </c>
      <c r="BB91" s="36">
        <f t="shared" si="127"/>
        <v>149.10999999999999</v>
      </c>
      <c r="BC91" s="36">
        <f t="shared" si="127"/>
        <v>144.38</v>
      </c>
      <c r="BD91" s="36">
        <f t="shared" si="127"/>
        <v>149.08499999999998</v>
      </c>
      <c r="BE91" s="36">
        <f t="shared" si="127"/>
        <v>145.72499999999999</v>
      </c>
      <c r="BF91" s="36">
        <f t="shared" si="127"/>
        <v>145.12</v>
      </c>
      <c r="BG91" s="36">
        <f t="shared" si="127"/>
        <v>154.69999999999999</v>
      </c>
      <c r="BH91" s="36">
        <f t="shared" si="127"/>
        <v>166.19499999999999</v>
      </c>
      <c r="BI91" s="36">
        <f t="shared" si="127"/>
        <v>173.53000000000003</v>
      </c>
      <c r="BJ91" s="36">
        <f t="shared" si="127"/>
        <v>171.435</v>
      </c>
      <c r="BK91" s="36">
        <f t="shared" si="127"/>
        <v>161.30000000000001</v>
      </c>
      <c r="BL91" s="36">
        <f t="shared" si="127"/>
        <v>157.97</v>
      </c>
      <c r="BM91" s="36">
        <f t="shared" si="127"/>
        <v>158.29499999999999</v>
      </c>
      <c r="BN91" s="36">
        <f t="shared" si="127"/>
        <v>152.51499999999999</v>
      </c>
      <c r="BO91" s="36">
        <f t="shared" si="127"/>
        <v>153.51500000000001</v>
      </c>
      <c r="BP91" s="36">
        <f t="shared" si="127"/>
        <v>152.1</v>
      </c>
      <c r="BQ91" s="36">
        <f t="shared" si="127"/>
        <v>146.03</v>
      </c>
      <c r="BR91" s="36">
        <f t="shared" si="127"/>
        <v>140.92500000000001</v>
      </c>
      <c r="BS91" s="36">
        <f t="shared" si="127"/>
        <v>137.54</v>
      </c>
      <c r="BT91" s="36">
        <f t="shared" si="127"/>
        <v>133.72499999999999</v>
      </c>
      <c r="BU91" s="36">
        <f t="shared" ref="BU91:CJ91" si="128">(SUM(BQ90:BY90)+(BP90+BZ90)/2)/10</f>
        <v>129.19</v>
      </c>
      <c r="BV91" s="36">
        <f t="shared" si="128"/>
        <v>125.67999999999999</v>
      </c>
      <c r="BW91" s="36">
        <f t="shared" si="128"/>
        <v>123.44500000000001</v>
      </c>
      <c r="BX91" s="36">
        <f t="shared" si="128"/>
        <v>128.30000000000001</v>
      </c>
      <c r="BY91" s="36">
        <f t="shared" si="128"/>
        <v>128.30999999999997</v>
      </c>
      <c r="BZ91" s="36">
        <f t="shared" si="128"/>
        <v>132.29999999999998</v>
      </c>
      <c r="CA91" s="36">
        <f t="shared" si="128"/>
        <v>139.19</v>
      </c>
      <c r="CB91" s="36">
        <f t="shared" si="128"/>
        <v>137.27000000000004</v>
      </c>
      <c r="CC91" s="36">
        <f t="shared" si="128"/>
        <v>133.41999999999999</v>
      </c>
      <c r="CD91" s="36">
        <f t="shared" si="128"/>
        <v>125.05</v>
      </c>
      <c r="CE91" s="36">
        <f t="shared" si="128"/>
        <v>118.72999999999999</v>
      </c>
      <c r="CF91" s="36">
        <f t="shared" si="128"/>
        <v>118.58999999999999</v>
      </c>
      <c r="CG91" s="36">
        <f t="shared" si="128"/>
        <v>128.01</v>
      </c>
      <c r="CH91" s="36">
        <f t="shared" si="128"/>
        <v>130.82</v>
      </c>
      <c r="CI91" s="36">
        <f t="shared" si="128"/>
        <v>126.54</v>
      </c>
      <c r="CJ91" s="36">
        <f t="shared" si="128"/>
        <v>121.68999999999998</v>
      </c>
      <c r="CK91" s="36"/>
      <c r="CL91" s="36"/>
      <c r="CM91" s="36"/>
      <c r="CN91" s="36"/>
      <c r="CO91" s="36"/>
      <c r="CP91" s="36"/>
      <c r="CQ91" s="36"/>
      <c r="CR91" s="36"/>
      <c r="CS91" s="1" t="s">
        <v>224</v>
      </c>
      <c r="CV91" s="5"/>
      <c r="CW91" s="34"/>
      <c r="CX91" s="5"/>
      <c r="DA91" s="19"/>
      <c r="DC91" s="8">
        <v>2018</v>
      </c>
      <c r="DD91" s="19">
        <v>809.6</v>
      </c>
      <c r="DF91" s="8">
        <v>1952</v>
      </c>
      <c r="DG91" s="19">
        <v>820.42</v>
      </c>
      <c r="DI91" s="8">
        <v>1936</v>
      </c>
      <c r="DJ91" s="19">
        <v>532.63800000000003</v>
      </c>
      <c r="DL91" s="8">
        <v>1998</v>
      </c>
      <c r="DM91" s="27">
        <v>228.8</v>
      </c>
      <c r="DO91" s="8">
        <v>1977</v>
      </c>
      <c r="DP91" s="19">
        <v>242</v>
      </c>
      <c r="DR91" s="8">
        <v>1972</v>
      </c>
      <c r="DS91" s="8">
        <v>243</v>
      </c>
      <c r="DU91" s="44">
        <v>2021</v>
      </c>
      <c r="DV91" s="44">
        <v>290.39999999999998</v>
      </c>
      <c r="DY91" s="8">
        <v>1948</v>
      </c>
      <c r="DZ91" s="19">
        <v>99.313999999999993</v>
      </c>
      <c r="EB91" s="8">
        <v>1955</v>
      </c>
      <c r="EC91" s="8">
        <v>112.268</v>
      </c>
      <c r="EE91" s="8">
        <v>1951</v>
      </c>
      <c r="EF91" s="8">
        <v>86.105999999999995</v>
      </c>
      <c r="EH91" s="8">
        <v>1956</v>
      </c>
      <c r="EI91" s="8">
        <v>122.682</v>
      </c>
      <c r="EK91" s="8">
        <v>1981</v>
      </c>
      <c r="EL91" s="8">
        <v>121</v>
      </c>
      <c r="EN91" s="8">
        <v>1975</v>
      </c>
      <c r="EO91" s="8">
        <v>106</v>
      </c>
      <c r="EQ91" s="8">
        <v>2019</v>
      </c>
      <c r="ER91" s="8">
        <v>119.6</v>
      </c>
      <c r="ET91" s="8">
        <v>2012</v>
      </c>
      <c r="EU91" s="8">
        <v>123.2</v>
      </c>
      <c r="EW91" s="8">
        <v>2003</v>
      </c>
      <c r="EX91" s="8">
        <v>95.4</v>
      </c>
      <c r="EZ91" s="8">
        <v>1974</v>
      </c>
      <c r="FA91" s="8">
        <v>114</v>
      </c>
      <c r="FC91" s="8">
        <v>1975</v>
      </c>
      <c r="FD91" s="8">
        <v>89</v>
      </c>
      <c r="FF91" s="8">
        <v>1979</v>
      </c>
      <c r="FG91" s="8">
        <v>101</v>
      </c>
      <c r="FI91" s="8">
        <v>1992</v>
      </c>
      <c r="FJ91" s="19">
        <v>159.30000000000001</v>
      </c>
      <c r="FL91" s="8">
        <v>1936</v>
      </c>
      <c r="FM91" s="19">
        <v>212.34400000000002</v>
      </c>
      <c r="FO91" s="8">
        <v>1938</v>
      </c>
      <c r="FP91" s="19">
        <v>293.37</v>
      </c>
      <c r="FR91" s="8">
        <v>1948</v>
      </c>
      <c r="FS91" s="8">
        <v>373.88800000000003</v>
      </c>
      <c r="FU91" s="8">
        <v>1980</v>
      </c>
      <c r="FV91" s="8">
        <v>464</v>
      </c>
      <c r="FX91" s="44">
        <v>2022</v>
      </c>
      <c r="FY91" s="44">
        <v>541.4</v>
      </c>
      <c r="GA91" s="8">
        <v>1986</v>
      </c>
      <c r="GB91" s="19">
        <v>578.1</v>
      </c>
      <c r="GD91" s="8">
        <v>1970</v>
      </c>
      <c r="GE91" s="19">
        <v>635</v>
      </c>
      <c r="GG91" s="8">
        <v>1948</v>
      </c>
      <c r="GH91" s="8">
        <v>681.99</v>
      </c>
      <c r="GJ91" s="8">
        <v>1975</v>
      </c>
      <c r="GK91" s="19">
        <v>749</v>
      </c>
      <c r="GM91" s="8">
        <v>1951</v>
      </c>
      <c r="GN91" s="19">
        <v>528.06600000000003</v>
      </c>
      <c r="GP91" s="8">
        <v>1980</v>
      </c>
      <c r="GQ91" s="19">
        <v>586</v>
      </c>
      <c r="GS91" s="8">
        <v>2002</v>
      </c>
      <c r="GT91" s="19">
        <v>633</v>
      </c>
      <c r="GV91" s="8">
        <v>1999</v>
      </c>
      <c r="GW91" s="19">
        <v>679.50000000000011</v>
      </c>
      <c r="GY91" s="8">
        <v>1966</v>
      </c>
      <c r="GZ91" s="19">
        <v>219.70999999999998</v>
      </c>
      <c r="HB91" s="8">
        <v>1951</v>
      </c>
      <c r="HC91" s="19">
        <v>157.226</v>
      </c>
    </row>
    <row r="92" spans="1:211">
      <c r="A92" s="1" t="s">
        <v>88</v>
      </c>
      <c r="B92" s="9"/>
      <c r="C92" s="9">
        <f>TREND($C$90:$CO$90,$C$6:$CO$6,C6,TRUE)</f>
        <v>149.45492737697083</v>
      </c>
      <c r="D92" s="9">
        <f>TREND($C$90:$CO$90,$C$6:$CO$6,D6,TRUE)</f>
        <v>149.19816977225673</v>
      </c>
      <c r="E92" s="9">
        <f>TREND($C$90:$CO$90,$C$6:$CO$6,E6,TRUE)</f>
        <v>148.94141216754258</v>
      </c>
      <c r="F92" s="9">
        <f>TREND($C$90:$CO$90,$C$6:$CO$6,F6,TRUE)</f>
        <v>148.68465456282848</v>
      </c>
      <c r="G92" s="9">
        <f>TREND($C$90:$CO$90,$C$6:$CO$6,G6,TRUE)</f>
        <v>148.42789695811433</v>
      </c>
      <c r="H92" s="9">
        <f>TREND($C$90:$CO$90,$C$6:$CO$6,H6,TRUE)</f>
        <v>148.17113935340024</v>
      </c>
      <c r="I92" s="9">
        <f>TREND($C$90:$CO$90,$C$6:$CO$6,I6,TRUE)</f>
        <v>147.91438174868608</v>
      </c>
      <c r="J92" s="9">
        <f>TREND($C$90:$CO$90,$C$6:$CO$6,J6,TRUE)</f>
        <v>147.65762414397199</v>
      </c>
      <c r="K92" s="9">
        <f>TREND($C$90:$CO$90,$C$6:$CO$6,K6,TRUE)</f>
        <v>147.40086653925783</v>
      </c>
      <c r="L92" s="9">
        <f>TREND($C$90:$CO$90,$C$6:$CO$6,L6,TRUE)</f>
        <v>147.14410893454374</v>
      </c>
      <c r="M92" s="9">
        <f>TREND($C$90:$CO$90,$C$6:$CO$6,M6,TRUE)</f>
        <v>146.88735132982958</v>
      </c>
      <c r="N92" s="9">
        <f>TREND($C$90:$CO$90,$C$6:$CO$6,N6,TRUE)</f>
        <v>146.63059372511549</v>
      </c>
      <c r="O92" s="9">
        <f>TREND($C$90:$CO$90,$C$6:$CO$6,O6,TRUE)</f>
        <v>146.37383612040134</v>
      </c>
      <c r="P92" s="9">
        <f>TREND($C$90:$CO$90,$C$6:$CO$6,P6,TRUE)</f>
        <v>146.11707851568718</v>
      </c>
      <c r="Q92" s="9">
        <f>TREND($C$90:$CO$90,$C$6:$CO$6,Q6,TRUE)</f>
        <v>145.86032091097309</v>
      </c>
      <c r="R92" s="9">
        <f>TREND($C$90:$CO$90,$C$6:$CO$6,R6,TRUE)</f>
        <v>145.60356330625893</v>
      </c>
      <c r="S92" s="9">
        <f>TREND($C$90:$CO$90,$C$6:$CO$6,S6,TRUE)</f>
        <v>145.34680570154484</v>
      </c>
      <c r="T92" s="9">
        <f>TREND($C$90:$CO$90,$C$6:$CO$6,T6,TRUE)</f>
        <v>145.09004809683069</v>
      </c>
      <c r="U92" s="9">
        <f>TREND($C$90:$CO$90,$C$6:$CO$6,U6,TRUE)</f>
        <v>144.83329049211659</v>
      </c>
      <c r="V92" s="9">
        <f>TREND($C$90:$CO$90,$C$6:$CO$6,V6,TRUE)</f>
        <v>144.57653288740244</v>
      </c>
      <c r="W92" s="9">
        <f>TREND($C$90:$CO$90,$C$6:$CO$6,W6,TRUE)</f>
        <v>144.31977528268834</v>
      </c>
      <c r="X92" s="9">
        <f>TREND($C$90:$CO$90,$C$6:$CO$6,X6,TRUE)</f>
        <v>144.06301767797419</v>
      </c>
      <c r="Y92" s="9">
        <f>TREND($C$90:$CO$90,$C$6:$CO$6,Y6,TRUE)</f>
        <v>143.80626007326009</v>
      </c>
      <c r="Z92" s="9">
        <f>TREND($C$90:$CO$90,$C$6:$CO$6,Z6,TRUE)</f>
        <v>143.54950246854594</v>
      </c>
      <c r="AA92" s="9">
        <f>TREND($C$90:$CO$90,$C$6:$CO$6,AA6,TRUE)</f>
        <v>143.29274486383184</v>
      </c>
      <c r="AB92" s="9">
        <f>TREND($C$90:$CO$90,$C$6:$CO$6,AB6,TRUE)</f>
        <v>143.03598725911769</v>
      </c>
      <c r="AC92" s="9">
        <f>TREND($C$90:$CO$90,$C$6:$CO$6,AC6,TRUE)</f>
        <v>142.77922965440359</v>
      </c>
      <c r="AD92" s="9">
        <f>TREND($C$90:$CO$90,$C$6:$CO$6,AD6,TRUE)</f>
        <v>142.52247204968944</v>
      </c>
      <c r="AE92" s="9">
        <f>TREND($C$90:$CO$90,$C$6:$CO$6,AE6,TRUE)</f>
        <v>142.26571444497529</v>
      </c>
      <c r="AF92" s="9">
        <f>TREND($C$90:$CO$90,$C$6:$CO$6,AF6,TRUE)</f>
        <v>142.00895684026119</v>
      </c>
      <c r="AG92" s="9">
        <f>TREND($C$90:$CO$90,$C$6:$CO$6,AG6,TRUE)</f>
        <v>141.75219923554704</v>
      </c>
      <c r="AH92" s="9">
        <f>TREND($C$90:$CO$90,$C$6:$CO$6,AH6,TRUE)</f>
        <v>141.49544163083294</v>
      </c>
      <c r="AI92" s="9">
        <f>TREND($C$90:$CO$90,$C$6:$CO$6,AI6,TRUE)</f>
        <v>141.23868402611879</v>
      </c>
      <c r="AJ92" s="9">
        <f>TREND($C$90:$CO$90,$C$6:$CO$6,AJ6,TRUE)</f>
        <v>140.98192642140469</v>
      </c>
      <c r="AK92" s="9">
        <f>TREND($C$90:$CO$90,$C$6:$CO$6,AK6,TRUE)</f>
        <v>140.72516881669054</v>
      </c>
      <c r="AL92" s="9">
        <f>TREND($C$90:$CO$90,$C$6:$CO$6,AL6,TRUE)</f>
        <v>140.46841121197644</v>
      </c>
      <c r="AM92" s="9">
        <f>TREND($C$90:$CO$90,$C$6:$CO$6,AM6,TRUE)</f>
        <v>140.21165360726229</v>
      </c>
      <c r="AN92" s="9">
        <f>TREND($C$90:$CO$90,$C$6:$CO$6,AN6,TRUE)</f>
        <v>139.9548960025482</v>
      </c>
      <c r="AO92" s="9">
        <f>TREND($C$90:$CO$90,$C$6:$CO$6,AO6,TRUE)</f>
        <v>139.69813839783404</v>
      </c>
      <c r="AP92" s="9">
        <f>TREND($C$90:$CO$90,$C$6:$CO$6,AP6,TRUE)</f>
        <v>139.44138079311995</v>
      </c>
      <c r="AQ92" s="9">
        <f>TREND($C$90:$CO$90,$C$6:$CO$6,AQ6,TRUE)</f>
        <v>139.18462318840579</v>
      </c>
      <c r="AR92" s="9">
        <f>TREND($C$90:$CO$90,$C$6:$CO$6,AR6,TRUE)</f>
        <v>138.9278655836917</v>
      </c>
      <c r="AS92" s="9">
        <f>TREND($C$90:$CO$90,$C$6:$CO$6,AS6,TRUE)</f>
        <v>138.67110797897755</v>
      </c>
      <c r="AT92" s="9">
        <f>TREND($C$90:$CO$90,$C$6:$CO$6,AT6,TRUE)</f>
        <v>138.41435037426339</v>
      </c>
      <c r="AU92" s="9">
        <f>TREND($C$90:$CO$90,$C$6:$CO$6,AU6,TRUE)</f>
        <v>138.1575927695493</v>
      </c>
      <c r="AV92" s="9">
        <f>TREND($C$90:$CO$90,$C$6:$CO$6,AV6,TRUE)</f>
        <v>137.90083516483514</v>
      </c>
      <c r="AW92" s="9">
        <f>TREND($C$90:$CO$90,$C$6:$CO$6,AW6,TRUE)</f>
        <v>137.64407756012105</v>
      </c>
      <c r="AX92" s="9">
        <f>TREND($C$90:$CO$90,$C$6:$CO$6,AX6,TRUE)</f>
        <v>137.38731995540689</v>
      </c>
      <c r="AY92" s="9">
        <f>TREND($C$90:$CO$90,$C$6:$CO$6,AY6,TRUE)</f>
        <v>137.1305623506928</v>
      </c>
      <c r="AZ92" s="9">
        <f>TREND($C$90:$CO$90,$C$6:$CO$6,AZ6,TRUE)</f>
        <v>136.87380474597865</v>
      </c>
      <c r="BA92" s="9">
        <f>TREND($C$90:$CO$90,$C$6:$CO$6,BA6,TRUE)</f>
        <v>136.61704714126455</v>
      </c>
      <c r="BB92" s="9">
        <f>TREND($C$90:$CO$90,$C$6:$CO$6,BB6,TRUE)</f>
        <v>136.3602895365504</v>
      </c>
      <c r="BC92" s="9">
        <f>TREND($C$90:$CO$90,$C$6:$CO$6,BC6,TRUE)</f>
        <v>136.1035319318363</v>
      </c>
      <c r="BD92" s="9">
        <f>TREND($C$90:$CO$90,$C$6:$CO$6,BD6,TRUE)</f>
        <v>135.84677432712215</v>
      </c>
      <c r="BE92" s="9">
        <f>TREND($C$90:$CO$90,$C$6:$CO$6,BE6,TRUE)</f>
        <v>135.59001672240805</v>
      </c>
      <c r="BF92" s="9">
        <f>TREND($C$90:$CO$90,$C$6:$CO$6,BF6,TRUE)</f>
        <v>135.3332591176939</v>
      </c>
      <c r="BG92" s="9">
        <f>TREND($C$90:$CO$90,$C$6:$CO$6,BG6,TRUE)</f>
        <v>135.0765015129798</v>
      </c>
      <c r="BH92" s="9">
        <f>TREND($C$90:$CO$90,$C$6:$CO$6,BH6,TRUE)</f>
        <v>134.81974390826565</v>
      </c>
      <c r="BI92" s="9">
        <f>TREND($C$90:$CO$90,$C$6:$CO$6,BI6,TRUE)</f>
        <v>134.5629863035515</v>
      </c>
      <c r="BJ92" s="9">
        <f>TREND($C$90:$CO$90,$C$6:$CO$6,BJ6,TRUE)</f>
        <v>134.3062286988374</v>
      </c>
      <c r="BK92" s="9">
        <f>TREND($C$90:$CO$90,$C$6:$CO$6,BK6,TRUE)</f>
        <v>134.04947109412325</v>
      </c>
      <c r="BL92" s="9">
        <f>TREND($C$90:$CO$90,$C$6:$CO$6,BL6,TRUE)</f>
        <v>133.79271348940915</v>
      </c>
      <c r="BM92" s="9">
        <f>TREND($C$90:$CO$90,$C$6:$CO$6,BM6,TRUE)</f>
        <v>133.535955884695</v>
      </c>
      <c r="BN92" s="9">
        <f>TREND($C$90:$CO$90,$C$6:$CO$6,BN6,TRUE)</f>
        <v>133.2791982799809</v>
      </c>
      <c r="BO92" s="9">
        <f>TREND($C$90:$CO$90,$C$6:$CO$6,BO6,TRUE)</f>
        <v>133.02244067526681</v>
      </c>
      <c r="BP92" s="9">
        <f>TREND($C$90:$CO$90,$C$6:$CO$6,BP6,TRUE)</f>
        <v>132.76568307055265</v>
      </c>
      <c r="BQ92" s="9">
        <f>TREND($C$90:$CO$90,$C$6:$CO$6,BQ6,TRUE)</f>
        <v>132.5089254658385</v>
      </c>
      <c r="BR92" s="9">
        <f>TREND($C$90:$CO$90,$C$6:$CO$6,BR6,TRUE)</f>
        <v>132.25216786112435</v>
      </c>
      <c r="BS92" s="9">
        <f>TREND($C$90:$CO$90,$C$6:$CO$6,BS6,TRUE)</f>
        <v>131.99541025641031</v>
      </c>
      <c r="BT92" s="9">
        <f>TREND($C$90:$CO$90,$C$6:$CO$6,BT6,TRUE)</f>
        <v>131.73865265169616</v>
      </c>
      <c r="BU92" s="9">
        <f>TREND($C$90:$CO$90,$C$6:$CO$6,BU6,TRUE)</f>
        <v>131.481895046982</v>
      </c>
      <c r="BV92" s="9">
        <f>TREND($C$90:$CO$90,$C$6:$CO$6,BV6,TRUE)</f>
        <v>131.22513744226785</v>
      </c>
      <c r="BW92" s="9">
        <f>TREND($C$90:$CO$90,$C$6:$CO$6,BW6,TRUE)</f>
        <v>130.9683798375537</v>
      </c>
      <c r="BX92" s="9">
        <f>TREND($C$90:$CO$90,$C$6:$CO$6,BX6,TRUE)</f>
        <v>130.71162223283966</v>
      </c>
      <c r="BY92" s="9">
        <f>TREND($C$90:$CO$90,$C$6:$CO$6,BY6,TRUE)</f>
        <v>130.45486462812551</v>
      </c>
      <c r="BZ92" s="9">
        <f>TREND($C$90:$CO$90,$C$6:$CO$6,BZ6,TRUE)</f>
        <v>130.19810702341135</v>
      </c>
      <c r="CA92" s="9">
        <f>TREND($C$90:$CO$90,$C$6:$CO$6,CA6,TRUE)</f>
        <v>129.9413494186972</v>
      </c>
      <c r="CB92" s="9">
        <f>TREND($C$90:$CO$90,$C$6:$CO$6,CB6,TRUE)</f>
        <v>129.68459181398316</v>
      </c>
      <c r="CC92" s="9">
        <f>TREND($C$90:$CO$90,$C$6:$CO$6,CC6,TRUE)</f>
        <v>129.42783420926901</v>
      </c>
      <c r="CD92" s="9">
        <f>TREND($C$90:$CO$90,$C$6:$CO$6,CD6,TRUE)</f>
        <v>129.17107660455486</v>
      </c>
      <c r="CE92" s="9">
        <f>TREND($C$90:$CO$90,$C$6:$CO$6,CE6,TRUE)</f>
        <v>128.9143189998407</v>
      </c>
      <c r="CF92" s="9">
        <f>TREND($C$90:$CO$90,$C$6:$CO$6,CF6,TRUE)</f>
        <v>128.65756139512666</v>
      </c>
      <c r="CG92" s="9">
        <f>TREND($C$90:$CO$90,$C$6:$CO$6,CG6,TRUE)</f>
        <v>128.40080379041251</v>
      </c>
      <c r="CH92" s="9">
        <f>TREND($C$90:$CO$90,$C$6:$CO$6,CH6,TRUE)</f>
        <v>128.14404618569836</v>
      </c>
      <c r="CI92" s="9">
        <f>TREND($C$90:$CO$90,$C$6:$CO$6,CI6,TRUE)</f>
        <v>127.8872885809842</v>
      </c>
      <c r="CJ92" s="9">
        <f>TREND($C$90:$CO$90,$C$6:$CO$6,CJ6,TRUE)</f>
        <v>127.63053097627017</v>
      </c>
      <c r="CK92" s="9">
        <f>TREND($C$90:$CO$90,$C$6:$CO$6,CK6,TRUE)</f>
        <v>127.37377337155601</v>
      </c>
      <c r="CL92" s="9">
        <f>TREND($C$90:$CO$90,$C$6:$CO$6,CL6,TRUE)</f>
        <v>127.11701576684186</v>
      </c>
      <c r="CM92" s="9">
        <f>TREND($C$90:$CO$90,$C$6:$CO$6,CM6,TRUE)</f>
        <v>126.86025816212771</v>
      </c>
      <c r="CN92" s="9">
        <f>TREND($C$90:$CO$90,$C$6:$CO$6,CN6,TRUE)</f>
        <v>126.60350055741355</v>
      </c>
      <c r="CO92" s="9">
        <f>TREND($C$90:$CO$90,$C$6:$CO$6,CO6,TRUE)</f>
        <v>126.34674295269951</v>
      </c>
      <c r="CP92" s="9"/>
      <c r="CQ92" s="9"/>
      <c r="CR92" s="9"/>
      <c r="CS92" s="1" t="s">
        <v>88</v>
      </c>
      <c r="CV92" s="5"/>
      <c r="CW92" s="34"/>
      <c r="CX92" s="5"/>
      <c r="DA92" s="19"/>
      <c r="DC92" s="8">
        <v>1979</v>
      </c>
      <c r="DD92" s="19">
        <v>815</v>
      </c>
      <c r="DF92" s="8">
        <v>2009</v>
      </c>
      <c r="DG92" s="19">
        <v>823.00000000000011</v>
      </c>
      <c r="DI92" s="8">
        <v>1957</v>
      </c>
      <c r="DJ92" s="19">
        <v>535.94000000000005</v>
      </c>
      <c r="DL92" s="8">
        <v>1971</v>
      </c>
      <c r="DM92" s="27">
        <v>239</v>
      </c>
      <c r="DO92" s="8">
        <v>1995</v>
      </c>
      <c r="DP92" s="19">
        <v>247.10000000000002</v>
      </c>
      <c r="DR92" s="8">
        <v>1995</v>
      </c>
      <c r="DS92" s="8">
        <v>252.7</v>
      </c>
      <c r="DU92" s="8">
        <v>1994</v>
      </c>
      <c r="DV92" s="19">
        <v>294.8</v>
      </c>
      <c r="DY92" s="8">
        <v>1966</v>
      </c>
      <c r="DZ92" s="19">
        <v>100.33</v>
      </c>
      <c r="EB92" s="8">
        <v>1938</v>
      </c>
      <c r="EC92" s="8">
        <v>115.824</v>
      </c>
      <c r="EE92" s="8">
        <v>1957</v>
      </c>
      <c r="EF92" s="8">
        <v>88.391999999999996</v>
      </c>
      <c r="EH92" s="8">
        <v>1978</v>
      </c>
      <c r="EI92" s="8">
        <v>124</v>
      </c>
      <c r="EK92" s="8">
        <v>1972</v>
      </c>
      <c r="EL92" s="8">
        <v>129</v>
      </c>
      <c r="EN92" s="8">
        <v>1953</v>
      </c>
      <c r="EO92" s="8">
        <v>110.236</v>
      </c>
      <c r="EQ92" s="8">
        <v>1994</v>
      </c>
      <c r="ER92" s="8">
        <v>126.5</v>
      </c>
      <c r="ET92" s="8">
        <v>1975</v>
      </c>
      <c r="EU92" s="8">
        <v>126</v>
      </c>
      <c r="EW92" s="8">
        <v>1935</v>
      </c>
      <c r="EX92" s="8">
        <v>96.012</v>
      </c>
      <c r="EZ92" s="8">
        <v>1962</v>
      </c>
      <c r="FA92" s="8">
        <v>114.554</v>
      </c>
      <c r="FC92" s="8">
        <v>1967</v>
      </c>
      <c r="FD92" s="8">
        <v>108.20399999999999</v>
      </c>
      <c r="FF92" s="8">
        <v>2011</v>
      </c>
      <c r="FG92" s="8">
        <v>103.8</v>
      </c>
      <c r="FI92" s="8">
        <v>1958</v>
      </c>
      <c r="FJ92" s="19">
        <v>163.82999999999998</v>
      </c>
      <c r="FL92" s="8">
        <v>1961</v>
      </c>
      <c r="FM92" s="19">
        <v>228.346</v>
      </c>
      <c r="FO92" s="8">
        <v>1957</v>
      </c>
      <c r="FP92" s="19">
        <v>298.95799999999997</v>
      </c>
      <c r="FR92" s="8">
        <v>1966</v>
      </c>
      <c r="FS92" s="8">
        <v>379.98400000000004</v>
      </c>
      <c r="FU92" s="8">
        <v>1993</v>
      </c>
      <c r="FV92" s="8">
        <v>487.3</v>
      </c>
      <c r="FX92" s="8">
        <v>1956</v>
      </c>
      <c r="FY92" s="8">
        <v>542.03599999999994</v>
      </c>
      <c r="GA92" s="8">
        <v>1948</v>
      </c>
      <c r="GB92" s="19">
        <v>581.40599999999995</v>
      </c>
      <c r="GD92" s="8">
        <v>2010</v>
      </c>
      <c r="GE92" s="19">
        <v>642.80000000000007</v>
      </c>
      <c r="GG92" s="8">
        <v>1956</v>
      </c>
      <c r="GH92" s="8">
        <v>689.10199999999998</v>
      </c>
      <c r="GJ92" s="8">
        <v>1948</v>
      </c>
      <c r="GK92" s="19">
        <v>750.31600000000003</v>
      </c>
      <c r="GM92" s="8">
        <v>1979</v>
      </c>
      <c r="GN92" s="19">
        <v>535</v>
      </c>
      <c r="GP92" s="8">
        <v>2002</v>
      </c>
      <c r="GQ92" s="19">
        <v>589.4</v>
      </c>
      <c r="GS92" s="8">
        <v>1999</v>
      </c>
      <c r="GT92" s="19">
        <v>635.30000000000007</v>
      </c>
      <c r="GV92" s="8">
        <v>2022</v>
      </c>
      <c r="GW92" s="19">
        <v>696.19999999999993</v>
      </c>
      <c r="GY92" s="8">
        <v>1945</v>
      </c>
      <c r="GZ92" s="19">
        <v>254</v>
      </c>
      <c r="HB92" s="8">
        <v>1952</v>
      </c>
      <c r="HC92" s="19">
        <v>167.64</v>
      </c>
    </row>
    <row r="93" spans="1:211">
      <c r="B93" s="5"/>
      <c r="C93" s="25"/>
      <c r="G93"/>
      <c r="H93" s="17"/>
      <c r="I93" s="29"/>
      <c r="J93" s="29"/>
      <c r="K93"/>
      <c r="L93"/>
      <c r="M93" s="29"/>
      <c r="N93"/>
      <c r="Q93" s="5"/>
      <c r="R93" s="19"/>
      <c r="T93" s="5"/>
      <c r="W93" s="5"/>
      <c r="Z93" s="5"/>
      <c r="AC93" s="5"/>
      <c r="BD93" s="9"/>
      <c r="BF93" s="9"/>
      <c r="BJ93" s="36"/>
      <c r="BK93" s="36">
        <f>(SUM(BG92:BO92)+(BF92+BP92)/2)/10</f>
        <v>134.04947109412325</v>
      </c>
      <c r="BL93" s="36">
        <f t="shared" ref="BL93:CJ93" si="129">(SUM(BH92:BP92)+(BG92+BQ92)/2)/10</f>
        <v>133.79271348940912</v>
      </c>
      <c r="BM93" s="36">
        <f t="shared" si="129"/>
        <v>133.53595588469503</v>
      </c>
      <c r="BN93" s="36">
        <f t="shared" si="129"/>
        <v>133.2791982799809</v>
      </c>
      <c r="BO93" s="36">
        <f t="shared" si="129"/>
        <v>133.02244067526675</v>
      </c>
      <c r="BP93" s="36">
        <f t="shared" si="129"/>
        <v>132.76568307055265</v>
      </c>
      <c r="BQ93" s="36">
        <f t="shared" si="129"/>
        <v>132.50892546583853</v>
      </c>
      <c r="BR93" s="36">
        <f t="shared" si="129"/>
        <v>132.25216786112441</v>
      </c>
      <c r="BS93" s="36">
        <f t="shared" si="129"/>
        <v>131.99541025641025</v>
      </c>
      <c r="BT93" s="36">
        <f t="shared" si="129"/>
        <v>131.7386526516961</v>
      </c>
      <c r="BU93" s="36">
        <f t="shared" si="129"/>
        <v>131.48189504698203</v>
      </c>
      <c r="BV93" s="36">
        <f t="shared" si="129"/>
        <v>131.22513744226788</v>
      </c>
      <c r="BW93" s="36">
        <f t="shared" si="129"/>
        <v>130.96837983755375</v>
      </c>
      <c r="BX93" s="36">
        <f t="shared" si="129"/>
        <v>130.71162223283963</v>
      </c>
      <c r="BY93" s="36">
        <f t="shared" si="129"/>
        <v>130.45486462812551</v>
      </c>
      <c r="BZ93" s="36">
        <f t="shared" si="129"/>
        <v>130.19810702341138</v>
      </c>
      <c r="CA93" s="36">
        <f t="shared" si="129"/>
        <v>129.94134941869723</v>
      </c>
      <c r="CB93" s="36">
        <f t="shared" si="129"/>
        <v>129.68459181398313</v>
      </c>
      <c r="CC93" s="36">
        <f t="shared" si="129"/>
        <v>129.42783420926898</v>
      </c>
      <c r="CD93" s="36">
        <f t="shared" si="129"/>
        <v>129.17107660455486</v>
      </c>
      <c r="CE93" s="36">
        <f t="shared" si="129"/>
        <v>128.91431899984076</v>
      </c>
      <c r="CF93" s="36">
        <f t="shared" si="129"/>
        <v>128.65756139512661</v>
      </c>
      <c r="CG93" s="36">
        <f t="shared" si="129"/>
        <v>128.40080379041248</v>
      </c>
      <c r="CH93" s="36">
        <f t="shared" si="129"/>
        <v>128.14404618569839</v>
      </c>
      <c r="CI93" s="36">
        <f t="shared" si="129"/>
        <v>127.88728858098425</v>
      </c>
      <c r="CJ93" s="36">
        <f t="shared" si="129"/>
        <v>127.63053097627012</v>
      </c>
      <c r="CV93" s="5"/>
      <c r="CW93" s="34"/>
      <c r="CX93" s="5"/>
      <c r="DA93" s="19"/>
      <c r="DC93" s="8">
        <v>2010</v>
      </c>
      <c r="DD93" s="19">
        <v>825.40000000000009</v>
      </c>
      <c r="DF93" s="8">
        <v>1975</v>
      </c>
      <c r="DG93" s="19">
        <v>841</v>
      </c>
      <c r="DI93" s="8">
        <v>1975</v>
      </c>
      <c r="DJ93" s="19">
        <v>550</v>
      </c>
      <c r="DL93" s="8">
        <v>1974</v>
      </c>
      <c r="DM93" s="27">
        <v>243</v>
      </c>
      <c r="DO93" s="44">
        <v>2022</v>
      </c>
      <c r="DP93" s="44">
        <v>251.8</v>
      </c>
      <c r="DR93" s="8">
        <v>1987</v>
      </c>
      <c r="DS93" s="8">
        <v>259</v>
      </c>
      <c r="DU93" s="8">
        <v>2010</v>
      </c>
      <c r="DV93" s="19">
        <v>295.60000000000002</v>
      </c>
      <c r="DY93" s="8">
        <v>1976</v>
      </c>
      <c r="DZ93" s="19">
        <v>103</v>
      </c>
      <c r="EB93" s="8">
        <v>1958</v>
      </c>
      <c r="EC93" s="8">
        <v>117.85599999999999</v>
      </c>
      <c r="EE93" s="8">
        <v>1945</v>
      </c>
      <c r="EF93" s="8">
        <v>92.456000000000003</v>
      </c>
      <c r="EH93" s="8">
        <v>1974</v>
      </c>
      <c r="EI93" s="8">
        <v>129</v>
      </c>
      <c r="EK93" s="8">
        <v>1954</v>
      </c>
      <c r="EL93" s="8">
        <v>130.048</v>
      </c>
      <c r="EN93" s="8">
        <v>2013</v>
      </c>
      <c r="EO93" s="8">
        <v>114.6</v>
      </c>
      <c r="EQ93" s="8">
        <v>1978</v>
      </c>
      <c r="ER93" s="8">
        <v>132</v>
      </c>
      <c r="ET93" s="8">
        <v>1971</v>
      </c>
      <c r="EU93" s="8">
        <v>131</v>
      </c>
      <c r="EW93" s="8">
        <v>1983</v>
      </c>
      <c r="EX93" s="8">
        <v>99</v>
      </c>
      <c r="EZ93" s="8">
        <v>1951</v>
      </c>
      <c r="FA93" s="8">
        <v>114.80800000000001</v>
      </c>
      <c r="FC93" s="8">
        <v>1990</v>
      </c>
      <c r="FD93" s="8">
        <v>120</v>
      </c>
      <c r="FF93" s="8">
        <v>1951</v>
      </c>
      <c r="FG93" s="8">
        <v>116.078</v>
      </c>
      <c r="FI93" s="44">
        <v>2022</v>
      </c>
      <c r="FJ93" s="44">
        <v>166</v>
      </c>
      <c r="FL93" s="8">
        <v>1985</v>
      </c>
      <c r="FM93" s="19">
        <v>229</v>
      </c>
      <c r="FO93" s="8">
        <v>1986</v>
      </c>
      <c r="FP93" s="19">
        <v>301.3</v>
      </c>
      <c r="FR93" s="8">
        <v>1953</v>
      </c>
      <c r="FS93" s="8">
        <v>396.49400000000003</v>
      </c>
      <c r="FU93" s="8">
        <v>1956</v>
      </c>
      <c r="FV93" s="8">
        <v>491.23599999999999</v>
      </c>
      <c r="FX93" s="8">
        <v>1948</v>
      </c>
      <c r="FY93" s="8">
        <v>562.10199999999998</v>
      </c>
      <c r="GA93" s="8">
        <v>1975</v>
      </c>
      <c r="GB93" s="19">
        <v>583</v>
      </c>
      <c r="GD93" s="8">
        <v>2018</v>
      </c>
      <c r="GE93" s="19">
        <v>659.6</v>
      </c>
      <c r="GG93" s="8">
        <v>2018</v>
      </c>
      <c r="GH93" s="8">
        <v>693.4</v>
      </c>
      <c r="GJ93" s="8">
        <v>2018</v>
      </c>
      <c r="GK93" s="19">
        <v>756</v>
      </c>
      <c r="GM93" s="8">
        <v>1952</v>
      </c>
      <c r="GN93" s="19">
        <v>535.93999999999994</v>
      </c>
      <c r="GP93" s="8">
        <v>2009</v>
      </c>
      <c r="GQ93" s="19">
        <v>598.79999999999995</v>
      </c>
      <c r="GS93" s="8">
        <v>1945</v>
      </c>
      <c r="GT93" s="19">
        <v>650.74799999999993</v>
      </c>
      <c r="GV93" s="8">
        <v>2009</v>
      </c>
      <c r="GW93" s="19">
        <v>707</v>
      </c>
      <c r="GY93" s="8">
        <v>1995</v>
      </c>
      <c r="GZ93" s="19">
        <v>263.3</v>
      </c>
      <c r="HB93" s="8">
        <v>2011</v>
      </c>
      <c r="HC93" s="19">
        <v>171.8</v>
      </c>
    </row>
    <row r="94" spans="1:211">
      <c r="BF94" s="8">
        <v>138.19999999999999</v>
      </c>
      <c r="BG94" s="8">
        <v>138.19999999999999</v>
      </c>
      <c r="BH94" s="8">
        <v>138.19999999999999</v>
      </c>
      <c r="BI94" s="8">
        <v>138.19999999999999</v>
      </c>
      <c r="BJ94" s="8">
        <v>138.19999999999999</v>
      </c>
      <c r="BK94" s="8">
        <v>138.19999999999999</v>
      </c>
      <c r="BL94" s="8">
        <v>138.19999999999999</v>
      </c>
      <c r="BM94" s="8">
        <v>138.19999999999999</v>
      </c>
      <c r="BN94" s="8">
        <v>138.19999999999999</v>
      </c>
      <c r="BO94" s="8">
        <v>138.19999999999999</v>
      </c>
      <c r="BP94" s="8">
        <v>138.19999999999999</v>
      </c>
      <c r="BQ94" s="8">
        <v>138.19999999999999</v>
      </c>
      <c r="BR94" s="8">
        <v>138.19999999999999</v>
      </c>
      <c r="BS94" s="8">
        <v>138.19999999999999</v>
      </c>
      <c r="BT94" s="8">
        <v>138.19999999999999</v>
      </c>
      <c r="BU94" s="8">
        <v>138.19999999999999</v>
      </c>
      <c r="BV94" s="8">
        <v>138.19999999999999</v>
      </c>
      <c r="BW94" s="8">
        <v>138.19999999999999</v>
      </c>
      <c r="BX94" s="8">
        <v>138.19999999999999</v>
      </c>
      <c r="BY94" s="8">
        <v>138.19999999999999</v>
      </c>
      <c r="BZ94" s="8">
        <v>138.19999999999999</v>
      </c>
      <c r="CA94" s="8">
        <v>138.19999999999999</v>
      </c>
      <c r="CB94" s="8">
        <v>138.19999999999999</v>
      </c>
      <c r="CC94" s="8">
        <v>138.19999999999999</v>
      </c>
      <c r="CD94" s="8">
        <v>138.19999999999999</v>
      </c>
      <c r="CE94" s="8">
        <v>138.19999999999999</v>
      </c>
      <c r="CF94" s="8">
        <v>138.19999999999999</v>
      </c>
      <c r="CG94" s="8">
        <v>138.19999999999999</v>
      </c>
      <c r="CH94" s="8">
        <v>138.19999999999999</v>
      </c>
      <c r="CI94" s="8">
        <v>138.19999999999999</v>
      </c>
      <c r="CJ94" s="8">
        <v>138.19999999999999</v>
      </c>
      <c r="CK94" s="8">
        <v>138.19999999999999</v>
      </c>
      <c r="CL94" s="8">
        <v>138.19999999999999</v>
      </c>
      <c r="CM94" s="8">
        <v>138.19999999999999</v>
      </c>
      <c r="CN94" s="8">
        <v>138.19999999999999</v>
      </c>
      <c r="CO94" s="8">
        <v>138.19999999999999</v>
      </c>
      <c r="CV94" s="5"/>
      <c r="CW94" s="34"/>
      <c r="CX94" s="5"/>
      <c r="DA94" s="19"/>
      <c r="DC94" s="8">
        <v>1951</v>
      </c>
      <c r="DD94" s="19">
        <v>827.78600000000006</v>
      </c>
      <c r="DF94" s="8">
        <v>1980</v>
      </c>
      <c r="DG94" s="19">
        <v>927</v>
      </c>
      <c r="DI94" s="8">
        <v>1945</v>
      </c>
      <c r="DJ94" s="19">
        <v>570.2299999999999</v>
      </c>
      <c r="DL94" s="8">
        <v>1951</v>
      </c>
      <c r="DM94" s="27">
        <v>250.952</v>
      </c>
      <c r="DO94" s="8">
        <v>1986</v>
      </c>
      <c r="DP94" s="19">
        <v>266.79999999999995</v>
      </c>
      <c r="DR94" s="8">
        <v>1948</v>
      </c>
      <c r="DS94" s="8">
        <v>264.92200000000003</v>
      </c>
      <c r="DU94" s="8">
        <v>1954</v>
      </c>
      <c r="DV94" s="19">
        <v>295.65600000000001</v>
      </c>
      <c r="DY94" s="8">
        <v>1930</v>
      </c>
      <c r="DZ94" s="19">
        <v>112.268</v>
      </c>
      <c r="EB94" s="8">
        <v>1995</v>
      </c>
      <c r="EC94" s="8">
        <v>122.2</v>
      </c>
      <c r="EE94" s="8">
        <v>2019</v>
      </c>
      <c r="EF94" s="8">
        <v>94.6</v>
      </c>
      <c r="EH94" s="8">
        <v>2017</v>
      </c>
      <c r="EI94" s="8">
        <v>131.4</v>
      </c>
      <c r="EK94" s="8">
        <v>1942</v>
      </c>
      <c r="EL94" s="8">
        <v>131.31800000000001</v>
      </c>
      <c r="EN94" s="8">
        <v>2002</v>
      </c>
      <c r="EO94" s="8">
        <v>116</v>
      </c>
      <c r="EQ94" s="44">
        <v>2021</v>
      </c>
      <c r="ER94" s="44">
        <v>143.6</v>
      </c>
      <c r="ET94" s="8">
        <v>2008</v>
      </c>
      <c r="EU94" s="8">
        <v>131.4</v>
      </c>
      <c r="EW94" s="8">
        <v>1995</v>
      </c>
      <c r="EX94" s="8">
        <v>103.1</v>
      </c>
      <c r="EZ94" s="8">
        <v>2009</v>
      </c>
      <c r="FA94" s="8">
        <v>115.4</v>
      </c>
      <c r="FC94" s="8">
        <v>2001</v>
      </c>
      <c r="FD94" s="8">
        <v>123.4</v>
      </c>
      <c r="FF94" s="8">
        <v>1976</v>
      </c>
      <c r="FG94" s="8">
        <v>117</v>
      </c>
      <c r="FI94" s="8">
        <v>1936</v>
      </c>
      <c r="FJ94" s="19">
        <v>180.84800000000001</v>
      </c>
      <c r="FL94" s="8">
        <v>1941</v>
      </c>
      <c r="FM94" s="19">
        <v>233.68</v>
      </c>
      <c r="FO94" s="8">
        <v>1953</v>
      </c>
      <c r="FP94" s="19">
        <v>308.61</v>
      </c>
      <c r="FR94" s="8">
        <v>1957</v>
      </c>
      <c r="FS94" s="8">
        <v>399.28799999999995</v>
      </c>
      <c r="FU94" s="8">
        <v>2018</v>
      </c>
      <c r="FV94" s="8">
        <v>492.2</v>
      </c>
      <c r="FX94" s="8">
        <v>1953</v>
      </c>
      <c r="FY94" s="8">
        <v>562.86400000000003</v>
      </c>
      <c r="GA94" s="8">
        <v>2018</v>
      </c>
      <c r="GB94" s="19">
        <v>623.4</v>
      </c>
      <c r="GD94" s="44">
        <v>2022</v>
      </c>
      <c r="GE94" s="44">
        <v>692.4</v>
      </c>
      <c r="GG94" s="44">
        <v>2022</v>
      </c>
      <c r="GH94" s="44">
        <v>709.2</v>
      </c>
      <c r="GJ94" s="8">
        <v>1994</v>
      </c>
      <c r="GK94" s="19">
        <v>766.5</v>
      </c>
      <c r="GM94" s="8">
        <v>2010</v>
      </c>
      <c r="GN94" s="19">
        <v>571.20000000000005</v>
      </c>
      <c r="GP94" s="8">
        <v>2011</v>
      </c>
      <c r="GQ94" s="19">
        <v>611.40000000000009</v>
      </c>
      <c r="GS94" s="8">
        <v>2022</v>
      </c>
      <c r="GT94" s="19">
        <v>679.19999999999993</v>
      </c>
      <c r="GV94" s="8">
        <v>1980</v>
      </c>
      <c r="GW94" s="19">
        <v>725</v>
      </c>
      <c r="GY94" s="8">
        <v>2002</v>
      </c>
      <c r="GZ94" s="19">
        <v>265.8</v>
      </c>
      <c r="HB94" s="8">
        <v>1940</v>
      </c>
      <c r="HC94" s="19">
        <v>176.53</v>
      </c>
    </row>
    <row r="95" spans="1:211">
      <c r="CV95" s="5"/>
      <c r="CW95" s="34"/>
      <c r="CX95" s="5"/>
      <c r="DA95" s="19"/>
      <c r="DC95" s="44">
        <v>2022</v>
      </c>
      <c r="DD95" s="44">
        <v>830.6</v>
      </c>
      <c r="DF95" s="8">
        <v>1993</v>
      </c>
      <c r="DG95" s="19">
        <v>932.9</v>
      </c>
      <c r="DI95" s="8">
        <v>1953</v>
      </c>
      <c r="DJ95" s="19">
        <v>630.17399999999998</v>
      </c>
      <c r="DL95" s="8">
        <v>1943</v>
      </c>
      <c r="DM95" s="27">
        <v>258.06400000000002</v>
      </c>
      <c r="DO95" s="8">
        <v>1945</v>
      </c>
      <c r="DP95" s="19">
        <v>279.654</v>
      </c>
      <c r="DR95" s="8">
        <v>1980</v>
      </c>
      <c r="DS95" s="8">
        <v>295</v>
      </c>
      <c r="DU95" s="8">
        <v>1998</v>
      </c>
      <c r="DV95" s="19">
        <v>299.10000000000002</v>
      </c>
      <c r="DY95" s="8">
        <v>1995</v>
      </c>
      <c r="DZ95" s="19">
        <v>121.9</v>
      </c>
      <c r="EB95" s="8">
        <v>2004</v>
      </c>
      <c r="EC95" s="8">
        <v>123.8</v>
      </c>
      <c r="EE95" s="8">
        <v>1984</v>
      </c>
      <c r="EF95" s="8">
        <v>105</v>
      </c>
      <c r="EH95" s="8">
        <v>2014</v>
      </c>
      <c r="EI95" s="8">
        <v>149.80000000000001</v>
      </c>
      <c r="EK95" s="8">
        <v>1937</v>
      </c>
      <c r="EL95" s="8">
        <v>134.36600000000001</v>
      </c>
      <c r="EN95" s="8">
        <v>1993</v>
      </c>
      <c r="EO95" s="8">
        <v>125</v>
      </c>
      <c r="EQ95" s="8">
        <v>2008</v>
      </c>
      <c r="ER95" s="8">
        <v>152.6</v>
      </c>
      <c r="ET95" s="8">
        <v>1945</v>
      </c>
      <c r="EU95" s="8">
        <v>137.922</v>
      </c>
      <c r="EW95" s="8">
        <v>1974</v>
      </c>
      <c r="EX95" s="8">
        <v>109</v>
      </c>
      <c r="EZ95" s="8">
        <v>1979</v>
      </c>
      <c r="FA95" s="8">
        <v>121</v>
      </c>
      <c r="FC95" s="8">
        <v>1951</v>
      </c>
      <c r="FD95" s="8">
        <v>133.096</v>
      </c>
      <c r="FF95" s="8">
        <v>1938</v>
      </c>
      <c r="FG95" s="8">
        <v>117.602</v>
      </c>
      <c r="FI95" s="8">
        <v>1953</v>
      </c>
      <c r="FJ95" s="19">
        <v>182.626</v>
      </c>
      <c r="FL95" s="8">
        <v>1953</v>
      </c>
      <c r="FM95" s="19">
        <v>242.06200000000001</v>
      </c>
      <c r="FO95" s="8">
        <v>1980</v>
      </c>
      <c r="FP95" s="19">
        <v>343</v>
      </c>
      <c r="FR95" s="8">
        <v>1956</v>
      </c>
      <c r="FS95" s="8">
        <v>409.44799999999998</v>
      </c>
      <c r="FU95" s="8">
        <v>1953</v>
      </c>
      <c r="FV95" s="8">
        <v>506.73</v>
      </c>
      <c r="FX95" s="8">
        <v>2018</v>
      </c>
      <c r="FY95" s="8">
        <v>563.79999999999995</v>
      </c>
      <c r="GA95" s="8">
        <v>1953</v>
      </c>
      <c r="GB95" s="19">
        <v>651.25600000000009</v>
      </c>
      <c r="GD95" s="8">
        <v>1953</v>
      </c>
      <c r="GE95" s="19">
        <v>706.12000000000012</v>
      </c>
      <c r="GG95" s="8">
        <v>1953</v>
      </c>
      <c r="GH95" s="8">
        <v>800.10000000000014</v>
      </c>
      <c r="GJ95" s="44">
        <v>2022</v>
      </c>
      <c r="GK95" s="44">
        <v>781.8</v>
      </c>
      <c r="GM95" s="8">
        <v>1998</v>
      </c>
      <c r="GN95" s="19">
        <v>575.40000000000009</v>
      </c>
      <c r="GP95" s="8">
        <v>1999</v>
      </c>
      <c r="GQ95" s="19">
        <v>622.00000000000011</v>
      </c>
      <c r="GS95" s="8">
        <v>2023</v>
      </c>
      <c r="GT95" s="19">
        <v>690.8</v>
      </c>
      <c r="GV95" s="8">
        <v>1945</v>
      </c>
      <c r="GW95" s="19">
        <v>743.20399999999995</v>
      </c>
      <c r="GY95" s="8">
        <v>2000</v>
      </c>
      <c r="GZ95" s="19">
        <v>274</v>
      </c>
      <c r="HB95" s="8">
        <v>1977</v>
      </c>
      <c r="HC95" s="19">
        <v>179</v>
      </c>
    </row>
    <row r="96" spans="1:211">
      <c r="A96" s="8" t="s">
        <v>89</v>
      </c>
      <c r="B96" s="19">
        <v>90.424000000000007</v>
      </c>
      <c r="C96" s="19">
        <v>162.81400000000002</v>
      </c>
      <c r="D96" s="19">
        <v>95.25</v>
      </c>
      <c r="E96" s="19">
        <v>126.746</v>
      </c>
      <c r="F96" s="19">
        <v>248.92000000000002</v>
      </c>
      <c r="G96" s="19">
        <v>152.14599999999999</v>
      </c>
      <c r="H96" s="19">
        <v>202.43799999999999</v>
      </c>
      <c r="I96" s="19">
        <v>84.581999999999994</v>
      </c>
      <c r="J96" s="19">
        <v>147.828</v>
      </c>
      <c r="K96" s="19">
        <v>257.048</v>
      </c>
      <c r="L96" s="19">
        <v>100.584</v>
      </c>
      <c r="M96" s="19">
        <v>192.53199999999998</v>
      </c>
      <c r="N96" s="19">
        <v>160.274</v>
      </c>
      <c r="O96" s="19">
        <v>242.06199999999998</v>
      </c>
      <c r="P96" s="19">
        <v>185.928</v>
      </c>
      <c r="Q96" s="19">
        <v>191.51599999999999</v>
      </c>
      <c r="R96" s="19">
        <v>109.47399999999999</v>
      </c>
      <c r="S96" s="19">
        <v>179.32400000000001</v>
      </c>
      <c r="T96" s="19">
        <v>207.518</v>
      </c>
      <c r="U96" s="19">
        <v>170.94200000000001</v>
      </c>
      <c r="V96" s="19">
        <v>286.76600000000002</v>
      </c>
      <c r="W96" s="19">
        <v>161.036</v>
      </c>
      <c r="X96" s="19">
        <v>214.37599999999998</v>
      </c>
      <c r="Y96" s="19">
        <v>254.762</v>
      </c>
      <c r="Z96" s="19">
        <v>295.65600000000001</v>
      </c>
      <c r="AA96" s="19">
        <v>187.19799999999998</v>
      </c>
      <c r="AB96" s="19">
        <v>152.4</v>
      </c>
      <c r="AC96" s="19">
        <v>97.79</v>
      </c>
      <c r="AD96" s="19">
        <v>130.30199999999999</v>
      </c>
      <c r="AE96" s="19">
        <v>155.44800000000001</v>
      </c>
      <c r="AF96" s="19">
        <v>185.67400000000001</v>
      </c>
      <c r="AG96" s="19">
        <v>129.54000000000002</v>
      </c>
      <c r="AH96" s="19">
        <v>162.81399999999999</v>
      </c>
      <c r="AI96" s="19">
        <v>299.72000000000003</v>
      </c>
      <c r="AJ96" s="19">
        <v>180.33999999999997</v>
      </c>
      <c r="AK96" s="19">
        <v>232.41000000000003</v>
      </c>
      <c r="AL96" s="19">
        <v>142.24</v>
      </c>
      <c r="AM96" s="19">
        <v>195.072</v>
      </c>
      <c r="AN96" s="19">
        <v>218.94799999999998</v>
      </c>
      <c r="AO96" s="19">
        <v>30.988</v>
      </c>
      <c r="AP96" s="19">
        <v>238.506</v>
      </c>
      <c r="AQ96" s="19">
        <v>227</v>
      </c>
      <c r="AR96" s="19">
        <v>130</v>
      </c>
      <c r="AS96" s="19">
        <v>156</v>
      </c>
      <c r="AT96" s="19">
        <v>166</v>
      </c>
      <c r="AU96" s="19">
        <v>268</v>
      </c>
      <c r="AV96" s="19">
        <v>209</v>
      </c>
      <c r="AW96" s="19">
        <v>222</v>
      </c>
      <c r="AX96" s="19">
        <v>258</v>
      </c>
      <c r="AY96" s="19">
        <v>235</v>
      </c>
      <c r="AZ96" s="19">
        <v>202</v>
      </c>
      <c r="BA96" s="19">
        <v>206</v>
      </c>
      <c r="BB96" s="19">
        <v>144</v>
      </c>
      <c r="BC96" s="19">
        <v>156</v>
      </c>
      <c r="BD96" s="19">
        <v>185</v>
      </c>
      <c r="BE96" s="19">
        <v>195</v>
      </c>
      <c r="BF96" s="19">
        <v>215.7</v>
      </c>
      <c r="BG96" s="19">
        <v>107.7</v>
      </c>
      <c r="BH96" s="19">
        <v>160</v>
      </c>
      <c r="BI96" s="19">
        <v>181.5</v>
      </c>
      <c r="BJ96" s="19">
        <v>257.89999999999998</v>
      </c>
      <c r="BK96" s="19">
        <v>179.7</v>
      </c>
      <c r="BL96" s="19">
        <v>220.2</v>
      </c>
      <c r="BM96" s="19">
        <v>157.69999999999999</v>
      </c>
      <c r="BN96" s="19">
        <v>294.8</v>
      </c>
      <c r="BO96" s="19">
        <v>238</v>
      </c>
      <c r="BP96" s="19">
        <v>213.6</v>
      </c>
      <c r="BQ96" s="19">
        <v>128.9</v>
      </c>
      <c r="BR96" s="19">
        <v>299.10000000000002</v>
      </c>
      <c r="BS96" s="19">
        <v>226.8</v>
      </c>
      <c r="BT96" s="19">
        <v>173</v>
      </c>
      <c r="BU96" s="19">
        <v>150</v>
      </c>
      <c r="BV96" s="19">
        <v>159.20000000000002</v>
      </c>
      <c r="BW96" s="19">
        <v>115.2</v>
      </c>
      <c r="BX96" s="19">
        <v>196.20000000000002</v>
      </c>
      <c r="BY96" s="19">
        <v>117.19999999999999</v>
      </c>
      <c r="BZ96" s="19">
        <v>155.4</v>
      </c>
      <c r="CA96" s="19">
        <v>141.6</v>
      </c>
      <c r="CB96" s="19">
        <v>309.2</v>
      </c>
      <c r="CC96" s="19">
        <v>185.2</v>
      </c>
      <c r="CD96" s="19">
        <v>295.60000000000002</v>
      </c>
      <c r="CE96" s="19">
        <v>154.80000000000001</v>
      </c>
      <c r="CF96" s="19">
        <v>276.39999999999998</v>
      </c>
      <c r="CG96" s="19">
        <v>214.79999999999998</v>
      </c>
      <c r="CH96" s="19">
        <v>117.89999999999999</v>
      </c>
      <c r="CI96" s="19">
        <v>172</v>
      </c>
      <c r="CJ96" s="19">
        <v>150.39999999999998</v>
      </c>
      <c r="CK96" s="19">
        <v>146.6</v>
      </c>
      <c r="CL96" s="19">
        <v>170.6</v>
      </c>
      <c r="CM96" s="19">
        <v>194.2</v>
      </c>
      <c r="CN96" s="19">
        <v>144</v>
      </c>
      <c r="CO96" s="19">
        <v>290.39999999999998</v>
      </c>
      <c r="CP96" s="19">
        <v>413.4</v>
      </c>
      <c r="CQ96" s="19">
        <v>70</v>
      </c>
      <c r="CR96" s="19"/>
      <c r="CS96" s="8" t="s">
        <v>89</v>
      </c>
      <c r="CV96" s="5"/>
      <c r="CW96" s="34"/>
      <c r="CX96" s="5"/>
      <c r="DA96" s="19"/>
      <c r="DC96" s="8">
        <v>1953</v>
      </c>
      <c r="DD96" s="19">
        <v>898.65200000000016</v>
      </c>
      <c r="DF96" s="8">
        <v>1953</v>
      </c>
      <c r="DG96" s="19">
        <v>941.32399999999996</v>
      </c>
      <c r="DI96" s="8">
        <v>1980</v>
      </c>
      <c r="DJ96" s="19">
        <v>643</v>
      </c>
      <c r="DL96" s="8">
        <v>1994</v>
      </c>
      <c r="DM96" s="27">
        <v>289</v>
      </c>
      <c r="DO96" s="8">
        <v>2018</v>
      </c>
      <c r="DP96" s="19">
        <v>283.39999999999998</v>
      </c>
      <c r="DR96" s="8">
        <v>1956</v>
      </c>
      <c r="DS96" s="8">
        <v>304.03800000000001</v>
      </c>
      <c r="DU96" s="8">
        <v>1963</v>
      </c>
      <c r="DV96" s="19">
        <v>299.72000000000003</v>
      </c>
      <c r="DY96" s="8">
        <v>1961</v>
      </c>
      <c r="DZ96" s="19">
        <v>127</v>
      </c>
      <c r="EB96" s="8">
        <v>1986</v>
      </c>
      <c r="EC96" s="8">
        <v>128.69999999999999</v>
      </c>
      <c r="EE96" s="8">
        <v>1941</v>
      </c>
      <c r="EF96" s="8">
        <v>106.68</v>
      </c>
      <c r="EH96" s="8">
        <v>1957</v>
      </c>
      <c r="EI96" s="8">
        <v>151.13</v>
      </c>
      <c r="EK96" s="8">
        <v>1962</v>
      </c>
      <c r="EL96" s="8">
        <v>142.74799999999999</v>
      </c>
      <c r="EN96" s="8">
        <v>1950</v>
      </c>
      <c r="EO96" s="8">
        <v>143.256</v>
      </c>
      <c r="EQ96" s="8">
        <v>1948</v>
      </c>
      <c r="ER96" s="8">
        <v>165.86199999999999</v>
      </c>
      <c r="ET96" s="8">
        <v>1963</v>
      </c>
      <c r="EU96" s="8">
        <v>150.114</v>
      </c>
      <c r="EW96" s="8">
        <v>1994</v>
      </c>
      <c r="EX96" s="8">
        <v>125.7</v>
      </c>
      <c r="EZ96" s="8">
        <v>1998</v>
      </c>
      <c r="FA96" s="8">
        <v>144.5</v>
      </c>
      <c r="FC96" s="8">
        <v>1994</v>
      </c>
      <c r="FD96" s="8">
        <v>138.4</v>
      </c>
      <c r="FF96" s="8">
        <v>1944</v>
      </c>
      <c r="FG96" s="8">
        <v>122.93600000000001</v>
      </c>
      <c r="FI96" s="8">
        <v>1985</v>
      </c>
      <c r="FJ96" s="19">
        <v>185</v>
      </c>
      <c r="FL96" s="8">
        <v>1945</v>
      </c>
      <c r="FM96" s="19">
        <v>249.17399999999998</v>
      </c>
      <c r="FO96" s="8">
        <v>2018</v>
      </c>
      <c r="FP96" s="19">
        <v>367.6</v>
      </c>
      <c r="FR96" s="8">
        <v>2018</v>
      </c>
      <c r="FS96" s="8">
        <v>452.8</v>
      </c>
      <c r="FU96" s="8">
        <v>1962</v>
      </c>
      <c r="FV96" s="8">
        <v>577.08799999999985</v>
      </c>
      <c r="FX96" s="8">
        <v>1962</v>
      </c>
      <c r="FY96" s="8">
        <v>624.8399999999998</v>
      </c>
      <c r="GA96" s="44">
        <v>2022</v>
      </c>
      <c r="GB96" s="44">
        <v>653.79999999999995</v>
      </c>
      <c r="GD96" s="8">
        <v>1962</v>
      </c>
      <c r="GE96" s="19">
        <v>707.64399999999989</v>
      </c>
      <c r="GG96" s="8">
        <v>1962</v>
      </c>
      <c r="GH96" s="8">
        <v>822.19799999999987</v>
      </c>
      <c r="GJ96" s="8">
        <v>1953</v>
      </c>
      <c r="GK96" s="19">
        <v>853.18600000000015</v>
      </c>
      <c r="GM96" s="8">
        <v>1994</v>
      </c>
      <c r="GN96" s="19">
        <v>586.79999999999995</v>
      </c>
      <c r="GP96" s="8">
        <v>2023</v>
      </c>
      <c r="GQ96" s="19">
        <v>650.59999999999991</v>
      </c>
      <c r="GS96" s="8">
        <v>2009</v>
      </c>
      <c r="GT96" s="19">
        <v>697</v>
      </c>
      <c r="GV96" s="8">
        <v>2023</v>
      </c>
      <c r="GW96" s="19">
        <v>746.4</v>
      </c>
      <c r="GY96" s="8">
        <v>1952</v>
      </c>
      <c r="GZ96" s="19">
        <v>300.73599999999999</v>
      </c>
      <c r="HB96" s="8">
        <v>1945</v>
      </c>
      <c r="HC96" s="19">
        <v>203.96199999999999</v>
      </c>
    </row>
    <row r="97" spans="1:211">
      <c r="A97" s="1" t="s">
        <v>224</v>
      </c>
      <c r="G97" s="36">
        <f>(SUM(C96:K96)+(B96+L96)/2)/10</f>
        <v>157.32759999999999</v>
      </c>
      <c r="H97" s="36">
        <f t="shared" ref="H97:BS97" si="130">(SUM(D96:L96)+(C96+M96)/2)/10</f>
        <v>159.32150000000001</v>
      </c>
      <c r="I97" s="36">
        <f t="shared" si="130"/>
        <v>164.05860000000001</v>
      </c>
      <c r="J97" s="36">
        <f t="shared" si="130"/>
        <v>173.07559999999998</v>
      </c>
      <c r="K97" s="36">
        <f t="shared" si="130"/>
        <v>175.69179999999997</v>
      </c>
      <c r="L97" s="36">
        <f t="shared" si="130"/>
        <v>174.51069999999999</v>
      </c>
      <c r="M97" s="36">
        <f t="shared" si="130"/>
        <v>171.83099999999996</v>
      </c>
      <c r="N97" s="36">
        <f t="shared" si="130"/>
        <v>171.91989999999998</v>
      </c>
      <c r="O97" s="36">
        <f t="shared" si="130"/>
        <v>179.64150000000001</v>
      </c>
      <c r="P97" s="36">
        <f t="shared" si="130"/>
        <v>178.32069999999999</v>
      </c>
      <c r="Q97" s="36">
        <f t="shared" si="130"/>
        <v>183.3245</v>
      </c>
      <c r="R97" s="36">
        <f t="shared" si="130"/>
        <v>191.05880000000002</v>
      </c>
      <c r="S97" s="36">
        <f t="shared" si="130"/>
        <v>192.18910000000002</v>
      </c>
      <c r="T97" s="36">
        <f t="shared" si="130"/>
        <v>195.5292</v>
      </c>
      <c r="U97" s="36">
        <f t="shared" si="130"/>
        <v>201.6506</v>
      </c>
      <c r="V97" s="36">
        <f t="shared" si="130"/>
        <v>206.92110000000002</v>
      </c>
      <c r="W97" s="36">
        <f t="shared" si="130"/>
        <v>208.85149999999999</v>
      </c>
      <c r="X97" s="36">
        <f t="shared" si="130"/>
        <v>206.92110000000002</v>
      </c>
      <c r="Y97" s="36">
        <f t="shared" si="130"/>
        <v>198.9836</v>
      </c>
      <c r="Z97" s="36">
        <f t="shared" si="130"/>
        <v>194.34809999999999</v>
      </c>
      <c r="AA97" s="36">
        <f t="shared" si="130"/>
        <v>188.5188</v>
      </c>
      <c r="AB97" s="36">
        <f t="shared" si="130"/>
        <v>181.88939999999999</v>
      </c>
      <c r="AC97" s="36">
        <f t="shared" si="130"/>
        <v>177.73650000000001</v>
      </c>
      <c r="AD97" s="36">
        <f t="shared" si="130"/>
        <v>177.40630000000002</v>
      </c>
      <c r="AE97" s="36">
        <f t="shared" si="130"/>
        <v>173.88839999999999</v>
      </c>
      <c r="AF97" s="36">
        <f t="shared" si="130"/>
        <v>170.38320000000002</v>
      </c>
      <c r="AG97" s="36">
        <f t="shared" si="130"/>
        <v>172.13579999999999</v>
      </c>
      <c r="AH97" s="36">
        <f t="shared" si="130"/>
        <v>176.49190000000002</v>
      </c>
      <c r="AI97" s="36">
        <f t="shared" si="130"/>
        <v>185.78830000000002</v>
      </c>
      <c r="AJ97" s="36">
        <f t="shared" si="130"/>
        <v>183.99759999999998</v>
      </c>
      <c r="AK97" s="36">
        <f t="shared" si="130"/>
        <v>180.41619999999998</v>
      </c>
      <c r="AL97" s="36">
        <f t="shared" si="130"/>
        <v>187.9308</v>
      </c>
      <c r="AM97" s="36">
        <f t="shared" si="130"/>
        <v>191.16310000000001</v>
      </c>
      <c r="AN97" s="36">
        <f t="shared" si="130"/>
        <v>182.3364</v>
      </c>
      <c r="AO97" s="36">
        <f t="shared" si="130"/>
        <v>174.43340000000001</v>
      </c>
      <c r="AP97" s="36">
        <f t="shared" si="130"/>
        <v>175.49589999999998</v>
      </c>
      <c r="AQ97" s="36">
        <f t="shared" si="130"/>
        <v>180.61340000000001</v>
      </c>
      <c r="AR97" s="36">
        <f t="shared" si="130"/>
        <v>185.2978</v>
      </c>
      <c r="AS97" s="36">
        <f t="shared" si="130"/>
        <v>188.5968</v>
      </c>
      <c r="AT97" s="36">
        <f t="shared" si="130"/>
        <v>200.74999999999997</v>
      </c>
      <c r="AU97" s="36">
        <f t="shared" si="130"/>
        <v>209.12530000000001</v>
      </c>
      <c r="AV97" s="36">
        <f t="shared" si="130"/>
        <v>206.25</v>
      </c>
      <c r="AW97" s="36">
        <f t="shared" si="130"/>
        <v>205.9</v>
      </c>
      <c r="AX97" s="36">
        <f t="shared" si="130"/>
        <v>206.6</v>
      </c>
      <c r="AY97" s="36">
        <f t="shared" si="130"/>
        <v>207.55</v>
      </c>
      <c r="AZ97" s="36">
        <f t="shared" si="130"/>
        <v>204.85</v>
      </c>
      <c r="BA97" s="36">
        <f t="shared" si="130"/>
        <v>201.535</v>
      </c>
      <c r="BB97" s="36">
        <f t="shared" si="130"/>
        <v>196.155</v>
      </c>
      <c r="BC97" s="36">
        <f t="shared" si="130"/>
        <v>185.54000000000002</v>
      </c>
      <c r="BD97" s="36">
        <f t="shared" si="130"/>
        <v>177.965</v>
      </c>
      <c r="BE97" s="36">
        <f t="shared" si="130"/>
        <v>178.08500000000001</v>
      </c>
      <c r="BF97" s="36">
        <f t="shared" si="130"/>
        <v>179.565</v>
      </c>
      <c r="BG97" s="36">
        <f t="shared" si="130"/>
        <v>182.06</v>
      </c>
      <c r="BH97" s="36">
        <f t="shared" si="130"/>
        <v>185.95500000000001</v>
      </c>
      <c r="BI97" s="36">
        <f t="shared" si="130"/>
        <v>191.53000000000003</v>
      </c>
      <c r="BJ97" s="36">
        <f t="shared" si="130"/>
        <v>199.17000000000002</v>
      </c>
      <c r="BK97" s="36">
        <f t="shared" si="130"/>
        <v>201.215</v>
      </c>
      <c r="BL97" s="36">
        <f t="shared" si="130"/>
        <v>202.17</v>
      </c>
      <c r="BM97" s="36">
        <f t="shared" si="130"/>
        <v>210.185</v>
      </c>
      <c r="BN97" s="36">
        <f t="shared" si="130"/>
        <v>219.40500000000003</v>
      </c>
      <c r="BO97" s="36">
        <f t="shared" si="130"/>
        <v>217.42500000000001</v>
      </c>
      <c r="BP97" s="36">
        <f t="shared" si="130"/>
        <v>211.69500000000002</v>
      </c>
      <c r="BQ97" s="36">
        <f t="shared" si="130"/>
        <v>207.16</v>
      </c>
      <c r="BR97" s="36">
        <f t="shared" si="130"/>
        <v>201.98500000000001</v>
      </c>
      <c r="BS97" s="36">
        <f t="shared" si="130"/>
        <v>194.93</v>
      </c>
      <c r="BT97" s="36">
        <f t="shared" ref="BT97:CL97" si="131">(SUM(BP96:BX96)+(BO96+BY96)/2)/10</f>
        <v>183.96</v>
      </c>
      <c r="BU97" s="36">
        <f t="shared" si="131"/>
        <v>175.01000000000002</v>
      </c>
      <c r="BV97" s="36">
        <f t="shared" si="131"/>
        <v>172.73500000000004</v>
      </c>
      <c r="BW97" s="36">
        <f t="shared" si="131"/>
        <v>173.875</v>
      </c>
      <c r="BX97" s="36">
        <f t="shared" si="131"/>
        <v>172.3</v>
      </c>
      <c r="BY97" s="36">
        <f t="shared" si="131"/>
        <v>176.35</v>
      </c>
      <c r="BZ97" s="36">
        <f t="shared" si="131"/>
        <v>182.72000000000003</v>
      </c>
      <c r="CA97" s="36">
        <f t="shared" si="131"/>
        <v>188.82</v>
      </c>
      <c r="CB97" s="36">
        <f t="shared" si="131"/>
        <v>199.66</v>
      </c>
      <c r="CC97" s="36">
        <f t="shared" si="131"/>
        <v>200.72499999999999</v>
      </c>
      <c r="CD97" s="36">
        <f t="shared" si="131"/>
        <v>199.54999999999998</v>
      </c>
      <c r="CE97" s="36">
        <f t="shared" si="131"/>
        <v>202.04000000000002</v>
      </c>
      <c r="CF97" s="36">
        <f t="shared" si="131"/>
        <v>202.03999999999996</v>
      </c>
      <c r="CG97" s="36">
        <f t="shared" si="131"/>
        <v>195.35999999999999</v>
      </c>
      <c r="CH97" s="36">
        <f t="shared" si="131"/>
        <v>188.88</v>
      </c>
      <c r="CI97" s="36">
        <f t="shared" si="131"/>
        <v>181.74999999999997</v>
      </c>
      <c r="CJ97" s="36">
        <f t="shared" si="131"/>
        <v>180.95</v>
      </c>
      <c r="CK97" s="36">
        <f t="shared" si="131"/>
        <v>194.58</v>
      </c>
      <c r="CL97" s="36">
        <f t="shared" si="131"/>
        <v>194.19</v>
      </c>
      <c r="CS97" s="1" t="s">
        <v>224</v>
      </c>
      <c r="CV97" s="5"/>
      <c r="CW97" s="34"/>
      <c r="CX97" s="5"/>
      <c r="DA97" s="19"/>
      <c r="DC97" s="8">
        <v>1962</v>
      </c>
      <c r="DD97" s="19">
        <v>921.51199999999983</v>
      </c>
      <c r="DF97" s="8">
        <v>1995</v>
      </c>
      <c r="DG97" s="19">
        <v>1083.8000000000002</v>
      </c>
      <c r="DI97" s="8">
        <v>1995</v>
      </c>
      <c r="DJ97" s="19">
        <v>708.2</v>
      </c>
      <c r="DL97" s="8">
        <v>2001</v>
      </c>
      <c r="DM97" s="27">
        <v>297</v>
      </c>
      <c r="DO97" s="8">
        <v>1953</v>
      </c>
      <c r="DP97" s="19">
        <v>283.464</v>
      </c>
      <c r="DR97" s="8">
        <v>1957</v>
      </c>
      <c r="DS97" s="8">
        <v>339.85199999999998</v>
      </c>
      <c r="DU97" s="8">
        <v>2008</v>
      </c>
      <c r="DV97" s="19">
        <v>309.2</v>
      </c>
      <c r="DY97" s="8">
        <v>1953</v>
      </c>
      <c r="DZ97" s="19">
        <v>134.62</v>
      </c>
      <c r="EB97" s="8">
        <v>1936</v>
      </c>
      <c r="EC97" s="8">
        <v>129.03200000000001</v>
      </c>
      <c r="EE97" s="8">
        <v>1970</v>
      </c>
      <c r="EF97" s="8">
        <v>107.696</v>
      </c>
      <c r="EH97" s="8">
        <v>1980</v>
      </c>
      <c r="EI97" s="8">
        <v>153</v>
      </c>
      <c r="EK97" s="8">
        <v>2010</v>
      </c>
      <c r="EL97" s="8">
        <v>167.2</v>
      </c>
      <c r="EN97" s="8">
        <v>2010</v>
      </c>
      <c r="EO97" s="8">
        <v>154.80000000000001</v>
      </c>
      <c r="EQ97" s="8">
        <v>1998</v>
      </c>
      <c r="ER97" s="8">
        <v>174.1</v>
      </c>
      <c r="ET97" s="8">
        <v>1967</v>
      </c>
      <c r="EU97" s="8">
        <v>156.71799999999999</v>
      </c>
      <c r="EW97" s="8">
        <v>1970</v>
      </c>
      <c r="EX97" s="8">
        <v>134.874</v>
      </c>
      <c r="EZ97" s="8">
        <v>1971</v>
      </c>
      <c r="FA97" s="8">
        <v>155</v>
      </c>
      <c r="FC97" s="8">
        <v>1952</v>
      </c>
      <c r="FD97" s="8">
        <v>147.32</v>
      </c>
      <c r="FF97" s="8">
        <v>1984</v>
      </c>
      <c r="FG97" s="8">
        <v>124</v>
      </c>
      <c r="FI97" s="8">
        <v>1986</v>
      </c>
      <c r="FJ97" s="19">
        <v>207.79999999999998</v>
      </c>
      <c r="FL97" s="8">
        <v>1986</v>
      </c>
      <c r="FM97" s="19">
        <v>273.5</v>
      </c>
      <c r="FO97" s="8">
        <v>1962</v>
      </c>
      <c r="FP97" s="19">
        <v>372.87199999999996</v>
      </c>
      <c r="FR97" s="8">
        <v>1995</v>
      </c>
      <c r="FS97" s="8">
        <v>496.80000000000007</v>
      </c>
      <c r="FU97" s="8">
        <v>1995</v>
      </c>
      <c r="FV97" s="8">
        <v>595.30000000000007</v>
      </c>
      <c r="FX97" s="8">
        <v>1995</v>
      </c>
      <c r="FY97" s="8">
        <v>670.30000000000007</v>
      </c>
      <c r="GA97" s="8">
        <v>1962</v>
      </c>
      <c r="GB97" s="19">
        <v>678.43399999999986</v>
      </c>
      <c r="GD97" s="8">
        <v>1995</v>
      </c>
      <c r="GE97" s="19">
        <v>837.90000000000009</v>
      </c>
      <c r="GG97" s="8">
        <v>1995</v>
      </c>
      <c r="GH97" s="8">
        <v>911.7</v>
      </c>
      <c r="GJ97" s="8">
        <v>1962</v>
      </c>
      <c r="GK97" s="19">
        <v>889.50799999999981</v>
      </c>
      <c r="GM97" s="8">
        <v>2008</v>
      </c>
      <c r="GN97" s="19">
        <v>588.79999999999995</v>
      </c>
      <c r="GP97" s="8">
        <v>1953</v>
      </c>
      <c r="GQ97" s="19">
        <v>670.56</v>
      </c>
      <c r="GS97" s="8">
        <v>1953</v>
      </c>
      <c r="GT97" s="19">
        <v>718.56599999999992</v>
      </c>
      <c r="GV97" s="8">
        <v>1953</v>
      </c>
      <c r="GW97" s="19">
        <v>778.00199999999995</v>
      </c>
      <c r="GY97" s="8">
        <v>1985</v>
      </c>
      <c r="GZ97" s="19">
        <v>327</v>
      </c>
      <c r="HB97" s="8">
        <v>1953</v>
      </c>
      <c r="HC97" s="19">
        <v>235.458</v>
      </c>
    </row>
    <row r="98" spans="1:211">
      <c r="A98" s="1" t="s">
        <v>88</v>
      </c>
      <c r="B98" s="9">
        <f>TREND($B$96:$CQ$96,$B$6:$CQ$6,B6,TRUE)</f>
        <v>170.96188219484884</v>
      </c>
      <c r="C98" s="9">
        <f>TREND($B$96:$CQ$96,$B$6:$CQ$6,C6,TRUE)</f>
        <v>171.31507804789953</v>
      </c>
      <c r="D98" s="9">
        <f>TREND($B$96:$CQ$96,$B$6:$CQ$6,D6,TRUE)</f>
        <v>171.66827390095011</v>
      </c>
      <c r="E98" s="9">
        <f>TREND($B$96:$CQ$96,$B$6:$CQ$6,E6,TRUE)</f>
        <v>172.02146975400069</v>
      </c>
      <c r="F98" s="9">
        <f>TREND($B$96:$CQ$96,$B$6:$CQ$6,F6,TRUE)</f>
        <v>172.37466560705127</v>
      </c>
      <c r="G98" s="9">
        <f>TREND($B$96:$CQ$96,$B$6:$CQ$6,G6,TRUE)</f>
        <v>172.72786146010196</v>
      </c>
      <c r="H98" s="9">
        <f>TREND($B$96:$CQ$96,$B$6:$CQ$6,H6,TRUE)</f>
        <v>173.08105731315254</v>
      </c>
      <c r="I98" s="9">
        <f>TREND($B$96:$CQ$96,$B$6:$CQ$6,I6,TRUE)</f>
        <v>173.43425316620312</v>
      </c>
      <c r="J98" s="9">
        <f>TREND($B$96:$CQ$96,$B$6:$CQ$6,J6,TRUE)</f>
        <v>173.7874490192537</v>
      </c>
      <c r="K98" s="9">
        <f>TREND($B$96:$CQ$96,$B$6:$CQ$6,K6,TRUE)</f>
        <v>174.14064487230439</v>
      </c>
      <c r="L98" s="9">
        <f>TREND($B$96:$CQ$96,$B$6:$CQ$6,L6,TRUE)</f>
        <v>174.49384072535497</v>
      </c>
      <c r="M98" s="9">
        <f>TREND($B$96:$CQ$96,$B$6:$CQ$6,M6,TRUE)</f>
        <v>174.84703657840555</v>
      </c>
      <c r="N98" s="9">
        <f>TREND($B$96:$CQ$96,$B$6:$CQ$6,N6,TRUE)</f>
        <v>175.20023243145613</v>
      </c>
      <c r="O98" s="9">
        <f>TREND($B$96:$CQ$96,$B$6:$CQ$6,O6,TRUE)</f>
        <v>175.55342828450682</v>
      </c>
      <c r="P98" s="9">
        <f>TREND($B$96:$CQ$96,$B$6:$CQ$6,P6,TRUE)</f>
        <v>175.9066241375574</v>
      </c>
      <c r="Q98" s="9">
        <f>TREND($B$96:$CQ$96,$B$6:$CQ$6,Q6,TRUE)</f>
        <v>176.25981999060798</v>
      </c>
      <c r="R98" s="9">
        <f>TREND($B$96:$CQ$96,$B$6:$CQ$6,R6,TRUE)</f>
        <v>176.61301584365856</v>
      </c>
      <c r="S98" s="9">
        <f>TREND($B$96:$CQ$96,$B$6:$CQ$6,S6,TRUE)</f>
        <v>176.96621169670925</v>
      </c>
      <c r="T98" s="9">
        <f>TREND($B$96:$CQ$96,$B$6:$CQ$6,T6,TRUE)</f>
        <v>177.31940754975983</v>
      </c>
      <c r="U98" s="9">
        <f>TREND($B$96:$CQ$96,$B$6:$CQ$6,U6,TRUE)</f>
        <v>177.67260340281041</v>
      </c>
      <c r="V98" s="9">
        <f>TREND($B$96:$CQ$96,$B$6:$CQ$6,V6,TRUE)</f>
        <v>178.02579925586099</v>
      </c>
      <c r="W98" s="9">
        <f>TREND($B$96:$CQ$96,$B$6:$CQ$6,W6,TRUE)</f>
        <v>178.37899510891168</v>
      </c>
      <c r="X98" s="9">
        <f>TREND($B$96:$CQ$96,$B$6:$CQ$6,X6,TRUE)</f>
        <v>178.73219096196226</v>
      </c>
      <c r="Y98" s="9">
        <f>TREND($B$96:$CQ$96,$B$6:$CQ$6,Y6,TRUE)</f>
        <v>179.08538681501284</v>
      </c>
      <c r="Z98" s="9">
        <f>TREND($B$96:$CQ$96,$B$6:$CQ$6,Z6,TRUE)</f>
        <v>179.43858266806353</v>
      </c>
      <c r="AA98" s="9">
        <f>TREND($B$96:$CQ$96,$B$6:$CQ$6,AA6,TRUE)</f>
        <v>179.79177852111411</v>
      </c>
      <c r="AB98" s="9">
        <f>TREND($B$96:$CQ$96,$B$6:$CQ$6,AB6,TRUE)</f>
        <v>180.14497437416469</v>
      </c>
      <c r="AC98" s="9">
        <f>TREND($B$96:$CQ$96,$B$6:$CQ$6,AC6,TRUE)</f>
        <v>180.49817022721527</v>
      </c>
      <c r="AD98" s="9">
        <f>TREND($B$96:$CQ$96,$B$6:$CQ$6,AD6,TRUE)</f>
        <v>180.85136608026596</v>
      </c>
      <c r="AE98" s="9">
        <f>TREND($B$96:$CQ$96,$B$6:$CQ$6,AE6,TRUE)</f>
        <v>181.20456193331654</v>
      </c>
      <c r="AF98" s="9">
        <f>TREND($B$96:$CQ$96,$B$6:$CQ$6,AF6,TRUE)</f>
        <v>181.55775778636712</v>
      </c>
      <c r="AG98" s="9">
        <f>TREND($B$96:$CQ$96,$B$6:$CQ$6,AG6,TRUE)</f>
        <v>181.9109536394177</v>
      </c>
      <c r="AH98" s="9">
        <f>TREND($B$96:$CQ$96,$B$6:$CQ$6,AH6,TRUE)</f>
        <v>182.26414949246839</v>
      </c>
      <c r="AI98" s="9">
        <f>TREND($B$96:$CQ$96,$B$6:$CQ$6,AI6,TRUE)</f>
        <v>182.61734534551897</v>
      </c>
      <c r="AJ98" s="9">
        <f>TREND($B$96:$CQ$96,$B$6:$CQ$6,AJ6,TRUE)</f>
        <v>182.97054119856955</v>
      </c>
      <c r="AK98" s="9">
        <f>TREND($B$96:$CQ$96,$B$6:$CQ$6,AK6,TRUE)</f>
        <v>183.32373705162013</v>
      </c>
      <c r="AL98" s="9">
        <f>TREND($B$96:$CQ$96,$B$6:$CQ$6,AL6,TRUE)</f>
        <v>183.67693290467082</v>
      </c>
      <c r="AM98" s="9">
        <f>TREND($B$96:$CQ$96,$B$6:$CQ$6,AM6,TRUE)</f>
        <v>184.0301287577214</v>
      </c>
      <c r="AN98" s="9">
        <f>TREND($B$96:$CQ$96,$B$6:$CQ$6,AN6,TRUE)</f>
        <v>184.38332461077198</v>
      </c>
      <c r="AO98" s="9">
        <f>TREND($B$96:$CQ$96,$B$6:$CQ$6,AO6,TRUE)</f>
        <v>184.73652046382256</v>
      </c>
      <c r="AP98" s="9">
        <f>TREND($B$96:$CQ$96,$B$6:$CQ$6,AP6,TRUE)</f>
        <v>185.08971631687325</v>
      </c>
      <c r="AQ98" s="9">
        <f>TREND($B$96:$CQ$96,$B$6:$CQ$6,AQ6,TRUE)</f>
        <v>185.44291216992383</v>
      </c>
      <c r="AR98" s="9">
        <f>TREND($B$96:$CQ$96,$B$6:$CQ$6,AR6,TRUE)</f>
        <v>185.79610802297441</v>
      </c>
      <c r="AS98" s="9">
        <f>TREND($B$96:$CQ$96,$B$6:$CQ$6,AS6,TRUE)</f>
        <v>186.14930387602499</v>
      </c>
      <c r="AT98" s="9">
        <f>TREND($B$96:$CQ$96,$B$6:$CQ$6,AT6,TRUE)</f>
        <v>186.50249972907568</v>
      </c>
      <c r="AU98" s="9">
        <f>TREND($B$96:$CQ$96,$B$6:$CQ$6,AU6,TRUE)</f>
        <v>186.85569558212626</v>
      </c>
      <c r="AV98" s="9">
        <f>TREND($B$96:$CQ$96,$B$6:$CQ$6,AV6,TRUE)</f>
        <v>187.20889143517684</v>
      </c>
      <c r="AW98" s="9">
        <f>TREND($B$96:$CQ$96,$B$6:$CQ$6,AW6,TRUE)</f>
        <v>187.56208728822753</v>
      </c>
      <c r="AX98" s="9">
        <f>TREND($B$96:$CQ$96,$B$6:$CQ$6,AX6,TRUE)</f>
        <v>187.91528314127811</v>
      </c>
      <c r="AY98" s="9">
        <f>TREND($B$96:$CQ$96,$B$6:$CQ$6,AY6,TRUE)</f>
        <v>188.26847899432869</v>
      </c>
      <c r="AZ98" s="9">
        <f>TREND($B$96:$CQ$96,$B$6:$CQ$6,AZ6,TRUE)</f>
        <v>188.62167484737927</v>
      </c>
      <c r="BA98" s="9">
        <f>TREND($B$96:$CQ$96,$B$6:$CQ$6,BA6,TRUE)</f>
        <v>188.97487070042996</v>
      </c>
      <c r="BB98" s="9">
        <f>TREND($B$96:$CQ$96,$B$6:$CQ$6,BB6,TRUE)</f>
        <v>189.32806655348054</v>
      </c>
      <c r="BC98" s="9">
        <f>TREND($B$96:$CQ$96,$B$6:$CQ$6,BC6,TRUE)</f>
        <v>189.68126240653112</v>
      </c>
      <c r="BD98" s="9">
        <f>TREND($B$96:$CQ$96,$B$6:$CQ$6,BD6,TRUE)</f>
        <v>190.0344582595817</v>
      </c>
      <c r="BE98" s="9">
        <f>TREND($B$96:$CQ$96,$B$6:$CQ$6,BE6,TRUE)</f>
        <v>190.38765411263239</v>
      </c>
      <c r="BF98" s="9">
        <f>TREND($B$96:$CQ$96,$B$6:$CQ$6,BF6,TRUE)</f>
        <v>190.74084996568297</v>
      </c>
      <c r="BG98" s="9">
        <f>TREND($B$96:$CQ$96,$B$6:$CQ$6,BG6,TRUE)</f>
        <v>191.09404581873355</v>
      </c>
      <c r="BH98" s="9">
        <f>TREND($B$96:$CQ$96,$B$6:$CQ$6,BH6,TRUE)</f>
        <v>191.44724167178413</v>
      </c>
      <c r="BI98" s="9">
        <f>TREND($B$96:$CQ$96,$B$6:$CQ$6,BI6,TRUE)</f>
        <v>191.80043752483482</v>
      </c>
      <c r="BJ98" s="9">
        <f>TREND($B$96:$CQ$96,$B$6:$CQ$6,BJ6,TRUE)</f>
        <v>192.1536333778854</v>
      </c>
      <c r="BK98" s="9">
        <f>TREND($B$96:$CQ$96,$B$6:$CQ$6,BK6,TRUE)</f>
        <v>192.50682923093598</v>
      </c>
      <c r="BL98" s="9">
        <f>TREND($B$96:$CQ$96,$B$6:$CQ$6,BL6,TRUE)</f>
        <v>192.86002508398656</v>
      </c>
      <c r="BM98" s="9">
        <f>TREND($B$96:$CQ$96,$B$6:$CQ$6,BM6,TRUE)</f>
        <v>193.21322093703725</v>
      </c>
      <c r="BN98" s="9">
        <f>TREND($B$96:$CQ$96,$B$6:$CQ$6,BN6,TRUE)</f>
        <v>193.56641679008783</v>
      </c>
      <c r="BO98" s="9">
        <f>TREND($B$96:$CQ$96,$B$6:$CQ$6,BO6,TRUE)</f>
        <v>193.91961264313841</v>
      </c>
      <c r="BP98" s="9">
        <f>TREND($B$96:$CQ$96,$B$6:$CQ$6,BP6,TRUE)</f>
        <v>194.27280849618899</v>
      </c>
      <c r="BQ98" s="9">
        <f>TREND($B$96:$CQ$96,$B$6:$CQ$6,BQ6,TRUE)</f>
        <v>194.62600434923968</v>
      </c>
      <c r="BR98" s="9">
        <f>TREND($B$96:$CQ$96,$B$6:$CQ$6,BR6,TRUE)</f>
        <v>194.97920020229026</v>
      </c>
      <c r="BS98" s="9">
        <f>TREND($B$96:$CQ$96,$B$6:$CQ$6,BS6,TRUE)</f>
        <v>195.33239605534084</v>
      </c>
      <c r="BT98" s="9">
        <f>TREND($B$96:$CQ$96,$B$6:$CQ$6,BT6,TRUE)</f>
        <v>195.68559190839153</v>
      </c>
      <c r="BU98" s="9">
        <f>TREND($B$96:$CQ$96,$B$6:$CQ$6,BU6,TRUE)</f>
        <v>196.03878776144211</v>
      </c>
      <c r="BV98" s="9">
        <f>TREND($B$96:$CQ$96,$B$6:$CQ$6,BV6,TRUE)</f>
        <v>196.39198361449269</v>
      </c>
      <c r="BW98" s="9">
        <f>TREND($B$96:$CQ$96,$B$6:$CQ$6,BW6,TRUE)</f>
        <v>196.74517946754327</v>
      </c>
      <c r="BX98" s="9">
        <f>TREND($B$96:$CQ$96,$B$6:$CQ$6,BX6,TRUE)</f>
        <v>197.09837532059396</v>
      </c>
      <c r="BY98" s="9">
        <f>TREND($B$96:$CQ$96,$B$6:$CQ$6,BY6,TRUE)</f>
        <v>197.45157117364454</v>
      </c>
      <c r="BZ98" s="9">
        <f>TREND($B$96:$CQ$96,$B$6:$CQ$6,BZ6,TRUE)</f>
        <v>197.80476702669512</v>
      </c>
      <c r="CA98" s="9">
        <f>TREND($B$96:$CQ$96,$B$6:$CQ$6,CA6,TRUE)</f>
        <v>198.1579628797457</v>
      </c>
      <c r="CB98" s="9">
        <f>TREND($B$96:$CQ$96,$B$6:$CQ$6,CB6,TRUE)</f>
        <v>198.51115873279639</v>
      </c>
      <c r="CC98" s="9">
        <f>TREND($B$96:$CQ$96,$B$6:$CQ$6,CC6,TRUE)</f>
        <v>198.86435458584697</v>
      </c>
      <c r="CD98" s="9">
        <f>TREND($B$96:$CQ$96,$B$6:$CQ$6,CD6,TRUE)</f>
        <v>199.21755043889755</v>
      </c>
      <c r="CE98" s="9">
        <f>TREND($B$96:$CQ$96,$B$6:$CQ$6,CE6,TRUE)</f>
        <v>199.57074629194813</v>
      </c>
      <c r="CF98" s="9">
        <f>TREND($B$96:$CQ$96,$B$6:$CQ$6,CF6,TRUE)</f>
        <v>199.92394214499882</v>
      </c>
      <c r="CG98" s="9">
        <f>TREND($B$96:$CQ$96,$B$6:$CQ$6,CG6,TRUE)</f>
        <v>200.2771379980494</v>
      </c>
      <c r="CH98" s="9">
        <f>TREND($B$96:$CQ$96,$B$6:$CQ$6,CH6,TRUE)</f>
        <v>200.63033385109998</v>
      </c>
      <c r="CI98" s="9">
        <f>TREND($B$96:$CQ$96,$B$6:$CQ$6,CI6,TRUE)</f>
        <v>200.98352970415056</v>
      </c>
      <c r="CJ98" s="9">
        <f>TREND($B$96:$CQ$96,$B$6:$CQ$6,CJ6,TRUE)</f>
        <v>201.33672555720125</v>
      </c>
      <c r="CK98" s="9">
        <f>TREND($B$96:$CQ$96,$B$6:$CQ$6,CK6,TRUE)</f>
        <v>201.68992141025183</v>
      </c>
      <c r="CL98" s="9">
        <f>TREND($B$96:$CQ$96,$B$6:$CQ$6,CL6,TRUE)</f>
        <v>202.04311726330241</v>
      </c>
      <c r="CM98" s="9">
        <f>TREND($B$96:$CQ$96,$B$6:$CQ$6,CM6,TRUE)</f>
        <v>202.39631311635299</v>
      </c>
      <c r="CN98" s="9">
        <f>TREND($B$96:$CQ$96,$B$6:$CQ$6,CN6,TRUE)</f>
        <v>202.74950896940368</v>
      </c>
      <c r="CO98" s="9">
        <f>TREND($B$96:$CQ$96,$B$6:$CQ$6,CO6,TRUE)</f>
        <v>203.10270482245426</v>
      </c>
      <c r="CP98" s="9">
        <f>TREND($B$96:$CQ$96,$B$6:$CQ$6,CP6,TRUE)</f>
        <v>203.45590067550484</v>
      </c>
      <c r="CQ98" s="9">
        <f>TREND($B$96:$CQ$96,$B$6:$CQ$6,CQ6,TRUE)</f>
        <v>203.80909652855541</v>
      </c>
      <c r="CR98" s="9"/>
      <c r="CS98" s="1" t="s">
        <v>88</v>
      </c>
      <c r="CV98" s="5"/>
      <c r="CW98" s="34"/>
      <c r="CX98" s="5"/>
      <c r="DA98" s="19"/>
      <c r="DC98" s="8">
        <v>1995</v>
      </c>
      <c r="DD98" s="19">
        <v>1003.4</v>
      </c>
      <c r="DG98" s="19"/>
      <c r="DO98" s="8">
        <v>1985</v>
      </c>
      <c r="DP98" s="19">
        <v>309</v>
      </c>
      <c r="DR98" s="8">
        <v>1962</v>
      </c>
      <c r="DS98" s="8">
        <v>367.03</v>
      </c>
      <c r="DU98" s="44">
        <v>2022</v>
      </c>
      <c r="DV98" s="44">
        <v>413.4</v>
      </c>
      <c r="DY98" s="8">
        <v>1962</v>
      </c>
      <c r="DZ98" s="19">
        <v>141.22399999999999</v>
      </c>
      <c r="EB98" s="44">
        <v>2022</v>
      </c>
      <c r="EC98" s="44">
        <v>153.4</v>
      </c>
      <c r="EE98" s="8">
        <v>1980</v>
      </c>
      <c r="EF98" s="8">
        <v>115</v>
      </c>
      <c r="EH98" s="8">
        <v>1962</v>
      </c>
      <c r="EI98" s="8">
        <v>172.97399999999999</v>
      </c>
      <c r="EK98" s="8">
        <v>1948</v>
      </c>
      <c r="EL98" s="8">
        <v>182.626</v>
      </c>
      <c r="EN98" s="8">
        <v>1943</v>
      </c>
      <c r="EO98" s="8">
        <v>154.94</v>
      </c>
      <c r="EQ98" s="44">
        <v>2022</v>
      </c>
      <c r="ER98" s="44">
        <v>220.6</v>
      </c>
      <c r="ET98" s="8">
        <v>1990</v>
      </c>
      <c r="EU98" s="8">
        <v>171.6</v>
      </c>
      <c r="EW98" s="8">
        <v>1943</v>
      </c>
      <c r="EX98" s="8">
        <v>191.51599999999999</v>
      </c>
      <c r="EZ98" s="8">
        <v>2001</v>
      </c>
      <c r="FA98" s="8">
        <v>161</v>
      </c>
      <c r="FC98" s="8">
        <v>1999</v>
      </c>
      <c r="FD98" s="8">
        <v>154.6</v>
      </c>
      <c r="FF98" s="8">
        <v>2010</v>
      </c>
      <c r="FG98" s="8">
        <v>131.6</v>
      </c>
      <c r="FI98" s="8">
        <v>1995</v>
      </c>
      <c r="FJ98" s="19">
        <v>244.10000000000002</v>
      </c>
      <c r="FL98" s="8">
        <v>1995</v>
      </c>
      <c r="FM98" s="19">
        <v>303.70000000000005</v>
      </c>
      <c r="FO98" s="8">
        <v>1995</v>
      </c>
      <c r="FP98" s="19">
        <v>416.20000000000005</v>
      </c>
      <c r="FR98" s="8">
        <v>1962</v>
      </c>
      <c r="FS98" s="8">
        <v>515.61999999999989</v>
      </c>
      <c r="GA98" s="8">
        <v>1995</v>
      </c>
      <c r="GB98" s="19">
        <v>734.80000000000007</v>
      </c>
      <c r="GJ98" s="8">
        <v>1995</v>
      </c>
      <c r="GK98" s="19">
        <v>951.1</v>
      </c>
      <c r="GM98" s="8">
        <v>2022</v>
      </c>
      <c r="GN98" s="19">
        <v>590.19999999999993</v>
      </c>
      <c r="GP98" s="8">
        <v>1995</v>
      </c>
      <c r="GQ98" s="19">
        <v>708.69999999999993</v>
      </c>
      <c r="GS98" s="8">
        <v>1995</v>
      </c>
      <c r="GT98" s="19">
        <v>830.9</v>
      </c>
      <c r="GV98" s="8">
        <v>1995</v>
      </c>
      <c r="GW98" s="19">
        <v>890.5</v>
      </c>
      <c r="GY98" s="8">
        <v>1953</v>
      </c>
      <c r="GZ98" s="19">
        <v>382.77800000000002</v>
      </c>
      <c r="HB98" s="8">
        <v>1985</v>
      </c>
      <c r="HC98" s="19">
        <v>291</v>
      </c>
    </row>
    <row r="99" spans="1:211">
      <c r="A99" s="1"/>
      <c r="CV99" s="5"/>
      <c r="CW99" s="34"/>
      <c r="CX99" s="5"/>
      <c r="DA99" s="19"/>
      <c r="DY99" s="8">
        <v>1985</v>
      </c>
      <c r="DZ99" s="19">
        <v>167</v>
      </c>
      <c r="EB99" s="8">
        <v>2018</v>
      </c>
      <c r="EC99" s="8">
        <v>181.4</v>
      </c>
      <c r="EE99" s="8">
        <v>1979</v>
      </c>
      <c r="EF99" s="8">
        <v>118</v>
      </c>
      <c r="FI99" s="8">
        <v>2018</v>
      </c>
      <c r="FJ99" s="19">
        <v>261.8</v>
      </c>
      <c r="FL99" s="44">
        <v>2018</v>
      </c>
      <c r="FM99" s="43">
        <v>315.40000000000003</v>
      </c>
    </row>
    <row r="100" spans="1:211">
      <c r="A100" s="1" t="s">
        <v>225</v>
      </c>
      <c r="B100" s="5"/>
      <c r="C100" s="25"/>
      <c r="G100"/>
      <c r="H100" s="17"/>
      <c r="I100" s="29"/>
      <c r="J100" s="29"/>
      <c r="K100"/>
      <c r="L100"/>
      <c r="M100" s="29"/>
      <c r="N100"/>
      <c r="Q100" s="5"/>
      <c r="R100" s="19"/>
      <c r="T100" s="5"/>
      <c r="W100" s="5"/>
      <c r="Z100" s="5"/>
      <c r="AC100" s="5"/>
      <c r="CS100" s="18" t="s">
        <v>1</v>
      </c>
      <c r="CT100" s="1" t="s">
        <v>225</v>
      </c>
      <c r="CV100" s="5"/>
      <c r="CW100" s="34"/>
      <c r="CX100" s="5"/>
      <c r="DA100" s="19"/>
    </row>
    <row r="101" spans="1:211">
      <c r="A101" s="1" t="s">
        <v>226</v>
      </c>
      <c r="B101" s="5">
        <v>1930</v>
      </c>
      <c r="C101" s="5">
        <v>1931</v>
      </c>
      <c r="D101" s="5">
        <v>1932</v>
      </c>
      <c r="E101" s="5">
        <v>1933</v>
      </c>
      <c r="F101" s="5">
        <v>1934</v>
      </c>
      <c r="G101" s="5">
        <v>1935</v>
      </c>
      <c r="H101" s="5">
        <v>1936</v>
      </c>
      <c r="I101" s="5">
        <v>1937</v>
      </c>
      <c r="J101" s="5">
        <v>1938</v>
      </c>
      <c r="K101" s="5">
        <v>1939</v>
      </c>
      <c r="L101" s="5">
        <v>1940</v>
      </c>
      <c r="M101" s="5">
        <v>1941</v>
      </c>
      <c r="N101" s="5">
        <v>1942</v>
      </c>
      <c r="O101" s="5">
        <v>1943</v>
      </c>
      <c r="P101" s="5">
        <v>1944</v>
      </c>
      <c r="Q101" s="5">
        <v>1945</v>
      </c>
      <c r="R101" s="5">
        <v>1946</v>
      </c>
      <c r="S101" s="5">
        <v>1947</v>
      </c>
      <c r="T101" s="5">
        <v>1948</v>
      </c>
      <c r="U101" s="5">
        <v>1949</v>
      </c>
      <c r="V101" s="5">
        <v>1950</v>
      </c>
      <c r="W101" s="5">
        <v>1951</v>
      </c>
      <c r="X101" s="5">
        <v>1952</v>
      </c>
      <c r="Y101" s="5">
        <v>1953</v>
      </c>
      <c r="Z101" s="5">
        <v>1954</v>
      </c>
      <c r="AA101" s="5">
        <v>1955</v>
      </c>
      <c r="AB101" s="5">
        <v>1956</v>
      </c>
      <c r="AC101" s="5">
        <v>1957</v>
      </c>
      <c r="AD101" s="5">
        <v>1958</v>
      </c>
      <c r="AE101" s="5">
        <v>1959</v>
      </c>
      <c r="AF101" s="5">
        <v>1960</v>
      </c>
      <c r="AG101" s="5">
        <v>1961</v>
      </c>
      <c r="AH101" s="5">
        <v>1962</v>
      </c>
      <c r="AI101" s="5">
        <v>1963</v>
      </c>
      <c r="AJ101" s="5">
        <v>1964</v>
      </c>
      <c r="AK101" s="5">
        <v>1965</v>
      </c>
      <c r="AL101" s="5">
        <v>1966</v>
      </c>
      <c r="AM101" s="5">
        <v>1967</v>
      </c>
      <c r="AN101" s="5">
        <v>1968</v>
      </c>
      <c r="AO101" s="5">
        <v>1969</v>
      </c>
      <c r="AP101" s="5">
        <v>1970</v>
      </c>
      <c r="AQ101" s="5">
        <v>1971</v>
      </c>
      <c r="AR101" s="5">
        <v>1972</v>
      </c>
      <c r="AS101" s="5">
        <v>1973</v>
      </c>
      <c r="AT101" s="5">
        <v>1974</v>
      </c>
      <c r="AU101" s="5">
        <v>1975</v>
      </c>
      <c r="AV101" s="5">
        <v>1976</v>
      </c>
      <c r="AW101" s="5">
        <v>1977</v>
      </c>
      <c r="AX101" s="5">
        <v>1978</v>
      </c>
      <c r="AY101" s="5">
        <v>1979</v>
      </c>
      <c r="AZ101" s="5">
        <v>1980</v>
      </c>
      <c r="BA101" s="5">
        <v>1981</v>
      </c>
      <c r="BB101" s="5">
        <v>1982</v>
      </c>
      <c r="BC101" s="5">
        <v>1983</v>
      </c>
      <c r="BD101" s="5">
        <v>1984</v>
      </c>
      <c r="BE101" s="5">
        <v>1985</v>
      </c>
      <c r="BF101" s="5">
        <v>1986</v>
      </c>
      <c r="BG101" s="5">
        <v>1987</v>
      </c>
      <c r="BH101" s="5">
        <v>1988</v>
      </c>
      <c r="BI101" s="5">
        <v>1989</v>
      </c>
      <c r="BJ101" s="5">
        <v>1990</v>
      </c>
      <c r="BK101" s="5">
        <v>1991</v>
      </c>
      <c r="BL101" s="5">
        <v>1992</v>
      </c>
      <c r="BM101" s="5">
        <v>1993</v>
      </c>
      <c r="BN101" s="5">
        <v>1994</v>
      </c>
      <c r="BO101" s="5">
        <v>1995</v>
      </c>
      <c r="BP101" s="5">
        <v>1996</v>
      </c>
      <c r="BQ101" s="5">
        <v>1997</v>
      </c>
      <c r="BR101" s="5">
        <v>1998</v>
      </c>
      <c r="BS101" s="5">
        <v>1999</v>
      </c>
      <c r="BT101" s="1">
        <v>2000</v>
      </c>
      <c r="BU101" s="1">
        <v>2001</v>
      </c>
      <c r="BV101" s="1">
        <v>2002</v>
      </c>
      <c r="BW101" s="1">
        <v>2003</v>
      </c>
      <c r="BX101" s="1">
        <v>2004</v>
      </c>
      <c r="BY101" s="1">
        <v>2005</v>
      </c>
      <c r="BZ101" s="1">
        <v>2006</v>
      </c>
      <c r="CA101" s="1">
        <v>2007</v>
      </c>
      <c r="CB101" s="1">
        <v>2008</v>
      </c>
      <c r="CC101" s="1">
        <v>2009</v>
      </c>
      <c r="CD101" s="1">
        <v>2010</v>
      </c>
      <c r="CE101" s="1">
        <v>2011</v>
      </c>
      <c r="CF101" s="1">
        <v>2012</v>
      </c>
      <c r="CG101" s="1">
        <v>2013</v>
      </c>
      <c r="CH101" s="25">
        <v>2014</v>
      </c>
      <c r="CI101" s="25">
        <v>2015</v>
      </c>
      <c r="CJ101" s="25">
        <v>2016</v>
      </c>
      <c r="CK101" s="25">
        <v>2017</v>
      </c>
      <c r="CL101" s="25">
        <v>2018</v>
      </c>
      <c r="CM101" s="25">
        <v>2019</v>
      </c>
      <c r="CN101" s="25">
        <v>2020</v>
      </c>
      <c r="CO101" s="25">
        <v>2021</v>
      </c>
      <c r="CP101" s="25">
        <v>2022</v>
      </c>
      <c r="CQ101" s="25">
        <v>2023</v>
      </c>
      <c r="CR101" s="25">
        <v>2024</v>
      </c>
      <c r="CS101" s="18" t="s">
        <v>357</v>
      </c>
      <c r="CT101" s="1" t="s">
        <v>226</v>
      </c>
      <c r="CV101" s="5"/>
      <c r="CW101" s="34"/>
      <c r="CX101" s="5"/>
      <c r="DA101" s="19"/>
    </row>
    <row r="102" spans="1:211">
      <c r="A102" s="1" t="s">
        <v>2</v>
      </c>
      <c r="B102" s="5"/>
      <c r="C102" s="25"/>
      <c r="G102"/>
      <c r="H102" s="17"/>
      <c r="I102" s="29"/>
      <c r="J102" s="29"/>
      <c r="K102"/>
      <c r="L102"/>
      <c r="M102" s="29"/>
      <c r="N102"/>
      <c r="Q102" s="5"/>
      <c r="R102" s="19"/>
      <c r="T102" s="5"/>
      <c r="W102" s="5"/>
      <c r="Z102" s="5"/>
      <c r="AC102" s="5"/>
      <c r="BF102" s="8">
        <v>7</v>
      </c>
      <c r="BG102" s="8">
        <v>1</v>
      </c>
      <c r="BH102" s="8">
        <v>1</v>
      </c>
      <c r="BI102" s="8">
        <v>5</v>
      </c>
      <c r="BJ102" s="8">
        <v>3</v>
      </c>
      <c r="BK102" s="8">
        <v>7</v>
      </c>
      <c r="BL102" s="8">
        <v>3</v>
      </c>
      <c r="BM102" s="8">
        <v>7</v>
      </c>
      <c r="BN102" s="8">
        <v>4</v>
      </c>
      <c r="BO102" s="8">
        <v>6</v>
      </c>
      <c r="BP102" s="30">
        <v>2</v>
      </c>
      <c r="BQ102" s="30">
        <v>7</v>
      </c>
      <c r="BR102" s="30">
        <v>4</v>
      </c>
      <c r="BS102" s="30">
        <v>6</v>
      </c>
      <c r="BT102" s="30">
        <v>8</v>
      </c>
      <c r="BU102" s="30">
        <v>1</v>
      </c>
      <c r="BV102" s="30">
        <v>9</v>
      </c>
      <c r="BW102" s="30">
        <v>4</v>
      </c>
      <c r="BX102" s="30">
        <v>7</v>
      </c>
      <c r="BY102" s="30">
        <v>5</v>
      </c>
      <c r="BZ102" s="8">
        <v>4</v>
      </c>
      <c r="CA102" s="8">
        <v>7</v>
      </c>
      <c r="CB102" s="8">
        <v>4</v>
      </c>
      <c r="CC102" s="8">
        <v>2</v>
      </c>
      <c r="CD102" s="32">
        <v>4</v>
      </c>
      <c r="CE102" s="8">
        <v>3</v>
      </c>
      <c r="CF102" s="8">
        <v>3</v>
      </c>
      <c r="CG102" s="8">
        <v>5</v>
      </c>
      <c r="CH102" s="8">
        <v>8</v>
      </c>
      <c r="CI102" s="8">
        <v>2</v>
      </c>
      <c r="CJ102" s="8">
        <v>8</v>
      </c>
      <c r="CK102" s="8">
        <v>5</v>
      </c>
      <c r="CL102" s="8">
        <v>7</v>
      </c>
      <c r="CM102" s="8">
        <v>2</v>
      </c>
      <c r="CN102" s="8">
        <v>0</v>
      </c>
      <c r="CO102" s="8">
        <v>3</v>
      </c>
      <c r="CP102" s="8">
        <v>2</v>
      </c>
      <c r="CQ102" s="8">
        <v>6</v>
      </c>
      <c r="CR102" s="8">
        <v>2</v>
      </c>
      <c r="CS102" s="26">
        <f t="shared" ref="CS102:CS113" si="132">AVERAGE(BF102:CQ102)</f>
        <v>4.5263157894736841</v>
      </c>
      <c r="CT102" s="1" t="s">
        <v>2</v>
      </c>
      <c r="CV102" s="5"/>
      <c r="CW102" s="34"/>
      <c r="CX102" s="5"/>
      <c r="DA102" s="19"/>
    </row>
    <row r="103" spans="1:211">
      <c r="A103" s="1" t="s">
        <v>3</v>
      </c>
      <c r="B103" s="5"/>
      <c r="C103" s="25"/>
      <c r="G103"/>
      <c r="H103" s="17"/>
      <c r="I103" s="29"/>
      <c r="J103" s="29"/>
      <c r="K103"/>
      <c r="L103"/>
      <c r="M103" s="29"/>
      <c r="N103"/>
      <c r="Q103" s="5"/>
      <c r="R103" s="19"/>
      <c r="T103" s="5"/>
      <c r="W103" s="5"/>
      <c r="Z103" s="5"/>
      <c r="AC103" s="5"/>
      <c r="BF103" s="8">
        <v>9</v>
      </c>
      <c r="BG103" s="8">
        <v>10</v>
      </c>
      <c r="BH103" s="8">
        <v>9</v>
      </c>
      <c r="BI103" s="8">
        <v>4</v>
      </c>
      <c r="BJ103" s="8">
        <v>2</v>
      </c>
      <c r="BK103" s="8">
        <v>6</v>
      </c>
      <c r="BL103" s="8">
        <v>5</v>
      </c>
      <c r="BM103" s="8">
        <v>5</v>
      </c>
      <c r="BN103" s="8">
        <v>2</v>
      </c>
      <c r="BO103" s="8">
        <v>4</v>
      </c>
      <c r="BP103" s="30">
        <v>6</v>
      </c>
      <c r="BQ103" s="30">
        <v>5</v>
      </c>
      <c r="BR103" s="30">
        <v>5</v>
      </c>
      <c r="BS103" s="30">
        <v>2</v>
      </c>
      <c r="BT103" s="30">
        <v>4</v>
      </c>
      <c r="BU103" s="30">
        <v>3</v>
      </c>
      <c r="BV103" s="30">
        <v>4</v>
      </c>
      <c r="BW103" s="30">
        <v>4</v>
      </c>
      <c r="BX103" s="30">
        <v>12</v>
      </c>
      <c r="BY103" s="30">
        <v>4</v>
      </c>
      <c r="BZ103" s="8">
        <v>6</v>
      </c>
      <c r="CA103" s="8">
        <v>4</v>
      </c>
      <c r="CB103" s="8">
        <v>5</v>
      </c>
      <c r="CC103" s="8">
        <v>6</v>
      </c>
      <c r="CD103" s="32">
        <v>3</v>
      </c>
      <c r="CE103" s="8">
        <v>3</v>
      </c>
      <c r="CF103" s="8">
        <v>2</v>
      </c>
      <c r="CG103" s="8">
        <v>2</v>
      </c>
      <c r="CH103" s="8">
        <v>2</v>
      </c>
      <c r="CI103" s="8">
        <v>4</v>
      </c>
      <c r="CJ103" s="8">
        <v>2</v>
      </c>
      <c r="CK103" s="8">
        <v>4</v>
      </c>
      <c r="CL103" s="8">
        <v>10</v>
      </c>
      <c r="CM103" s="8">
        <v>2</v>
      </c>
      <c r="CN103" s="8">
        <v>2</v>
      </c>
      <c r="CO103" s="8">
        <v>3</v>
      </c>
      <c r="CP103" s="8">
        <v>7</v>
      </c>
      <c r="CQ103" s="8">
        <v>6</v>
      </c>
      <c r="CR103" s="8">
        <v>2</v>
      </c>
      <c r="CS103" s="26">
        <f t="shared" si="132"/>
        <v>4.6842105263157894</v>
      </c>
      <c r="CT103" s="1" t="s">
        <v>3</v>
      </c>
      <c r="CV103" s="5"/>
      <c r="CW103" s="34"/>
      <c r="CX103" s="5"/>
      <c r="DA103" s="19"/>
      <c r="DD103" s="19"/>
      <c r="DG103" s="19"/>
    </row>
    <row r="104" spans="1:211">
      <c r="A104" s="1" t="s">
        <v>4</v>
      </c>
      <c r="B104" s="5"/>
      <c r="C104" s="25"/>
      <c r="G104"/>
      <c r="H104" s="17"/>
      <c r="I104" s="29"/>
      <c r="J104" s="29"/>
      <c r="K104"/>
      <c r="L104"/>
      <c r="M104" s="29"/>
      <c r="N104"/>
      <c r="Q104" s="5"/>
      <c r="R104" s="19"/>
      <c r="T104" s="5"/>
      <c r="W104" s="5"/>
      <c r="Z104" s="5"/>
      <c r="AC104" s="5"/>
      <c r="BF104" s="8">
        <v>4</v>
      </c>
      <c r="BG104" s="8">
        <v>9</v>
      </c>
      <c r="BH104" s="8">
        <v>7</v>
      </c>
      <c r="BI104" s="8">
        <v>3</v>
      </c>
      <c r="BJ104" s="8">
        <v>5</v>
      </c>
      <c r="BK104" s="8">
        <v>4</v>
      </c>
      <c r="BL104" s="8">
        <v>4</v>
      </c>
      <c r="BM104" s="8">
        <v>7</v>
      </c>
      <c r="BN104" s="8">
        <v>4</v>
      </c>
      <c r="BO104" s="8">
        <v>5</v>
      </c>
      <c r="BP104" s="30">
        <v>8</v>
      </c>
      <c r="BQ104" s="30">
        <v>7</v>
      </c>
      <c r="BR104" s="30">
        <v>4</v>
      </c>
      <c r="BS104" s="30">
        <v>6</v>
      </c>
      <c r="BT104" s="30">
        <v>4</v>
      </c>
      <c r="BU104" s="30">
        <v>2</v>
      </c>
      <c r="BV104" s="30">
        <v>3</v>
      </c>
      <c r="BW104" s="30">
        <v>6</v>
      </c>
      <c r="BX104" s="30">
        <v>4</v>
      </c>
      <c r="BY104" s="30">
        <v>7</v>
      </c>
      <c r="BZ104" s="8">
        <v>6</v>
      </c>
      <c r="CA104" s="8">
        <v>2</v>
      </c>
      <c r="CB104" s="8">
        <v>3</v>
      </c>
      <c r="CC104" s="8">
        <v>4</v>
      </c>
      <c r="CD104" s="32">
        <v>5</v>
      </c>
      <c r="CE104" s="8">
        <v>8</v>
      </c>
      <c r="CF104" s="8">
        <v>5</v>
      </c>
      <c r="CG104" s="8">
        <v>4</v>
      </c>
      <c r="CH104" s="8">
        <v>3</v>
      </c>
      <c r="CI104" s="8">
        <v>4</v>
      </c>
      <c r="CJ104" s="8">
        <v>2</v>
      </c>
      <c r="CK104" s="8">
        <v>6</v>
      </c>
      <c r="CL104" s="8">
        <v>7</v>
      </c>
      <c r="CM104" s="8">
        <v>7</v>
      </c>
      <c r="CN104" s="8">
        <v>4</v>
      </c>
      <c r="CO104" s="8">
        <v>4</v>
      </c>
      <c r="CP104" s="8">
        <v>3</v>
      </c>
      <c r="CQ104" s="8">
        <v>6</v>
      </c>
      <c r="CR104" s="8">
        <v>2</v>
      </c>
      <c r="CS104" s="26">
        <f>AVERAGE(BF104:CR104)</f>
        <v>4.8205128205128203</v>
      </c>
      <c r="CT104" s="1" t="s">
        <v>4</v>
      </c>
      <c r="CV104" s="5"/>
      <c r="CW104" s="34"/>
      <c r="CX104" s="1"/>
      <c r="DA104" s="19"/>
      <c r="DD104" s="19"/>
      <c r="DG104" s="19"/>
      <c r="DJ104" s="19"/>
      <c r="DM104" s="27"/>
      <c r="DP104" s="19"/>
      <c r="DZ104" s="19"/>
      <c r="FJ104" s="19"/>
      <c r="FM104" s="19"/>
      <c r="FP104" s="19"/>
      <c r="GB104" s="19"/>
      <c r="GE104" s="19"/>
      <c r="GK104" s="19"/>
    </row>
    <row r="105" spans="1:211">
      <c r="A105" s="1" t="s">
        <v>5</v>
      </c>
      <c r="B105" s="5"/>
      <c r="C105" s="25"/>
      <c r="G105"/>
      <c r="H105" s="17"/>
      <c r="I105" s="29"/>
      <c r="J105" s="29"/>
      <c r="K105"/>
      <c r="L105"/>
      <c r="M105" s="29"/>
      <c r="N105"/>
      <c r="Q105" s="5"/>
      <c r="R105" s="19"/>
      <c r="T105" s="5"/>
      <c r="W105" s="5"/>
      <c r="Z105" s="5"/>
      <c r="AC105" s="5"/>
      <c r="BF105" s="8">
        <v>7</v>
      </c>
      <c r="BG105" s="8">
        <v>6</v>
      </c>
      <c r="BH105" s="8">
        <v>2</v>
      </c>
      <c r="BI105" s="8">
        <v>3</v>
      </c>
      <c r="BJ105" s="8">
        <v>5</v>
      </c>
      <c r="BK105" s="8">
        <v>7</v>
      </c>
      <c r="BL105" s="8">
        <v>0</v>
      </c>
      <c r="BM105" s="8">
        <v>4</v>
      </c>
      <c r="BN105" s="8">
        <v>4</v>
      </c>
      <c r="BO105" s="8">
        <v>11</v>
      </c>
      <c r="BP105" s="30">
        <v>11</v>
      </c>
      <c r="BQ105" s="30">
        <v>8</v>
      </c>
      <c r="BR105" s="30">
        <v>4</v>
      </c>
      <c r="BS105" s="30">
        <v>6</v>
      </c>
      <c r="BT105" s="30">
        <v>6</v>
      </c>
      <c r="BU105" s="30">
        <v>2</v>
      </c>
      <c r="BV105" s="30">
        <v>3</v>
      </c>
      <c r="BW105" s="30">
        <v>2</v>
      </c>
      <c r="BX105" s="30">
        <v>5</v>
      </c>
      <c r="BY105" s="30">
        <v>2</v>
      </c>
      <c r="BZ105" s="8">
        <v>8</v>
      </c>
      <c r="CA105" s="8">
        <v>7</v>
      </c>
      <c r="CB105" s="8">
        <v>10</v>
      </c>
      <c r="CC105" s="8">
        <v>6</v>
      </c>
      <c r="CD105" s="32">
        <v>3</v>
      </c>
      <c r="CE105" s="8">
        <v>7</v>
      </c>
      <c r="CF105" s="8">
        <v>3</v>
      </c>
      <c r="CG105" s="8">
        <v>10</v>
      </c>
      <c r="CH105" s="8">
        <v>11</v>
      </c>
      <c r="CI105" s="8">
        <v>9</v>
      </c>
      <c r="CJ105" s="8">
        <v>2</v>
      </c>
      <c r="CK105" s="8">
        <v>9</v>
      </c>
      <c r="CL105" s="8">
        <v>5</v>
      </c>
      <c r="CM105" s="8">
        <v>8</v>
      </c>
      <c r="CN105" s="8">
        <v>4</v>
      </c>
      <c r="CO105" s="8">
        <v>3</v>
      </c>
      <c r="CP105" s="8">
        <v>1</v>
      </c>
      <c r="CQ105" s="8">
        <v>8</v>
      </c>
      <c r="CS105" s="26">
        <f t="shared" si="132"/>
        <v>5.5789473684210522</v>
      </c>
      <c r="CT105" s="1" t="s">
        <v>5</v>
      </c>
      <c r="CV105" s="5"/>
      <c r="CW105" s="34"/>
      <c r="CX105" s="5"/>
      <c r="DA105" s="19"/>
      <c r="DD105" s="19"/>
      <c r="DG105" s="19"/>
      <c r="DJ105" s="19"/>
      <c r="DM105" s="27"/>
      <c r="DP105" s="19"/>
      <c r="DZ105" s="19"/>
      <c r="FJ105" s="19"/>
      <c r="FM105" s="19"/>
      <c r="FP105" s="19"/>
      <c r="GB105" s="19"/>
      <c r="GE105" s="19"/>
      <c r="GK105" s="19"/>
    </row>
    <row r="106" spans="1:211">
      <c r="A106" s="1" t="s">
        <v>6</v>
      </c>
      <c r="B106" s="5"/>
      <c r="C106" s="25"/>
      <c r="G106"/>
      <c r="H106" s="17"/>
      <c r="I106" s="29"/>
      <c r="J106" s="29"/>
      <c r="K106"/>
      <c r="L106"/>
      <c r="M106" s="29"/>
      <c r="N106"/>
      <c r="Q106" s="5"/>
      <c r="R106" s="19"/>
      <c r="T106" s="5"/>
      <c r="W106" s="5"/>
      <c r="Z106" s="5"/>
      <c r="AC106" s="5"/>
      <c r="BF106" s="8">
        <v>8</v>
      </c>
      <c r="BG106" s="8">
        <v>6</v>
      </c>
      <c r="BH106" s="8">
        <v>6</v>
      </c>
      <c r="BI106" s="8">
        <v>5</v>
      </c>
      <c r="BJ106" s="8">
        <v>3</v>
      </c>
      <c r="BK106" s="8">
        <v>5</v>
      </c>
      <c r="BL106" s="8">
        <v>6</v>
      </c>
      <c r="BM106" s="8">
        <v>7</v>
      </c>
      <c r="BN106" s="8">
        <v>4</v>
      </c>
      <c r="BO106" s="8">
        <v>4</v>
      </c>
      <c r="BP106" s="30">
        <v>4</v>
      </c>
      <c r="BQ106" s="30">
        <v>6</v>
      </c>
      <c r="BR106" s="30">
        <v>6</v>
      </c>
      <c r="BS106" s="30">
        <v>5</v>
      </c>
      <c r="BT106" s="30">
        <v>7</v>
      </c>
      <c r="BU106" s="30">
        <v>7</v>
      </c>
      <c r="BV106" s="30">
        <v>3</v>
      </c>
      <c r="BW106" s="30">
        <v>7</v>
      </c>
      <c r="BX106" s="30">
        <v>7</v>
      </c>
      <c r="BY106" s="30">
        <v>8</v>
      </c>
      <c r="BZ106" s="8">
        <v>8</v>
      </c>
      <c r="CA106" s="8">
        <v>5</v>
      </c>
      <c r="CB106" s="8">
        <v>2</v>
      </c>
      <c r="CC106" s="8">
        <v>7</v>
      </c>
      <c r="CD106" s="32">
        <v>13</v>
      </c>
      <c r="CE106" s="8">
        <v>12</v>
      </c>
      <c r="CF106" s="8">
        <v>5</v>
      </c>
      <c r="CG106" s="8">
        <v>8</v>
      </c>
      <c r="CH106" s="8">
        <v>4</v>
      </c>
      <c r="CI106" s="8">
        <v>3</v>
      </c>
      <c r="CJ106" s="8">
        <v>14</v>
      </c>
      <c r="CK106" s="8">
        <v>6</v>
      </c>
      <c r="CL106" s="8">
        <v>9</v>
      </c>
      <c r="CM106" s="8">
        <v>6</v>
      </c>
      <c r="CN106" s="8">
        <v>7</v>
      </c>
      <c r="CO106" s="8">
        <v>9</v>
      </c>
      <c r="CP106" s="8">
        <v>6</v>
      </c>
      <c r="CQ106" s="8">
        <v>9</v>
      </c>
      <c r="CS106" s="26">
        <f t="shared" si="132"/>
        <v>6.5</v>
      </c>
      <c r="CT106" s="1" t="s">
        <v>6</v>
      </c>
      <c r="CV106" s="5"/>
      <c r="CW106" s="34"/>
      <c r="DA106" s="19"/>
      <c r="DD106" s="19"/>
      <c r="DG106" s="19"/>
      <c r="DJ106" s="19"/>
      <c r="DM106" s="27"/>
      <c r="DP106" s="19"/>
      <c r="DZ106" s="19"/>
      <c r="FJ106" s="19"/>
      <c r="FM106" s="19"/>
      <c r="FP106" s="19"/>
      <c r="GB106" s="19"/>
      <c r="GE106" s="19"/>
      <c r="GK106" s="19"/>
    </row>
    <row r="107" spans="1:211" ht="13.5">
      <c r="A107" s="1" t="s">
        <v>7</v>
      </c>
      <c r="B107" s="5"/>
      <c r="C107" s="25"/>
      <c r="G107"/>
      <c r="H107" s="17"/>
      <c r="I107" s="29"/>
      <c r="J107" s="29"/>
      <c r="K107"/>
      <c r="L107"/>
      <c r="M107" s="29"/>
      <c r="N107"/>
      <c r="Q107" s="5"/>
      <c r="R107" s="19"/>
      <c r="T107" s="5"/>
      <c r="W107" s="5"/>
      <c r="Z107" s="5"/>
      <c r="AC107" s="5"/>
      <c r="BF107" s="8">
        <v>11</v>
      </c>
      <c r="BG107" s="8">
        <v>4</v>
      </c>
      <c r="BH107" s="8">
        <v>4</v>
      </c>
      <c r="BI107" s="8">
        <v>11</v>
      </c>
      <c r="BJ107" s="8">
        <v>4</v>
      </c>
      <c r="BK107" s="8">
        <v>8</v>
      </c>
      <c r="BL107" s="8">
        <v>2</v>
      </c>
      <c r="BM107" s="8">
        <v>11</v>
      </c>
      <c r="BN107" s="8">
        <v>11</v>
      </c>
      <c r="BO107" s="8">
        <v>11</v>
      </c>
      <c r="BP107" s="30">
        <v>8</v>
      </c>
      <c r="BQ107" s="30">
        <v>3</v>
      </c>
      <c r="BR107" s="30">
        <v>11</v>
      </c>
      <c r="BS107" s="30">
        <v>7</v>
      </c>
      <c r="BT107" s="30">
        <v>9</v>
      </c>
      <c r="BU107" s="30">
        <v>6</v>
      </c>
      <c r="BV107" s="30">
        <v>10</v>
      </c>
      <c r="BW107" s="30">
        <v>10</v>
      </c>
      <c r="BX107" s="30">
        <v>10</v>
      </c>
      <c r="BY107" s="30">
        <v>6</v>
      </c>
      <c r="BZ107" s="8">
        <v>7</v>
      </c>
      <c r="CA107" s="8">
        <v>9</v>
      </c>
      <c r="CB107" s="8">
        <v>6</v>
      </c>
      <c r="CC107" s="8">
        <v>8</v>
      </c>
      <c r="CD107" s="32">
        <v>15</v>
      </c>
      <c r="CE107" s="8">
        <v>8</v>
      </c>
      <c r="CF107" s="8">
        <v>5</v>
      </c>
      <c r="CG107" s="8">
        <v>10</v>
      </c>
      <c r="CH107" s="8">
        <v>9</v>
      </c>
      <c r="CI107" s="8">
        <v>6</v>
      </c>
      <c r="CJ107" s="8">
        <v>9</v>
      </c>
      <c r="CK107" s="8">
        <v>2</v>
      </c>
      <c r="CL107" s="8">
        <v>5</v>
      </c>
      <c r="CM107" s="8">
        <v>3</v>
      </c>
      <c r="CN107" s="8">
        <v>8</v>
      </c>
      <c r="CO107" s="8">
        <v>5</v>
      </c>
      <c r="CP107" s="8">
        <v>12</v>
      </c>
      <c r="CQ107" s="8">
        <v>6</v>
      </c>
      <c r="CS107" s="26">
        <f t="shared" si="132"/>
        <v>7.6315789473684212</v>
      </c>
      <c r="CT107" s="1" t="s">
        <v>7</v>
      </c>
      <c r="CV107" s="5"/>
      <c r="CW107" s="40"/>
      <c r="CX107" s="5"/>
      <c r="DA107" s="19"/>
      <c r="DD107" s="19"/>
      <c r="DG107" s="19"/>
      <c r="DJ107" s="19"/>
      <c r="DM107" s="27"/>
      <c r="DP107" s="19"/>
      <c r="DZ107" s="19"/>
      <c r="FJ107" s="19"/>
      <c r="FM107" s="19"/>
      <c r="FP107" s="19"/>
      <c r="GB107" s="19"/>
      <c r="GE107" s="19"/>
      <c r="GK107" s="19"/>
    </row>
    <row r="108" spans="1:211">
      <c r="A108" s="1" t="s">
        <v>8</v>
      </c>
      <c r="B108" s="5"/>
      <c r="C108" s="25"/>
      <c r="G108"/>
      <c r="H108" s="17"/>
      <c r="I108" s="29"/>
      <c r="J108" s="29"/>
      <c r="K108"/>
      <c r="L108"/>
      <c r="M108" s="29"/>
      <c r="N108"/>
      <c r="Q108" s="5"/>
      <c r="R108" s="19"/>
      <c r="T108" s="5"/>
      <c r="W108" s="5"/>
      <c r="Z108" s="5"/>
      <c r="AC108" s="5"/>
      <c r="BF108" s="8">
        <v>8</v>
      </c>
      <c r="BG108" s="8">
        <v>7</v>
      </c>
      <c r="BH108" s="8">
        <v>8</v>
      </c>
      <c r="BI108" s="8">
        <v>3</v>
      </c>
      <c r="BJ108" s="8">
        <v>7</v>
      </c>
      <c r="BK108" s="8">
        <v>5</v>
      </c>
      <c r="BL108" s="8">
        <v>8</v>
      </c>
      <c r="BM108" s="8">
        <v>3</v>
      </c>
      <c r="BN108" s="8">
        <v>13</v>
      </c>
      <c r="BO108" s="8">
        <v>9</v>
      </c>
      <c r="BP108" s="30">
        <v>11</v>
      </c>
      <c r="BQ108" s="30">
        <v>6</v>
      </c>
      <c r="BR108" s="30">
        <v>10</v>
      </c>
      <c r="BS108" s="30">
        <v>8</v>
      </c>
      <c r="BT108" s="30">
        <v>7</v>
      </c>
      <c r="BU108" s="30">
        <v>6</v>
      </c>
      <c r="BV108" s="30">
        <v>3</v>
      </c>
      <c r="BW108" s="30">
        <v>4</v>
      </c>
      <c r="BX108" s="30">
        <v>8</v>
      </c>
      <c r="BY108" s="30">
        <v>7</v>
      </c>
      <c r="BZ108" s="8">
        <v>9</v>
      </c>
      <c r="CA108" s="8">
        <v>10</v>
      </c>
      <c r="CB108" s="8">
        <v>14</v>
      </c>
      <c r="CC108" s="8">
        <v>6</v>
      </c>
      <c r="CD108" s="32">
        <v>7</v>
      </c>
      <c r="CE108" s="8">
        <v>7</v>
      </c>
      <c r="CF108" s="8">
        <v>9</v>
      </c>
      <c r="CG108" s="8">
        <v>3</v>
      </c>
      <c r="CH108" s="8">
        <v>3</v>
      </c>
      <c r="CI108" s="8">
        <v>7</v>
      </c>
      <c r="CJ108" s="8">
        <v>4</v>
      </c>
      <c r="CK108" s="8">
        <v>8</v>
      </c>
      <c r="CL108" s="8">
        <v>8</v>
      </c>
      <c r="CM108" s="8">
        <v>11</v>
      </c>
      <c r="CN108" s="8">
        <v>3</v>
      </c>
      <c r="CO108" s="8">
        <v>9</v>
      </c>
      <c r="CP108" s="8">
        <v>13</v>
      </c>
      <c r="CQ108" s="8">
        <v>6</v>
      </c>
      <c r="CS108" s="26">
        <f t="shared" si="132"/>
        <v>7.3157894736842106</v>
      </c>
      <c r="CT108" s="1" t="s">
        <v>8</v>
      </c>
      <c r="CV108" s="5"/>
      <c r="CW108" s="34"/>
      <c r="CX108" s="5"/>
      <c r="DA108" s="19"/>
      <c r="DD108" s="19"/>
      <c r="DG108" s="19"/>
      <c r="DJ108" s="19"/>
      <c r="DM108" s="27"/>
      <c r="DP108" s="19"/>
      <c r="DZ108" s="19"/>
      <c r="FJ108" s="19"/>
      <c r="FM108" s="19"/>
      <c r="FP108" s="19"/>
      <c r="GB108" s="19"/>
      <c r="GE108" s="19"/>
      <c r="GK108" s="19"/>
    </row>
    <row r="109" spans="1:211">
      <c r="A109" s="1" t="s">
        <v>9</v>
      </c>
      <c r="B109" s="5"/>
      <c r="C109" s="25"/>
      <c r="G109"/>
      <c r="H109" s="17"/>
      <c r="I109" s="29"/>
      <c r="J109" s="29"/>
      <c r="K109"/>
      <c r="L109"/>
      <c r="M109" s="29"/>
      <c r="N109"/>
      <c r="Q109" s="5"/>
      <c r="R109" s="19"/>
      <c r="T109" s="5"/>
      <c r="W109" s="5"/>
      <c r="Z109" s="5"/>
      <c r="AC109" s="5"/>
      <c r="BF109" s="8">
        <v>10</v>
      </c>
      <c r="BG109" s="8">
        <v>5</v>
      </c>
      <c r="BH109" s="8">
        <v>6</v>
      </c>
      <c r="BI109" s="8">
        <v>9</v>
      </c>
      <c r="BJ109" s="8">
        <v>15</v>
      </c>
      <c r="BK109" s="8">
        <v>11</v>
      </c>
      <c r="BL109" s="8">
        <v>11</v>
      </c>
      <c r="BM109" s="8">
        <v>4</v>
      </c>
      <c r="BN109" s="8">
        <v>8</v>
      </c>
      <c r="BO109" s="8">
        <v>10</v>
      </c>
      <c r="BP109" s="30">
        <v>7</v>
      </c>
      <c r="BQ109" s="30">
        <v>6</v>
      </c>
      <c r="BR109" s="30">
        <v>9</v>
      </c>
      <c r="BS109" s="30">
        <v>8</v>
      </c>
      <c r="BT109" s="30">
        <v>9</v>
      </c>
      <c r="BU109" s="30">
        <v>10</v>
      </c>
      <c r="BV109" s="30">
        <v>7</v>
      </c>
      <c r="BW109" s="30">
        <v>6</v>
      </c>
      <c r="BX109" s="30">
        <v>7</v>
      </c>
      <c r="BY109" s="30">
        <v>4</v>
      </c>
      <c r="BZ109" s="8">
        <v>8</v>
      </c>
      <c r="CA109" s="8">
        <v>4</v>
      </c>
      <c r="CB109" s="8">
        <v>11</v>
      </c>
      <c r="CC109" s="8">
        <v>6</v>
      </c>
      <c r="CD109" s="32">
        <v>14</v>
      </c>
      <c r="CE109" s="8">
        <v>5</v>
      </c>
      <c r="CF109" s="8">
        <v>10</v>
      </c>
      <c r="CG109" s="8">
        <v>9</v>
      </c>
      <c r="CH109" s="8">
        <v>2</v>
      </c>
      <c r="CI109" s="8">
        <v>8</v>
      </c>
      <c r="CJ109" s="8">
        <v>7</v>
      </c>
      <c r="CK109" s="8">
        <v>12</v>
      </c>
      <c r="CL109" s="8">
        <v>9</v>
      </c>
      <c r="CM109" s="8">
        <v>6</v>
      </c>
      <c r="CN109" s="8">
        <v>5</v>
      </c>
      <c r="CO109" s="8">
        <v>8</v>
      </c>
      <c r="CP109" s="8">
        <v>10</v>
      </c>
      <c r="CQ109" s="8">
        <v>5</v>
      </c>
      <c r="CS109" s="26">
        <f t="shared" si="132"/>
        <v>7.9210526315789478</v>
      </c>
      <c r="CT109" s="1" t="s">
        <v>9</v>
      </c>
      <c r="CV109" s="5"/>
      <c r="CW109" s="31"/>
      <c r="CX109" s="5"/>
      <c r="DA109" s="19"/>
      <c r="DD109" s="19"/>
      <c r="DG109" s="19"/>
      <c r="DJ109" s="19"/>
      <c r="DM109" s="27"/>
      <c r="DP109" s="19"/>
      <c r="DZ109" s="19"/>
      <c r="FJ109" s="19"/>
      <c r="FM109" s="19"/>
      <c r="FP109" s="19"/>
      <c r="GB109" s="19"/>
      <c r="GE109" s="19"/>
      <c r="GK109" s="19"/>
    </row>
    <row r="110" spans="1:211">
      <c r="A110" s="1" t="s">
        <v>10</v>
      </c>
      <c r="B110" s="5"/>
      <c r="C110" s="25"/>
      <c r="G110"/>
      <c r="H110" s="17"/>
      <c r="I110" s="29"/>
      <c r="J110" s="29"/>
      <c r="K110"/>
      <c r="L110"/>
      <c r="M110" s="29"/>
      <c r="N110"/>
      <c r="Q110" s="5"/>
      <c r="R110" s="19"/>
      <c r="T110" s="5"/>
      <c r="W110" s="5"/>
      <c r="Z110" s="5"/>
      <c r="AC110" s="5"/>
      <c r="BF110" s="8">
        <v>8</v>
      </c>
      <c r="BG110" s="8">
        <v>5</v>
      </c>
      <c r="BH110" s="8">
        <v>4</v>
      </c>
      <c r="BI110" s="8">
        <v>7</v>
      </c>
      <c r="BJ110" s="8">
        <v>5</v>
      </c>
      <c r="BK110" s="8">
        <v>11</v>
      </c>
      <c r="BL110" s="8">
        <v>10</v>
      </c>
      <c r="BM110" s="8">
        <v>10</v>
      </c>
      <c r="BN110" s="8">
        <v>12</v>
      </c>
      <c r="BO110" s="8">
        <v>10</v>
      </c>
      <c r="BP110" s="30">
        <v>13</v>
      </c>
      <c r="BQ110" s="30">
        <v>6</v>
      </c>
      <c r="BR110" s="30">
        <v>8</v>
      </c>
      <c r="BS110" s="30">
        <v>8</v>
      </c>
      <c r="BT110" s="30">
        <v>9</v>
      </c>
      <c r="BU110" s="30">
        <v>3</v>
      </c>
      <c r="BV110" s="30">
        <v>8</v>
      </c>
      <c r="BW110" s="30">
        <v>13</v>
      </c>
      <c r="BX110" s="30">
        <v>8</v>
      </c>
      <c r="BY110" s="30">
        <v>4</v>
      </c>
      <c r="BZ110" s="8">
        <v>3</v>
      </c>
      <c r="CA110" s="8">
        <v>5</v>
      </c>
      <c r="CB110" s="8">
        <v>9</v>
      </c>
      <c r="CC110" s="8">
        <v>7</v>
      </c>
      <c r="CD110" s="32">
        <v>13</v>
      </c>
      <c r="CE110" s="8">
        <v>6</v>
      </c>
      <c r="CF110" s="8">
        <v>6</v>
      </c>
      <c r="CG110" s="8">
        <v>7</v>
      </c>
      <c r="CH110" s="8">
        <v>7</v>
      </c>
      <c r="CI110" s="8">
        <v>6</v>
      </c>
      <c r="CJ110" s="8">
        <v>7</v>
      </c>
      <c r="CK110" s="8">
        <v>11</v>
      </c>
      <c r="CL110" s="8">
        <v>5</v>
      </c>
      <c r="CM110" s="8">
        <v>5</v>
      </c>
      <c r="CN110" s="8">
        <v>7</v>
      </c>
      <c r="CO110" s="8">
        <v>8</v>
      </c>
      <c r="CP110" s="8">
        <v>6</v>
      </c>
      <c r="CQ110" s="8">
        <v>6</v>
      </c>
      <c r="CS110" s="26">
        <f t="shared" si="132"/>
        <v>7.5263157894736841</v>
      </c>
      <c r="CT110" s="1" t="s">
        <v>10</v>
      </c>
      <c r="CV110" s="5"/>
      <c r="CW110" s="31"/>
      <c r="CX110" s="5"/>
      <c r="DA110" s="19"/>
      <c r="DD110" s="19"/>
      <c r="DG110" s="19"/>
      <c r="DJ110" s="19"/>
      <c r="DM110" s="27"/>
      <c r="DP110" s="19"/>
      <c r="DZ110" s="19"/>
      <c r="FJ110" s="19"/>
      <c r="FM110" s="19"/>
      <c r="FP110" s="19"/>
      <c r="GB110" s="19"/>
      <c r="GE110" s="19"/>
      <c r="GK110" s="19"/>
    </row>
    <row r="111" spans="1:211">
      <c r="A111" s="1" t="s">
        <v>11</v>
      </c>
      <c r="B111" s="5"/>
      <c r="C111" s="19"/>
      <c r="D111" s="19"/>
      <c r="E111" s="19"/>
      <c r="G111"/>
      <c r="H111" s="17"/>
      <c r="I111" s="29"/>
      <c r="J111" s="29"/>
      <c r="K111"/>
      <c r="L111"/>
      <c r="M111" s="29"/>
      <c r="N111"/>
      <c r="Q111" s="5"/>
      <c r="R111" s="19"/>
      <c r="T111" s="5"/>
      <c r="W111" s="5"/>
      <c r="Z111" s="5"/>
      <c r="AC111" s="5"/>
      <c r="AU111" s="4"/>
      <c r="AV111" s="4"/>
      <c r="AW111" s="4"/>
      <c r="AX111" s="4"/>
      <c r="AY111" s="4"/>
      <c r="AZ111" s="4"/>
      <c r="BA111" s="4"/>
      <c r="BB111" s="4"/>
      <c r="BC111" s="4"/>
      <c r="BD111" s="4"/>
      <c r="BE111" s="4"/>
      <c r="BF111" s="32">
        <v>10</v>
      </c>
      <c r="BG111" s="32">
        <v>7</v>
      </c>
      <c r="BH111" s="32">
        <v>11</v>
      </c>
      <c r="BI111" s="32">
        <v>9</v>
      </c>
      <c r="BJ111" s="32">
        <v>4</v>
      </c>
      <c r="BK111" s="32">
        <v>5</v>
      </c>
      <c r="BL111" s="32">
        <v>10</v>
      </c>
      <c r="BM111" s="32">
        <v>5</v>
      </c>
      <c r="BN111" s="32">
        <v>8</v>
      </c>
      <c r="BO111" s="32">
        <v>11</v>
      </c>
      <c r="BP111" s="30">
        <v>6</v>
      </c>
      <c r="BQ111" s="32">
        <v>4</v>
      </c>
      <c r="BR111" s="32">
        <v>10</v>
      </c>
      <c r="BS111" s="32">
        <v>5</v>
      </c>
      <c r="BT111" s="32">
        <v>10</v>
      </c>
      <c r="BU111" s="32">
        <v>12</v>
      </c>
      <c r="BV111" s="32">
        <v>6</v>
      </c>
      <c r="BW111" s="32">
        <v>9</v>
      </c>
      <c r="BX111" s="32">
        <v>12</v>
      </c>
      <c r="BY111" s="32">
        <v>9</v>
      </c>
      <c r="BZ111" s="8">
        <v>10</v>
      </c>
      <c r="CA111" s="8">
        <v>8</v>
      </c>
      <c r="CB111" s="8">
        <v>8</v>
      </c>
      <c r="CC111" s="8">
        <v>10</v>
      </c>
      <c r="CD111" s="32">
        <v>5</v>
      </c>
      <c r="CE111" s="8">
        <v>10</v>
      </c>
      <c r="CF111" s="8">
        <v>4</v>
      </c>
      <c r="CG111" s="8">
        <v>6</v>
      </c>
      <c r="CH111" s="8">
        <v>6</v>
      </c>
      <c r="CI111" s="8">
        <v>2</v>
      </c>
      <c r="CJ111" s="8">
        <v>9</v>
      </c>
      <c r="CK111" s="8">
        <v>3</v>
      </c>
      <c r="CL111" s="8">
        <v>5</v>
      </c>
      <c r="CM111" s="8">
        <v>7</v>
      </c>
      <c r="CN111" s="8">
        <v>5</v>
      </c>
      <c r="CO111" s="8">
        <v>8</v>
      </c>
      <c r="CP111" s="8">
        <v>3</v>
      </c>
      <c r="CQ111" s="8">
        <v>6</v>
      </c>
      <c r="CS111" s="26">
        <f t="shared" si="132"/>
        <v>7.3157894736842106</v>
      </c>
      <c r="CT111" s="1" t="s">
        <v>11</v>
      </c>
      <c r="CV111" s="5"/>
      <c r="CW111" s="31"/>
      <c r="CX111" s="5"/>
      <c r="DA111" s="19"/>
      <c r="DD111" s="19"/>
      <c r="DG111" s="19"/>
      <c r="DJ111" s="19"/>
      <c r="DM111" s="27"/>
      <c r="DP111" s="19"/>
      <c r="DZ111" s="19"/>
      <c r="FJ111" s="19"/>
      <c r="FM111" s="19"/>
      <c r="FP111" s="19"/>
      <c r="GB111" s="19"/>
      <c r="GE111" s="19"/>
      <c r="GK111" s="19"/>
    </row>
    <row r="112" spans="1:211">
      <c r="A112" s="1" t="s">
        <v>12</v>
      </c>
      <c r="B112" s="5"/>
      <c r="C112" s="19"/>
      <c r="G112"/>
      <c r="H112" s="17"/>
      <c r="I112" s="29"/>
      <c r="J112"/>
      <c r="K112"/>
      <c r="L112"/>
      <c r="M112" s="29"/>
      <c r="N112"/>
      <c r="Q112" s="5"/>
      <c r="R112" s="19"/>
      <c r="T112" s="5"/>
      <c r="W112" s="5"/>
      <c r="Z112" s="5"/>
      <c r="AC112" s="5"/>
      <c r="AV112" s="25"/>
      <c r="AW112" s="25"/>
      <c r="AX112" s="25"/>
      <c r="AY112" s="25"/>
      <c r="AZ112" s="25"/>
      <c r="BA112" s="25"/>
      <c r="BB112" s="25"/>
      <c r="BC112" s="25"/>
      <c r="BD112" s="25"/>
      <c r="BE112" s="25"/>
      <c r="BF112" s="32">
        <v>7</v>
      </c>
      <c r="BG112" s="32">
        <v>8</v>
      </c>
      <c r="BH112" s="32">
        <v>7</v>
      </c>
      <c r="BI112" s="32">
        <v>3</v>
      </c>
      <c r="BJ112" s="32">
        <v>13</v>
      </c>
      <c r="BK112" s="32">
        <v>4</v>
      </c>
      <c r="BL112" s="32">
        <v>6</v>
      </c>
      <c r="BM112" s="32">
        <v>10</v>
      </c>
      <c r="BN112" s="32">
        <v>7</v>
      </c>
      <c r="BO112" s="32">
        <v>8</v>
      </c>
      <c r="BP112" s="30">
        <v>9</v>
      </c>
      <c r="BQ112" s="30">
        <v>5</v>
      </c>
      <c r="BR112" s="30">
        <v>4</v>
      </c>
      <c r="BS112" s="30">
        <v>12</v>
      </c>
      <c r="BT112" s="30">
        <v>5</v>
      </c>
      <c r="BU112" s="30">
        <v>9</v>
      </c>
      <c r="BV112" s="30">
        <v>7</v>
      </c>
      <c r="BW112" s="30">
        <v>4</v>
      </c>
      <c r="BX112" s="30">
        <v>5</v>
      </c>
      <c r="BY112" s="30">
        <v>4</v>
      </c>
      <c r="BZ112" s="8">
        <v>9</v>
      </c>
      <c r="CA112" s="8">
        <v>4</v>
      </c>
      <c r="CB112" s="8">
        <v>8</v>
      </c>
      <c r="CC112" s="8">
        <v>5</v>
      </c>
      <c r="CD112" s="32">
        <v>3</v>
      </c>
      <c r="CE112" s="8">
        <v>8</v>
      </c>
      <c r="CF112" s="8">
        <v>3</v>
      </c>
      <c r="CG112" s="8">
        <v>7</v>
      </c>
      <c r="CH112" s="8">
        <v>6</v>
      </c>
      <c r="CI112" s="8">
        <v>1</v>
      </c>
      <c r="CJ112" s="8">
        <v>11</v>
      </c>
      <c r="CK112" s="8">
        <v>1</v>
      </c>
      <c r="CL112" s="8">
        <v>7</v>
      </c>
      <c r="CM112" s="8">
        <v>6</v>
      </c>
      <c r="CN112" s="8">
        <v>12</v>
      </c>
      <c r="CO112" s="8">
        <v>4</v>
      </c>
      <c r="CP112" s="8">
        <v>10</v>
      </c>
      <c r="CQ112" s="8">
        <v>7</v>
      </c>
      <c r="CS112" s="26">
        <f t="shared" si="132"/>
        <v>6.5526315789473681</v>
      </c>
      <c r="CT112" s="1" t="s">
        <v>12</v>
      </c>
      <c r="CV112" s="5"/>
      <c r="CW112" s="31"/>
      <c r="CX112" s="5"/>
      <c r="DA112" s="19"/>
      <c r="DD112" s="19"/>
      <c r="DG112" s="19"/>
      <c r="DJ112" s="19"/>
      <c r="DM112" s="27"/>
      <c r="DP112" s="19"/>
      <c r="DZ112" s="19"/>
      <c r="FJ112" s="19"/>
      <c r="FM112" s="19"/>
      <c r="FP112" s="19"/>
      <c r="GB112" s="19"/>
      <c r="GE112" s="19"/>
      <c r="GK112" s="19"/>
    </row>
    <row r="113" spans="1:111">
      <c r="A113" s="1" t="s">
        <v>13</v>
      </c>
      <c r="B113" s="5"/>
      <c r="C113" s="19"/>
      <c r="G113"/>
      <c r="H113" s="17"/>
      <c r="I113" s="29"/>
      <c r="J113" s="29"/>
      <c r="K113"/>
      <c r="L113"/>
      <c r="M113" s="29"/>
      <c r="N113"/>
      <c r="Q113" s="5"/>
      <c r="R113" s="19"/>
      <c r="T113" s="5"/>
      <c r="W113" s="5"/>
      <c r="Z113" s="5"/>
      <c r="AC113" s="5"/>
      <c r="BF113" s="8">
        <v>2</v>
      </c>
      <c r="BG113" s="8">
        <v>6</v>
      </c>
      <c r="BH113" s="8">
        <v>3</v>
      </c>
      <c r="BI113" s="8">
        <v>7</v>
      </c>
      <c r="BJ113" s="8">
        <v>3</v>
      </c>
      <c r="BK113" s="8">
        <v>7</v>
      </c>
      <c r="BL113" s="8">
        <v>13</v>
      </c>
      <c r="BM113" s="8">
        <v>8</v>
      </c>
      <c r="BN113" s="8">
        <v>1</v>
      </c>
      <c r="BO113" s="8">
        <v>5</v>
      </c>
      <c r="BP113" s="28">
        <v>7</v>
      </c>
      <c r="BQ113" s="30">
        <v>6</v>
      </c>
      <c r="BR113" s="30">
        <v>3</v>
      </c>
      <c r="BS113" s="30">
        <v>5</v>
      </c>
      <c r="BT113" s="30">
        <v>4</v>
      </c>
      <c r="BU113" s="30">
        <v>10</v>
      </c>
      <c r="BV113" s="30">
        <v>5</v>
      </c>
      <c r="BW113" s="30">
        <v>3</v>
      </c>
      <c r="BX113" s="30">
        <v>10</v>
      </c>
      <c r="BY113" s="30">
        <v>7</v>
      </c>
      <c r="BZ113" s="8">
        <v>8</v>
      </c>
      <c r="CA113" s="8">
        <v>6</v>
      </c>
      <c r="CB113" s="8">
        <v>10</v>
      </c>
      <c r="CC113" s="8">
        <v>4</v>
      </c>
      <c r="CD113" s="32">
        <v>9</v>
      </c>
      <c r="CE113" s="8">
        <v>7</v>
      </c>
      <c r="CF113" s="8">
        <v>4</v>
      </c>
      <c r="CG113" s="8">
        <v>4</v>
      </c>
      <c r="CH113" s="8">
        <v>4</v>
      </c>
      <c r="CI113" s="8">
        <v>6</v>
      </c>
      <c r="CJ113" s="8">
        <v>5</v>
      </c>
      <c r="CK113" s="8">
        <v>3</v>
      </c>
      <c r="CL113" s="8">
        <v>8</v>
      </c>
      <c r="CM113" s="8">
        <v>9</v>
      </c>
      <c r="CN113" s="8">
        <v>6</v>
      </c>
      <c r="CO113" s="8">
        <v>8</v>
      </c>
      <c r="CP113" s="8">
        <v>8</v>
      </c>
      <c r="CQ113" s="8">
        <v>4</v>
      </c>
      <c r="CS113" s="26">
        <f t="shared" si="132"/>
        <v>6</v>
      </c>
      <c r="CT113" s="1" t="s">
        <v>13</v>
      </c>
      <c r="CV113" s="1"/>
      <c r="CW113" s="31"/>
      <c r="CX113" s="5"/>
      <c r="DA113" s="19"/>
    </row>
    <row r="114" spans="1:111">
      <c r="A114" s="1" t="s">
        <v>196</v>
      </c>
      <c r="B114" s="5"/>
      <c r="C114" s="19"/>
      <c r="E114" s="5"/>
      <c r="G114"/>
      <c r="H114" s="17"/>
      <c r="I114" s="29"/>
      <c r="J114" s="29"/>
      <c r="K114"/>
      <c r="L114"/>
      <c r="M114" s="29"/>
      <c r="N114"/>
      <c r="Q114" s="5"/>
      <c r="R114" s="19"/>
      <c r="T114" s="5"/>
      <c r="W114" s="5"/>
      <c r="Z114" s="1"/>
      <c r="AC114" s="5"/>
      <c r="BF114" s="25">
        <f t="shared" ref="BF114" si="133">SUM(BF102:BF113)</f>
        <v>91</v>
      </c>
      <c r="BG114" s="25">
        <f t="shared" ref="BG114" si="134">SUM(BG102:BG113)</f>
        <v>74</v>
      </c>
      <c r="BH114" s="25">
        <f t="shared" ref="BH114" si="135">SUM(BH102:BH113)</f>
        <v>68</v>
      </c>
      <c r="BI114" s="25">
        <f t="shared" ref="BI114" si="136">SUM(BI102:BI113)</f>
        <v>69</v>
      </c>
      <c r="BJ114" s="25">
        <f t="shared" ref="BJ114" si="137">SUM(BJ102:BJ113)</f>
        <v>69</v>
      </c>
      <c r="BK114" s="25">
        <f t="shared" ref="BK114" si="138">SUM(BK102:BK113)</f>
        <v>80</v>
      </c>
      <c r="BL114" s="25">
        <f t="shared" ref="BL114" si="139">SUM(BL102:BL113)</f>
        <v>78</v>
      </c>
      <c r="BM114" s="25">
        <f t="shared" ref="BM114" si="140">SUM(BM102:BM113)</f>
        <v>81</v>
      </c>
      <c r="BN114" s="25">
        <f t="shared" ref="BN114" si="141">SUM(BN102:BN113)</f>
        <v>78</v>
      </c>
      <c r="BO114" s="25">
        <f t="shared" ref="BO114" si="142">SUM(BO102:BO113)</f>
        <v>94</v>
      </c>
      <c r="BP114" s="25">
        <f t="shared" ref="BP114" si="143">SUM(BP102:BP113)</f>
        <v>92</v>
      </c>
      <c r="BQ114" s="25">
        <f t="shared" ref="BQ114:CM114" si="144">SUM(BQ102:BQ113)</f>
        <v>69</v>
      </c>
      <c r="BR114" s="25">
        <f t="shared" si="144"/>
        <v>78</v>
      </c>
      <c r="BS114" s="25">
        <f t="shared" si="144"/>
        <v>78</v>
      </c>
      <c r="BT114" s="25">
        <f t="shared" si="144"/>
        <v>82</v>
      </c>
      <c r="BU114" s="25">
        <f t="shared" si="144"/>
        <v>71</v>
      </c>
      <c r="BV114" s="25">
        <f t="shared" si="144"/>
        <v>68</v>
      </c>
      <c r="BW114" s="25">
        <f t="shared" si="144"/>
        <v>72</v>
      </c>
      <c r="BX114" s="25">
        <f t="shared" si="144"/>
        <v>95</v>
      </c>
      <c r="BY114" s="25">
        <f t="shared" si="144"/>
        <v>67</v>
      </c>
      <c r="BZ114" s="25">
        <f t="shared" si="144"/>
        <v>86</v>
      </c>
      <c r="CA114" s="25">
        <f t="shared" si="144"/>
        <v>71</v>
      </c>
      <c r="CB114" s="25">
        <f t="shared" si="144"/>
        <v>90</v>
      </c>
      <c r="CC114" s="25">
        <f t="shared" si="144"/>
        <v>71</v>
      </c>
      <c r="CD114" s="25">
        <f t="shared" si="144"/>
        <v>94</v>
      </c>
      <c r="CE114" s="25">
        <f t="shared" si="144"/>
        <v>84</v>
      </c>
      <c r="CF114" s="25">
        <f t="shared" si="144"/>
        <v>59</v>
      </c>
      <c r="CG114" s="25">
        <f t="shared" si="144"/>
        <v>75</v>
      </c>
      <c r="CH114" s="25">
        <f t="shared" si="144"/>
        <v>65</v>
      </c>
      <c r="CI114" s="25">
        <f t="shared" si="144"/>
        <v>58</v>
      </c>
      <c r="CJ114" s="25">
        <f t="shared" si="144"/>
        <v>80</v>
      </c>
      <c r="CK114" s="25">
        <f t="shared" si="144"/>
        <v>70</v>
      </c>
      <c r="CL114" s="25">
        <f t="shared" si="144"/>
        <v>85</v>
      </c>
      <c r="CM114" s="25">
        <f t="shared" si="144"/>
        <v>72</v>
      </c>
      <c r="CN114" s="25">
        <f>SUM(CN102:CN113)</f>
        <v>63</v>
      </c>
      <c r="CO114" s="25">
        <f>SUM(CO102:CO113)</f>
        <v>72</v>
      </c>
      <c r="CP114" s="25">
        <f>SUM(CP102:CP113)</f>
        <v>81</v>
      </c>
      <c r="CQ114" s="25">
        <f>SUM(CQ102:CQ113)</f>
        <v>75</v>
      </c>
      <c r="CR114" s="25"/>
      <c r="CS114" s="26">
        <f>SUM(CS102:CS113)</f>
        <v>76.373144399460188</v>
      </c>
      <c r="CT114" s="1" t="s">
        <v>196</v>
      </c>
      <c r="CV114" s="5"/>
      <c r="CW114" s="31"/>
      <c r="CX114" s="5"/>
      <c r="DA114" s="19"/>
    </row>
    <row r="115" spans="1:111">
      <c r="A115" s="1"/>
      <c r="B115" s="5"/>
      <c r="C115" s="19"/>
      <c r="E115" s="5"/>
      <c r="G115"/>
      <c r="H115" s="17"/>
      <c r="I115" s="29"/>
      <c r="J115" s="29"/>
      <c r="K115"/>
      <c r="L115"/>
      <c r="M115" s="29"/>
      <c r="N115"/>
      <c r="Q115" s="5"/>
      <c r="R115" s="19"/>
      <c r="T115" s="5"/>
      <c r="W115" s="5"/>
      <c r="Z115" s="1"/>
      <c r="AC115" s="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6"/>
      <c r="CT115" s="1"/>
      <c r="CV115" s="5"/>
      <c r="CW115" s="31"/>
      <c r="CX115" s="5"/>
      <c r="DA115" s="19"/>
    </row>
    <row r="116" spans="1:111">
      <c r="A116" s="1" t="s">
        <v>333</v>
      </c>
      <c r="B116" s="5"/>
      <c r="C116" s="19"/>
      <c r="E116" s="5"/>
      <c r="G116"/>
      <c r="H116" s="17"/>
      <c r="I116" s="29"/>
      <c r="J116" s="29"/>
      <c r="K116"/>
      <c r="L116"/>
      <c r="M116" s="29"/>
      <c r="N116"/>
      <c r="Q116" s="5"/>
      <c r="R116" s="19"/>
      <c r="T116" s="5"/>
      <c r="W116" s="5"/>
      <c r="Z116" s="1"/>
      <c r="AC116" s="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6"/>
      <c r="CT116" s="1"/>
      <c r="CV116" s="5"/>
      <c r="CW116" s="31"/>
      <c r="CX116" s="5"/>
      <c r="DA116" s="19"/>
    </row>
    <row r="117" spans="1:111">
      <c r="A117" s="1" t="s">
        <v>334</v>
      </c>
      <c r="B117" s="5">
        <v>1930</v>
      </c>
      <c r="C117" s="5">
        <v>1931</v>
      </c>
      <c r="D117" s="5">
        <v>1932</v>
      </c>
      <c r="E117" s="5">
        <v>1933</v>
      </c>
      <c r="F117" s="5">
        <v>1934</v>
      </c>
      <c r="G117" s="5">
        <v>1935</v>
      </c>
      <c r="H117" s="5">
        <v>1936</v>
      </c>
      <c r="I117" s="5">
        <v>1937</v>
      </c>
      <c r="J117" s="5">
        <v>1938</v>
      </c>
      <c r="K117" s="5">
        <v>1939</v>
      </c>
      <c r="L117" s="5">
        <v>1940</v>
      </c>
      <c r="M117" s="5">
        <v>1941</v>
      </c>
      <c r="N117" s="5">
        <v>1942</v>
      </c>
      <c r="O117" s="5">
        <v>1943</v>
      </c>
      <c r="P117" s="5">
        <v>1944</v>
      </c>
      <c r="Q117" s="5">
        <v>1945</v>
      </c>
      <c r="R117" s="5">
        <v>1946</v>
      </c>
      <c r="S117" s="5">
        <v>1947</v>
      </c>
      <c r="T117" s="5">
        <v>1948</v>
      </c>
      <c r="U117" s="5">
        <v>1949</v>
      </c>
      <c r="V117" s="5">
        <v>1950</v>
      </c>
      <c r="W117" s="5">
        <v>1951</v>
      </c>
      <c r="X117" s="5">
        <v>1952</v>
      </c>
      <c r="Y117" s="5">
        <v>1953</v>
      </c>
      <c r="Z117" s="5">
        <v>1954</v>
      </c>
      <c r="AA117" s="5">
        <v>1955</v>
      </c>
      <c r="AB117" s="5">
        <v>1956</v>
      </c>
      <c r="AC117" s="5">
        <v>1957</v>
      </c>
      <c r="AD117" s="5">
        <v>1958</v>
      </c>
      <c r="AE117" s="5">
        <v>1959</v>
      </c>
      <c r="AF117" s="5">
        <v>1960</v>
      </c>
      <c r="AG117" s="5">
        <v>1961</v>
      </c>
      <c r="AH117" s="5">
        <v>1962</v>
      </c>
      <c r="AI117" s="5">
        <v>1963</v>
      </c>
      <c r="AJ117" s="5">
        <v>1964</v>
      </c>
      <c r="AK117" s="5">
        <v>1965</v>
      </c>
      <c r="AL117" s="5">
        <v>1966</v>
      </c>
      <c r="AM117" s="5">
        <v>1967</v>
      </c>
      <c r="AN117" s="5">
        <v>1968</v>
      </c>
      <c r="AO117" s="5">
        <v>1969</v>
      </c>
      <c r="AP117" s="5">
        <v>1970</v>
      </c>
      <c r="AQ117" s="5">
        <v>1971</v>
      </c>
      <c r="AR117" s="5">
        <v>1972</v>
      </c>
      <c r="AS117" s="5">
        <v>1973</v>
      </c>
      <c r="AT117" s="5">
        <v>1974</v>
      </c>
      <c r="AU117" s="5">
        <v>1975</v>
      </c>
      <c r="AV117" s="5">
        <v>1976</v>
      </c>
      <c r="AW117" s="5">
        <v>1977</v>
      </c>
      <c r="AX117" s="5">
        <v>1978</v>
      </c>
      <c r="AY117" s="5">
        <v>1979</v>
      </c>
      <c r="AZ117" s="5">
        <v>1980</v>
      </c>
      <c r="BA117" s="5">
        <v>1981</v>
      </c>
      <c r="BB117" s="5">
        <v>1982</v>
      </c>
      <c r="BC117" s="5">
        <v>1983</v>
      </c>
      <c r="BD117" s="5">
        <v>1984</v>
      </c>
      <c r="BE117" s="5">
        <v>1985</v>
      </c>
      <c r="BF117" s="5">
        <v>1986</v>
      </c>
      <c r="BG117" s="5">
        <v>1987</v>
      </c>
      <c r="BH117" s="5">
        <v>1988</v>
      </c>
      <c r="BI117" s="5">
        <v>1989</v>
      </c>
      <c r="BJ117" s="5">
        <v>1990</v>
      </c>
      <c r="BK117" s="5">
        <v>1991</v>
      </c>
      <c r="BL117" s="5">
        <v>1992</v>
      </c>
      <c r="BM117" s="5">
        <v>1993</v>
      </c>
      <c r="BN117" s="5">
        <v>1994</v>
      </c>
      <c r="BO117" s="5">
        <v>1995</v>
      </c>
      <c r="BP117" s="5">
        <v>1996</v>
      </c>
      <c r="BQ117" s="5">
        <v>1997</v>
      </c>
      <c r="BR117" s="5">
        <v>1998</v>
      </c>
      <c r="BS117" s="5">
        <v>1999</v>
      </c>
      <c r="BT117" s="1">
        <v>2000</v>
      </c>
      <c r="BU117" s="1">
        <v>2001</v>
      </c>
      <c r="BV117" s="1">
        <v>2002</v>
      </c>
      <c r="BW117" s="1">
        <v>2003</v>
      </c>
      <c r="BX117" s="1">
        <v>2004</v>
      </c>
      <c r="BY117" s="1">
        <v>2005</v>
      </c>
      <c r="BZ117" s="1">
        <v>2006</v>
      </c>
      <c r="CA117" s="1">
        <v>2007</v>
      </c>
      <c r="CB117" s="1">
        <v>2008</v>
      </c>
      <c r="CC117" s="1">
        <v>2009</v>
      </c>
      <c r="CD117" s="1">
        <v>2010</v>
      </c>
      <c r="CE117" s="1">
        <v>2011</v>
      </c>
      <c r="CF117" s="1">
        <v>2012</v>
      </c>
      <c r="CG117" s="1">
        <v>2013</v>
      </c>
      <c r="CH117" s="25">
        <v>2014</v>
      </c>
      <c r="CI117" s="25">
        <v>2015</v>
      </c>
      <c r="CJ117" s="25">
        <v>2016</v>
      </c>
      <c r="CK117" s="25">
        <v>2017</v>
      </c>
      <c r="CL117" s="25">
        <v>2018</v>
      </c>
      <c r="CM117" s="25">
        <v>2019</v>
      </c>
      <c r="CN117" s="25">
        <v>2020</v>
      </c>
      <c r="CO117" s="25">
        <v>2021</v>
      </c>
      <c r="CP117" s="25">
        <v>2022</v>
      </c>
      <c r="CQ117" s="25">
        <v>2023</v>
      </c>
      <c r="CR117" s="25">
        <v>2024</v>
      </c>
      <c r="CS117" s="26"/>
      <c r="CT117" s="1"/>
      <c r="CV117" s="5"/>
      <c r="CW117" s="31"/>
      <c r="CX117" s="5"/>
    </row>
    <row r="118" spans="1:111">
      <c r="A118" s="1" t="s">
        <v>2</v>
      </c>
      <c r="B118" s="5">
        <f>IF(B7&gt;140,B7,)</f>
        <v>0</v>
      </c>
      <c r="C118" s="5">
        <f>IF(C7&gt;140,C7,)</f>
        <v>0</v>
      </c>
      <c r="D118" s="5">
        <f>IF(D7&gt;140,D7,)</f>
        <v>0</v>
      </c>
      <c r="E118" s="5">
        <f>IF(E7&gt;140,E7,)</f>
        <v>0</v>
      </c>
      <c r="F118" s="5">
        <f>IF(F7&gt;140,F7,)</f>
        <v>0</v>
      </c>
      <c r="G118" s="5">
        <f>IF(G7&gt;140,G7,)</f>
        <v>0</v>
      </c>
      <c r="H118" s="5">
        <f>IF(H7&gt;140,H7,)</f>
        <v>0</v>
      </c>
      <c r="I118" s="5">
        <f>IF(I7&gt;140,I7,)</f>
        <v>0</v>
      </c>
      <c r="J118" s="5">
        <f>IF(J7&gt;140,J7,)</f>
        <v>0</v>
      </c>
      <c r="K118" s="5">
        <f>IF(K7&gt;140,K7,)</f>
        <v>0</v>
      </c>
      <c r="L118" s="5">
        <f>IF(L7&gt;140,L7,)</f>
        <v>0</v>
      </c>
      <c r="M118" s="5">
        <f>IF(M7&gt;140,M7,)</f>
        <v>0</v>
      </c>
      <c r="N118" s="5">
        <f>IF(N7&gt;140,N7,)</f>
        <v>0</v>
      </c>
      <c r="O118" s="5">
        <f>IF(O7&gt;140,O7,)</f>
        <v>0</v>
      </c>
      <c r="P118" s="5">
        <f>IF(P7&gt;140,P7,)</f>
        <v>0</v>
      </c>
      <c r="Q118" s="5">
        <f>IF(Q7&gt;140,Q7,)</f>
        <v>0</v>
      </c>
      <c r="R118" s="5">
        <f>IF(R7&gt;140,R7,)</f>
        <v>0</v>
      </c>
      <c r="S118" s="5">
        <f>IF(S7&gt;140,S7,)</f>
        <v>0</v>
      </c>
      <c r="T118" s="5">
        <f>IF(T7&gt;140,T7,)</f>
        <v>0</v>
      </c>
      <c r="U118" s="5">
        <f>IF(U7&gt;140,U7,)</f>
        <v>0</v>
      </c>
      <c r="V118" s="5">
        <f>IF(V7&gt;140,V7,)</f>
        <v>0</v>
      </c>
      <c r="W118" s="5">
        <f>IF(W7&gt;140,W7,)</f>
        <v>0</v>
      </c>
      <c r="X118" s="5">
        <f>IF(X7&gt;140,X7,)</f>
        <v>0</v>
      </c>
      <c r="Y118" s="5">
        <f>IF(Y7&gt;140,Y7,)</f>
        <v>0</v>
      </c>
      <c r="Z118" s="5">
        <f>IF(Z7&gt;140,Z7,)</f>
        <v>0</v>
      </c>
      <c r="AA118" s="5">
        <f>IF(AA7&gt;140,AA7,)</f>
        <v>0</v>
      </c>
      <c r="AB118" s="5">
        <f>IF(AB7&gt;140,AB7,)</f>
        <v>0</v>
      </c>
      <c r="AC118" s="5">
        <f>IF(AC7&gt;140,AC7,)</f>
        <v>0</v>
      </c>
      <c r="AD118" s="5">
        <f>IF(AD7&gt;140,AD7,)</f>
        <v>0</v>
      </c>
      <c r="AE118" s="5">
        <f>IF(AE7&gt;140,AE7,)</f>
        <v>0</v>
      </c>
      <c r="AF118" s="5">
        <f>IF(AF7&gt;140,AF7,)</f>
        <v>0</v>
      </c>
      <c r="AG118" s="5">
        <f>IF(AG7&gt;140,AG7,)</f>
        <v>0</v>
      </c>
      <c r="AH118" s="5">
        <f>IF(AH7&gt;140,AH7,)</f>
        <v>141.22399999999999</v>
      </c>
      <c r="AI118" s="5">
        <f>IF(AI7&gt;140,AI7,)</f>
        <v>0</v>
      </c>
      <c r="AJ118" s="5">
        <f>IF(AJ7&gt;140,AJ7,)</f>
        <v>0</v>
      </c>
      <c r="AK118" s="5">
        <f>IF(AK7&gt;140,AK7,)</f>
        <v>0</v>
      </c>
      <c r="AL118" s="5">
        <f>IF(AL7&gt;140,AL7,)</f>
        <v>0</v>
      </c>
      <c r="AM118" s="5">
        <f>IF(AM7&gt;140,AM7,)</f>
        <v>0</v>
      </c>
      <c r="AN118" s="5">
        <f>IF(AN7&gt;140,AN7,)</f>
        <v>0</v>
      </c>
      <c r="AO118" s="5">
        <f>IF(AO7&gt;140,AO7,)</f>
        <v>0</v>
      </c>
      <c r="AP118" s="5">
        <f>IF(AP7&gt;140,AP7,)</f>
        <v>0</v>
      </c>
      <c r="AQ118" s="5">
        <f>IF(AQ7&gt;140,AQ7,)</f>
        <v>0</v>
      </c>
      <c r="AR118" s="5">
        <f>IF(AR7&gt;140,AR7,)</f>
        <v>0</v>
      </c>
      <c r="AS118" s="5">
        <f>IF(AS7&gt;140,AS7,)</f>
        <v>0</v>
      </c>
      <c r="AT118" s="5">
        <f>IF(AT7&gt;140,AT7,)</f>
        <v>0</v>
      </c>
      <c r="AU118" s="5">
        <f>IF(AU7&gt;140,AU7,)</f>
        <v>0</v>
      </c>
      <c r="AV118" s="5">
        <f>IF(AV7&gt;140,AV7,)</f>
        <v>0</v>
      </c>
      <c r="AW118" s="5">
        <f>IF(AW7&gt;140,AW7,)</f>
        <v>0</v>
      </c>
      <c r="AX118" s="5">
        <f>IF(AX7&gt;140,AX7,)</f>
        <v>0</v>
      </c>
      <c r="AY118" s="5">
        <f>IF(AY7&gt;140,AY7,)</f>
        <v>0</v>
      </c>
      <c r="AZ118" s="5">
        <f>IF(AZ7&gt;140,AZ7,)</f>
        <v>0</v>
      </c>
      <c r="BA118" s="5">
        <f>IF(BA7&gt;140,BA7,)</f>
        <v>0</v>
      </c>
      <c r="BB118" s="5">
        <f>IF(BB7&gt;140,BB7,)</f>
        <v>0</v>
      </c>
      <c r="BC118" s="5">
        <f>IF(BC7&gt;140,BC7,)</f>
        <v>0</v>
      </c>
      <c r="BD118" s="5">
        <f>IF(BD7&gt;140,BD7,)</f>
        <v>0</v>
      </c>
      <c r="BE118" s="5">
        <f>IF(BE7&gt;140,BE7,)</f>
        <v>167</v>
      </c>
      <c r="BF118" s="5">
        <f>IF(BF7&gt;140,BF7,)</f>
        <v>0</v>
      </c>
      <c r="BG118" s="5">
        <f>IF(BG7&gt;140,BG7,)</f>
        <v>0</v>
      </c>
      <c r="BH118" s="5">
        <f>IF(BH7&gt;140,BH7,)</f>
        <v>0</v>
      </c>
      <c r="BI118" s="5">
        <f>IF(BI7&gt;140,BI7,)</f>
        <v>0</v>
      </c>
      <c r="BJ118" s="5">
        <f>IF(BJ7&gt;140,BJ7,)</f>
        <v>0</v>
      </c>
      <c r="BK118" s="5">
        <f>IF(BK7&gt;140,BK7,)</f>
        <v>0</v>
      </c>
      <c r="BL118" s="5">
        <f>IF(BL7&gt;140,BL7,)</f>
        <v>0</v>
      </c>
      <c r="BM118" s="5">
        <f>IF(BM7&gt;140,BM7,)</f>
        <v>0</v>
      </c>
      <c r="BN118" s="5">
        <f>IF(BN7&gt;140,BN7,)</f>
        <v>0</v>
      </c>
      <c r="BO118" s="5">
        <f>IF(BO7&gt;140,BO7,)</f>
        <v>0</v>
      </c>
      <c r="BP118" s="5">
        <f>IF(BP7&gt;140,BP7,)</f>
        <v>0</v>
      </c>
      <c r="BQ118" s="5">
        <f>IF(BQ7&gt;140,BQ7,)</f>
        <v>0</v>
      </c>
      <c r="BR118" s="5">
        <f>IF(BR7&gt;140,BR7,)</f>
        <v>0</v>
      </c>
      <c r="BS118" s="5">
        <f>IF(BS7&gt;140,BS7,)</f>
        <v>0</v>
      </c>
      <c r="BT118" s="5">
        <f>IF(BT7&gt;140,BT7,)</f>
        <v>0</v>
      </c>
      <c r="BU118" s="5">
        <f>IF(BU7&gt;140,BU7,)</f>
        <v>0</v>
      </c>
      <c r="BV118" s="5">
        <f>IF(BV7&gt;140,BV7,)</f>
        <v>0</v>
      </c>
      <c r="BW118" s="5">
        <f>IF(BW7&gt;140,BW7,)</f>
        <v>0</v>
      </c>
      <c r="BX118" s="5">
        <f>IF(BX7&gt;140,BX7,)</f>
        <v>0</v>
      </c>
      <c r="BY118" s="5">
        <f>IF(BY7&gt;140,BY7,)</f>
        <v>0</v>
      </c>
      <c r="BZ118" s="5">
        <f>IF(BZ7&gt;140,BZ7,)</f>
        <v>0</v>
      </c>
      <c r="CA118" s="5">
        <f>IF(CA7&gt;140,CA7,)</f>
        <v>0</v>
      </c>
      <c r="CB118" s="5">
        <f>IF(CB7&gt;140,CB7,)</f>
        <v>0</v>
      </c>
      <c r="CC118" s="5">
        <f>IF(CC7&gt;140,CC7,)</f>
        <v>0</v>
      </c>
      <c r="CD118" s="5">
        <f>IF(CD7&gt;140,CD7,)</f>
        <v>0</v>
      </c>
      <c r="CE118" s="5">
        <f>IF(CE7&gt;140,CE7,)</f>
        <v>0</v>
      </c>
      <c r="CF118" s="5">
        <f>IF(CF7&gt;140,CF7,)</f>
        <v>0</v>
      </c>
      <c r="CG118" s="5">
        <f>IF(CG7&gt;140,CG7,)</f>
        <v>0</v>
      </c>
      <c r="CH118" s="5">
        <f>IF(CH7&gt;140,CH7,)</f>
        <v>0</v>
      </c>
      <c r="CI118" s="5">
        <f>IF(CI7&gt;140,CI7,)</f>
        <v>0</v>
      </c>
      <c r="CJ118" s="5">
        <f>IF(CJ7&gt;140,CJ7,)</f>
        <v>0</v>
      </c>
      <c r="CK118" s="5">
        <f>IF(CK7&gt;140,CK7,)</f>
        <v>0</v>
      </c>
      <c r="CL118" s="5">
        <f>IF(CL7&gt;140,CL7,)</f>
        <v>0</v>
      </c>
      <c r="CM118" s="5">
        <f>IF(CM7&gt;140,CM7,)</f>
        <v>0</v>
      </c>
      <c r="CN118" s="5">
        <f>IF(CN7&gt;140,CN7,)</f>
        <v>0</v>
      </c>
      <c r="CO118" s="5">
        <f>IF(CO7&gt;140,CO7,)</f>
        <v>0</v>
      </c>
      <c r="CP118" s="5">
        <f>IF(CP7&gt;140,CP7,)</f>
        <v>0</v>
      </c>
      <c r="CQ118" s="5">
        <f>IF(CQ7&gt;140,CQ7,)</f>
        <v>0</v>
      </c>
      <c r="CR118" s="5">
        <f>IF(CR7&gt;140,CR7,)</f>
        <v>0</v>
      </c>
      <c r="CS118" s="26"/>
      <c r="CT118" s="1"/>
      <c r="CV118" s="5"/>
      <c r="CW118" s="31"/>
      <c r="CX118" s="5"/>
    </row>
    <row r="119" spans="1:111">
      <c r="A119" s="1" t="s">
        <v>3</v>
      </c>
      <c r="B119" s="5">
        <f>IF(B8&gt;140,B8,)</f>
        <v>0</v>
      </c>
      <c r="C119" s="5">
        <f>IF(C8&gt;140,C8,)</f>
        <v>0</v>
      </c>
      <c r="D119" s="5">
        <f>IF(D8&gt;140,D8,)</f>
        <v>0</v>
      </c>
      <c r="E119" s="5">
        <f>IF(E8&gt;140,E8,)</f>
        <v>0</v>
      </c>
      <c r="F119" s="5">
        <f>IF(F8&gt;140,F8,)</f>
        <v>0</v>
      </c>
      <c r="G119" s="5">
        <f>IF(G8&gt;140,G8,)</f>
        <v>0</v>
      </c>
      <c r="H119" s="5">
        <f>IF(H8&gt;140,H8,)</f>
        <v>0</v>
      </c>
      <c r="I119" s="5">
        <f>IF(I8&gt;140,I8,)</f>
        <v>0</v>
      </c>
      <c r="J119" s="5">
        <f>IF(J8&gt;140,J8,)</f>
        <v>0</v>
      </c>
      <c r="K119" s="5">
        <f>IF(K8&gt;140,K8,)</f>
        <v>0</v>
      </c>
      <c r="L119" s="5">
        <f>IF(L8&gt;140,L8,)</f>
        <v>0</v>
      </c>
      <c r="M119" s="5">
        <f>IF(M8&gt;140,M8,)</f>
        <v>0</v>
      </c>
      <c r="N119" s="5">
        <f>IF(N8&gt;140,N8,)</f>
        <v>0</v>
      </c>
      <c r="O119" s="5">
        <f>IF(O8&gt;140,O8,)</f>
        <v>0</v>
      </c>
      <c r="P119" s="5">
        <f>IF(P8&gt;140,P8,)</f>
        <v>0</v>
      </c>
      <c r="Q119" s="5">
        <f>IF(Q8&gt;140,Q8,)</f>
        <v>0</v>
      </c>
      <c r="R119" s="5">
        <f>IF(R8&gt;140,R8,)</f>
        <v>0</v>
      </c>
      <c r="S119" s="5">
        <f>IF(S8&gt;140,S8,)</f>
        <v>0</v>
      </c>
      <c r="T119" s="5">
        <f>IF(T8&gt;140,T8,)</f>
        <v>0</v>
      </c>
      <c r="U119" s="5">
        <f>IF(U8&gt;140,U8,)</f>
        <v>0</v>
      </c>
      <c r="V119" s="5">
        <f>IF(V8&gt;140,V8,)</f>
        <v>0</v>
      </c>
      <c r="W119" s="5">
        <f>IF(W8&gt;140,W8,)</f>
        <v>0</v>
      </c>
      <c r="X119" s="5">
        <f>IF(X8&gt;140,X8,)</f>
        <v>0</v>
      </c>
      <c r="Y119" s="5">
        <f>IF(Y8&gt;140,Y8,)</f>
        <v>0</v>
      </c>
      <c r="Z119" s="5">
        <f>IF(Z8&gt;140,Z8,)</f>
        <v>0</v>
      </c>
      <c r="AA119" s="5">
        <f>IF(AA8&gt;140,AA8,)</f>
        <v>0</v>
      </c>
      <c r="AB119" s="5">
        <f>IF(AB8&gt;140,AB8,)</f>
        <v>0</v>
      </c>
      <c r="AC119" s="5">
        <f>IF(AC8&gt;140,AC8,)</f>
        <v>0</v>
      </c>
      <c r="AD119" s="5">
        <f>IF(AD8&gt;140,AD8,)</f>
        <v>0</v>
      </c>
      <c r="AE119" s="5">
        <f>IF(AE8&gt;140,AE8,)</f>
        <v>0</v>
      </c>
      <c r="AF119" s="5">
        <f>IF(AF8&gt;140,AF8,)</f>
        <v>0</v>
      </c>
      <c r="AG119" s="5">
        <f>IF(AG8&gt;140,AG8,)</f>
        <v>0</v>
      </c>
      <c r="AH119" s="5">
        <f>IF(AH8&gt;140,AH8,)</f>
        <v>0</v>
      </c>
      <c r="AI119" s="5">
        <f>IF(AI8&gt;140,AI8,)</f>
        <v>0</v>
      </c>
      <c r="AJ119" s="5">
        <f>IF(AJ8&gt;140,AJ8,)</f>
        <v>0</v>
      </c>
      <c r="AK119" s="5">
        <f>IF(AK8&gt;140,AK8,)</f>
        <v>0</v>
      </c>
      <c r="AL119" s="5">
        <f>IF(AL8&gt;140,AL8,)</f>
        <v>0</v>
      </c>
      <c r="AM119" s="5">
        <f>IF(AM8&gt;140,AM8,)</f>
        <v>0</v>
      </c>
      <c r="AN119" s="5">
        <f>IF(AN8&gt;140,AN8,)</f>
        <v>0</v>
      </c>
      <c r="AO119" s="5">
        <f>IF(AO8&gt;140,AO8,)</f>
        <v>0</v>
      </c>
      <c r="AP119" s="5">
        <f>IF(AP8&gt;140,AP8,)</f>
        <v>0</v>
      </c>
      <c r="AQ119" s="5">
        <f>IF(AQ8&gt;140,AQ8,)</f>
        <v>0</v>
      </c>
      <c r="AR119" s="5">
        <f>IF(AR8&gt;140,AR8,)</f>
        <v>0</v>
      </c>
      <c r="AS119" s="5">
        <f>IF(AS8&gt;140,AS8,)</f>
        <v>0</v>
      </c>
      <c r="AT119" s="5">
        <f>IF(AT8&gt;140,AT8,)</f>
        <v>0</v>
      </c>
      <c r="AU119" s="5">
        <f>IF(AU8&gt;140,AU8,)</f>
        <v>0</v>
      </c>
      <c r="AV119" s="5">
        <f>IF(AV8&gt;140,AV8,)</f>
        <v>0</v>
      </c>
      <c r="AW119" s="5">
        <f>IF(AW8&gt;140,AW8,)</f>
        <v>0</v>
      </c>
      <c r="AX119" s="5">
        <f>IF(AX8&gt;140,AX8,)</f>
        <v>0</v>
      </c>
      <c r="AY119" s="5">
        <f>IF(AY8&gt;140,AY8,)</f>
        <v>0</v>
      </c>
      <c r="AZ119" s="5">
        <f>IF(AZ8&gt;140,AZ8,)</f>
        <v>0</v>
      </c>
      <c r="BA119" s="5">
        <f>IF(BA8&gt;140,BA8,)</f>
        <v>0</v>
      </c>
      <c r="BB119" s="5">
        <f>IF(BB8&gt;140,BB8,)</f>
        <v>0</v>
      </c>
      <c r="BC119" s="5">
        <f>IF(BC8&gt;140,BC8,)</f>
        <v>0</v>
      </c>
      <c r="BD119" s="5">
        <f>IF(BD8&gt;140,BD8,)</f>
        <v>0</v>
      </c>
      <c r="BE119" s="5">
        <f>IF(BE8&gt;140,BE8,)</f>
        <v>0</v>
      </c>
      <c r="BF119" s="5">
        <f>IF(BF8&gt;140,BF8,)</f>
        <v>0</v>
      </c>
      <c r="BG119" s="5">
        <f>IF(BG8&gt;140,BG8,)</f>
        <v>0</v>
      </c>
      <c r="BH119" s="5">
        <f>IF(BH8&gt;140,BH8,)</f>
        <v>0</v>
      </c>
      <c r="BI119" s="5">
        <f>IF(BI8&gt;140,BI8,)</f>
        <v>0</v>
      </c>
      <c r="BJ119" s="5">
        <f>IF(BJ8&gt;140,BJ8,)</f>
        <v>0</v>
      </c>
      <c r="BK119" s="5">
        <f>IF(BK8&gt;140,BK8,)</f>
        <v>0</v>
      </c>
      <c r="BL119" s="5">
        <f>IF(BL8&gt;140,BL8,)</f>
        <v>0</v>
      </c>
      <c r="BM119" s="5">
        <f>IF(BM8&gt;140,BM8,)</f>
        <v>0</v>
      </c>
      <c r="BN119" s="5">
        <f>IF(BN8&gt;140,BN8,)</f>
        <v>0</v>
      </c>
      <c r="BO119" s="5">
        <f>IF(BO8&gt;140,BO8,)</f>
        <v>0</v>
      </c>
      <c r="BP119" s="5">
        <f>IF(BP8&gt;140,BP8,)</f>
        <v>0</v>
      </c>
      <c r="BQ119" s="5">
        <f>IF(BQ8&gt;140,BQ8,)</f>
        <v>0</v>
      </c>
      <c r="BR119" s="5">
        <f>IF(BR8&gt;140,BR8,)</f>
        <v>0</v>
      </c>
      <c r="BS119" s="5">
        <f>IF(BS8&gt;140,BS8,)</f>
        <v>0</v>
      </c>
      <c r="BT119" s="5">
        <f>IF(BT8&gt;140,BT8,)</f>
        <v>0</v>
      </c>
      <c r="BU119" s="5">
        <f>IF(BU8&gt;140,BU8,)</f>
        <v>0</v>
      </c>
      <c r="BV119" s="5">
        <f>IF(BV8&gt;140,BV8,)</f>
        <v>0</v>
      </c>
      <c r="BW119" s="5">
        <f>IF(BW8&gt;140,BW8,)</f>
        <v>0</v>
      </c>
      <c r="BX119" s="5">
        <f>IF(BX8&gt;140,BX8,)</f>
        <v>0</v>
      </c>
      <c r="BY119" s="5">
        <f>IF(BY8&gt;140,BY8,)</f>
        <v>0</v>
      </c>
      <c r="BZ119" s="5">
        <f>IF(BZ8&gt;140,BZ8,)</f>
        <v>0</v>
      </c>
      <c r="CA119" s="5">
        <f>IF(CA8&gt;140,CA8,)</f>
        <v>0</v>
      </c>
      <c r="CB119" s="5">
        <f>IF(CB8&gt;140,CB8,)</f>
        <v>0</v>
      </c>
      <c r="CC119" s="5">
        <f>IF(CC8&gt;140,CC8,)</f>
        <v>0</v>
      </c>
      <c r="CD119" s="5">
        <f>IF(CD8&gt;140,CD8,)</f>
        <v>0</v>
      </c>
      <c r="CE119" s="5">
        <f>IF(CE8&gt;140,CE8,)</f>
        <v>0</v>
      </c>
      <c r="CF119" s="5">
        <f>IF(CF8&gt;140,CF8,)</f>
        <v>0</v>
      </c>
      <c r="CG119" s="5">
        <f>IF(CG8&gt;140,CG8,)</f>
        <v>0</v>
      </c>
      <c r="CH119" s="5">
        <f>IF(CH8&gt;140,CH8,)</f>
        <v>0</v>
      </c>
      <c r="CI119" s="5">
        <f>IF(CI8&gt;140,CI8,)</f>
        <v>0</v>
      </c>
      <c r="CJ119" s="5">
        <f>IF(CJ8&gt;140,CJ8,)</f>
        <v>0</v>
      </c>
      <c r="CK119" s="5">
        <f>IF(CK8&gt;140,CK8,)</f>
        <v>0</v>
      </c>
      <c r="CL119" s="5">
        <f>IF(CL8&gt;140,CL8,)</f>
        <v>181.4</v>
      </c>
      <c r="CM119" s="5">
        <f>IF(CM8&gt;140,CM8,)</f>
        <v>0</v>
      </c>
      <c r="CN119" s="5">
        <f>IF(CN8&gt;140,CN8,)</f>
        <v>0</v>
      </c>
      <c r="CO119" s="5">
        <f>IF(CO8&gt;140,CO8,)</f>
        <v>0</v>
      </c>
      <c r="CP119" s="5">
        <f>IF(CP8&gt;140,CP8,)</f>
        <v>153.4</v>
      </c>
      <c r="CQ119" s="5">
        <f>IF(CQ8&gt;140,CQ8,)</f>
        <v>0</v>
      </c>
      <c r="CR119" s="5">
        <f>IF(CR8&gt;140,CR8,)</f>
        <v>0</v>
      </c>
      <c r="CS119" s="26"/>
      <c r="CT119" s="1"/>
      <c r="CV119" s="5"/>
      <c r="CW119" s="31"/>
      <c r="CX119" s="5"/>
    </row>
    <row r="120" spans="1:111">
      <c r="A120" s="1" t="s">
        <v>4</v>
      </c>
      <c r="B120" s="5">
        <f>IF(B9&gt;140,B9,)</f>
        <v>0</v>
      </c>
      <c r="C120" s="5">
        <f>IF(C9&gt;140,C9,)</f>
        <v>0</v>
      </c>
      <c r="D120" s="5">
        <f>IF(D9&gt;140,D9,)</f>
        <v>0</v>
      </c>
      <c r="E120" s="5">
        <f>IF(E9&gt;140,E9,)</f>
        <v>0</v>
      </c>
      <c r="F120" s="5">
        <f>IF(F9&gt;140,F9,)</f>
        <v>0</v>
      </c>
      <c r="G120" s="5">
        <f>IF(G9&gt;140,G9,)</f>
        <v>0</v>
      </c>
      <c r="H120" s="5">
        <f>IF(H9&gt;140,H9,)</f>
        <v>0</v>
      </c>
      <c r="I120" s="5">
        <f>IF(I9&gt;140,I9,)</f>
        <v>0</v>
      </c>
      <c r="J120" s="5">
        <f>IF(J9&gt;140,J9,)</f>
        <v>0</v>
      </c>
      <c r="K120" s="5">
        <f>IF(K9&gt;140,K9,)</f>
        <v>0</v>
      </c>
      <c r="L120" s="5">
        <f>IF(L9&gt;140,L9,)</f>
        <v>0</v>
      </c>
      <c r="M120" s="5">
        <f>IF(M9&gt;140,M9,)</f>
        <v>0</v>
      </c>
      <c r="N120" s="5">
        <f>IF(N9&gt;140,N9,)</f>
        <v>0</v>
      </c>
      <c r="O120" s="5">
        <f>IF(O9&gt;140,O9,)</f>
        <v>0</v>
      </c>
      <c r="P120" s="5">
        <f>IF(P9&gt;140,P9,)</f>
        <v>0</v>
      </c>
      <c r="Q120" s="5">
        <f>IF(Q9&gt;140,Q9,)</f>
        <v>0</v>
      </c>
      <c r="R120" s="5">
        <f>IF(R9&gt;140,R9,)</f>
        <v>0</v>
      </c>
      <c r="S120" s="5">
        <f>IF(S9&gt;140,S9,)</f>
        <v>0</v>
      </c>
      <c r="T120" s="5">
        <f>IF(T9&gt;140,T9,)</f>
        <v>0</v>
      </c>
      <c r="U120" s="5">
        <f>IF(U9&gt;140,U9,)</f>
        <v>0</v>
      </c>
      <c r="V120" s="5">
        <f>IF(V9&gt;140,V9,)</f>
        <v>0</v>
      </c>
      <c r="W120" s="5">
        <f>IF(W9&gt;140,W9,)</f>
        <v>0</v>
      </c>
      <c r="X120" s="5">
        <f>IF(X9&gt;140,X9,)</f>
        <v>0</v>
      </c>
      <c r="Y120" s="5">
        <f>IF(Y9&gt;140,Y9,)</f>
        <v>0</v>
      </c>
      <c r="Z120" s="5">
        <f>IF(Z9&gt;140,Z9,)</f>
        <v>0</v>
      </c>
      <c r="AA120" s="5">
        <f>IF(AA9&gt;140,AA9,)</f>
        <v>0</v>
      </c>
      <c r="AB120" s="5">
        <f>IF(AB9&gt;140,AB9,)</f>
        <v>0</v>
      </c>
      <c r="AC120" s="5">
        <f>IF(AC9&gt;140,AC9,)</f>
        <v>0</v>
      </c>
      <c r="AD120" s="5">
        <f>IF(AD9&gt;140,AD9,)</f>
        <v>0</v>
      </c>
      <c r="AE120" s="5">
        <f>IF(AE9&gt;140,AE9,)</f>
        <v>0</v>
      </c>
      <c r="AF120" s="5">
        <f>IF(AF9&gt;140,AF9,)</f>
        <v>0</v>
      </c>
      <c r="AG120" s="5">
        <f>IF(AG9&gt;140,AG9,)</f>
        <v>0</v>
      </c>
      <c r="AH120" s="5">
        <f>IF(AH9&gt;140,AH9,)</f>
        <v>0</v>
      </c>
      <c r="AI120" s="5">
        <f>IF(AI9&gt;140,AI9,)</f>
        <v>0</v>
      </c>
      <c r="AJ120" s="5">
        <f>IF(AJ9&gt;140,AJ9,)</f>
        <v>0</v>
      </c>
      <c r="AK120" s="5">
        <f>IF(AK9&gt;140,AK9,)</f>
        <v>0</v>
      </c>
      <c r="AL120" s="5">
        <f>IF(AL9&gt;140,AL9,)</f>
        <v>0</v>
      </c>
      <c r="AM120" s="5">
        <f>IF(AM9&gt;140,AM9,)</f>
        <v>0</v>
      </c>
      <c r="AN120" s="5">
        <f>IF(AN9&gt;140,AN9,)</f>
        <v>0</v>
      </c>
      <c r="AO120" s="5">
        <f>IF(AO9&gt;140,AO9,)</f>
        <v>0</v>
      </c>
      <c r="AP120" s="5">
        <f>IF(AP9&gt;140,AP9,)</f>
        <v>0</v>
      </c>
      <c r="AQ120" s="5">
        <f>IF(AQ9&gt;140,AQ9,)</f>
        <v>0</v>
      </c>
      <c r="AR120" s="5">
        <f>IF(AR9&gt;140,AR9,)</f>
        <v>0</v>
      </c>
      <c r="AS120" s="5">
        <f>IF(AS9&gt;140,AS9,)</f>
        <v>0</v>
      </c>
      <c r="AT120" s="5">
        <f>IF(AT9&gt;140,AT9,)</f>
        <v>0</v>
      </c>
      <c r="AU120" s="5">
        <f>IF(AU9&gt;140,AU9,)</f>
        <v>0</v>
      </c>
      <c r="AV120" s="5">
        <f>IF(AV9&gt;140,AV9,)</f>
        <v>0</v>
      </c>
      <c r="AW120" s="5">
        <f>IF(AW9&gt;140,AW9,)</f>
        <v>0</v>
      </c>
      <c r="AX120" s="5">
        <f>IF(AX9&gt;140,AX9,)</f>
        <v>0</v>
      </c>
      <c r="AY120" s="5">
        <f>IF(AY9&gt;140,AY9,)</f>
        <v>0</v>
      </c>
      <c r="AZ120" s="5">
        <f>IF(AZ9&gt;140,AZ9,)</f>
        <v>0</v>
      </c>
      <c r="BA120" s="5">
        <f>IF(BA9&gt;140,BA9,)</f>
        <v>0</v>
      </c>
      <c r="BB120" s="5">
        <f>IF(BB9&gt;140,BB9,)</f>
        <v>0</v>
      </c>
      <c r="BC120" s="5">
        <f>IF(BC9&gt;140,BC9,)</f>
        <v>0</v>
      </c>
      <c r="BD120" s="5">
        <f>IF(BD9&gt;140,BD9,)</f>
        <v>0</v>
      </c>
      <c r="BE120" s="5">
        <f>IF(BE9&gt;140,BE9,)</f>
        <v>0</v>
      </c>
      <c r="BF120" s="5">
        <f>IF(BF9&gt;140,BF9,)</f>
        <v>0</v>
      </c>
      <c r="BG120" s="5">
        <f>IF(BG9&gt;140,BG9,)</f>
        <v>0</v>
      </c>
      <c r="BH120" s="5">
        <f>IF(BH9&gt;140,BH9,)</f>
        <v>0</v>
      </c>
      <c r="BI120" s="5">
        <f>IF(BI9&gt;140,BI9,)</f>
        <v>0</v>
      </c>
      <c r="BJ120" s="5">
        <f>IF(BJ9&gt;140,BJ9,)</f>
        <v>0</v>
      </c>
      <c r="BK120" s="5">
        <f>IF(BK9&gt;140,BK9,)</f>
        <v>0</v>
      </c>
      <c r="BL120" s="5">
        <f>IF(BL9&gt;140,BL9,)</f>
        <v>0</v>
      </c>
      <c r="BM120" s="5">
        <f>IF(BM9&gt;140,BM9,)</f>
        <v>0</v>
      </c>
      <c r="BN120" s="5">
        <f>IF(BN9&gt;140,BN9,)</f>
        <v>0</v>
      </c>
      <c r="BO120" s="5">
        <f>IF(BO9&gt;140,BO9,)</f>
        <v>0</v>
      </c>
      <c r="BP120" s="5">
        <f>IF(BP9&gt;140,BP9,)</f>
        <v>0</v>
      </c>
      <c r="BQ120" s="5">
        <f>IF(BQ9&gt;140,BQ9,)</f>
        <v>0</v>
      </c>
      <c r="BR120" s="5">
        <f>IF(BR9&gt;140,BR9,)</f>
        <v>0</v>
      </c>
      <c r="BS120" s="5">
        <f>IF(BS9&gt;140,BS9,)</f>
        <v>0</v>
      </c>
      <c r="BT120" s="5">
        <f>IF(BT9&gt;140,BT9,)</f>
        <v>0</v>
      </c>
      <c r="BU120" s="5">
        <f>IF(BU9&gt;140,BU9,)</f>
        <v>0</v>
      </c>
      <c r="BV120" s="5">
        <f>IF(BV9&gt;140,BV9,)</f>
        <v>0</v>
      </c>
      <c r="BW120" s="5">
        <f>IF(BW9&gt;140,BW9,)</f>
        <v>0</v>
      </c>
      <c r="BX120" s="5">
        <f>IF(BX9&gt;140,BX9,)</f>
        <v>0</v>
      </c>
      <c r="BY120" s="5">
        <f>IF(BY9&gt;140,BY9,)</f>
        <v>0</v>
      </c>
      <c r="BZ120" s="5">
        <f>IF(BZ9&gt;140,BZ9,)</f>
        <v>0</v>
      </c>
      <c r="CA120" s="5">
        <f>IF(CA9&gt;140,CA9,)</f>
        <v>0</v>
      </c>
      <c r="CB120" s="5">
        <f>IF(CB9&gt;140,CB9,)</f>
        <v>0</v>
      </c>
      <c r="CC120" s="5">
        <f>IF(CC9&gt;140,CC9,)</f>
        <v>0</v>
      </c>
      <c r="CD120" s="5">
        <f>IF(CD9&gt;140,CD9,)</f>
        <v>0</v>
      </c>
      <c r="CE120" s="5">
        <f>IF(CE9&gt;140,CE9,)</f>
        <v>0</v>
      </c>
      <c r="CF120" s="5">
        <f>IF(CF9&gt;140,CF9,)</f>
        <v>0</v>
      </c>
      <c r="CG120" s="5">
        <f>IF(CG9&gt;140,CG9,)</f>
        <v>0</v>
      </c>
      <c r="CH120" s="5">
        <f>IF(CH9&gt;140,CH9,)</f>
        <v>0</v>
      </c>
      <c r="CI120" s="5">
        <f>IF(CI9&gt;140,CI9,)</f>
        <v>0</v>
      </c>
      <c r="CJ120" s="5">
        <f>IF(CJ9&gt;140,CJ9,)</f>
        <v>0</v>
      </c>
      <c r="CK120" s="5">
        <f>IF(CK9&gt;140,CK9,)</f>
        <v>0</v>
      </c>
      <c r="CL120" s="5">
        <f>IF(CL9&gt;140,CL9,)</f>
        <v>0</v>
      </c>
      <c r="CM120" s="5">
        <f>IF(CM9&gt;140,CM9,)</f>
        <v>0</v>
      </c>
      <c r="CN120" s="5">
        <f>IF(CN9&gt;140,CN9,)</f>
        <v>0</v>
      </c>
      <c r="CO120" s="5">
        <f>IF(CO9&gt;140,CO9,)</f>
        <v>0</v>
      </c>
      <c r="CP120" s="5">
        <f>IF(CP9&gt;140,CP9,)</f>
        <v>0</v>
      </c>
      <c r="CQ120" s="5">
        <f>IF(CQ9&gt;140,CQ9,)</f>
        <v>0</v>
      </c>
      <c r="CR120" s="5">
        <v>0</v>
      </c>
      <c r="CS120" s="26"/>
      <c r="CT120" s="1"/>
      <c r="CV120" s="5"/>
      <c r="CW120" s="31"/>
      <c r="CX120" s="5"/>
    </row>
    <row r="121" spans="1:111">
      <c r="A121" s="1" t="s">
        <v>5</v>
      </c>
      <c r="B121" s="5">
        <f>IF(B10&gt;140,B10,)</f>
        <v>0</v>
      </c>
      <c r="C121" s="5">
        <f>IF(C10&gt;140,C10,)</f>
        <v>0</v>
      </c>
      <c r="D121" s="5">
        <f>IF(D10&gt;140,D10,)</f>
        <v>0</v>
      </c>
      <c r="E121" s="5">
        <f>IF(E10&gt;140,E10,)</f>
        <v>0</v>
      </c>
      <c r="F121" s="5">
        <f>IF(F10&gt;140,F10,)</f>
        <v>0</v>
      </c>
      <c r="G121" s="5">
        <f>IF(G10&gt;140,G10,)</f>
        <v>0</v>
      </c>
      <c r="H121" s="5">
        <f>IF(H10&gt;140,H10,)</f>
        <v>0</v>
      </c>
      <c r="I121" s="5">
        <f>IF(I10&gt;140,I10,)</f>
        <v>0</v>
      </c>
      <c r="J121" s="5">
        <f>IF(J10&gt;140,J10,)</f>
        <v>0</v>
      </c>
      <c r="K121" s="5">
        <f>IF(K10&gt;140,K10,)</f>
        <v>0</v>
      </c>
      <c r="L121" s="5">
        <f>IF(L10&gt;140,L10,)</f>
        <v>0</v>
      </c>
      <c r="M121" s="5">
        <f>IF(M10&gt;140,M10,)</f>
        <v>0</v>
      </c>
      <c r="N121" s="5">
        <f>IF(N10&gt;140,N10,)</f>
        <v>0</v>
      </c>
      <c r="O121" s="5">
        <f>IF(O10&gt;140,O10,)</f>
        <v>0</v>
      </c>
      <c r="P121" s="5">
        <f>IF(P10&gt;140,P10,)</f>
        <v>0</v>
      </c>
      <c r="Q121" s="5">
        <f>IF(Q10&gt;140,Q10,)</f>
        <v>0</v>
      </c>
      <c r="R121" s="5">
        <f>IF(R10&gt;140,R10,)</f>
        <v>0</v>
      </c>
      <c r="S121" s="5">
        <f>IF(S10&gt;140,S10,)</f>
        <v>0</v>
      </c>
      <c r="T121" s="5">
        <f>IF(T10&gt;140,T10,)</f>
        <v>0</v>
      </c>
      <c r="U121" s="5">
        <f>IF(U10&gt;140,U10,)</f>
        <v>0</v>
      </c>
      <c r="V121" s="5">
        <f>IF(V10&gt;140,V10,)</f>
        <v>0</v>
      </c>
      <c r="W121" s="5">
        <f>IF(W10&gt;140,W10,)</f>
        <v>0</v>
      </c>
      <c r="X121" s="5">
        <f>IF(X10&gt;140,X10,)</f>
        <v>0</v>
      </c>
      <c r="Y121" s="5">
        <f>IF(Y10&gt;140,Y10,)</f>
        <v>0</v>
      </c>
      <c r="Z121" s="5">
        <f>IF(Z10&gt;140,Z10,)</f>
        <v>0</v>
      </c>
      <c r="AA121" s="5">
        <f>IF(AA10&gt;140,AA10,)</f>
        <v>0</v>
      </c>
      <c r="AB121" s="5">
        <f>IF(AB10&gt;140,AB10,)</f>
        <v>0</v>
      </c>
      <c r="AC121" s="5">
        <f>IF(AC10&gt;140,AC10,)</f>
        <v>151.13</v>
      </c>
      <c r="AD121" s="5">
        <f>IF(AD10&gt;140,AD10,)</f>
        <v>0</v>
      </c>
      <c r="AE121" s="5">
        <f>IF(AE10&gt;140,AE10,)</f>
        <v>0</v>
      </c>
      <c r="AF121" s="5">
        <f>IF(AF10&gt;140,AF10,)</f>
        <v>0</v>
      </c>
      <c r="AG121" s="5">
        <f>IF(AG10&gt;140,AG10,)</f>
        <v>0</v>
      </c>
      <c r="AH121" s="5">
        <f>IF(AH10&gt;140,AH10,)</f>
        <v>172.97399999999999</v>
      </c>
      <c r="AI121" s="5">
        <f>IF(AI10&gt;140,AI10,)</f>
        <v>0</v>
      </c>
      <c r="AJ121" s="5">
        <f>IF(AJ10&gt;140,AJ10,)</f>
        <v>0</v>
      </c>
      <c r="AK121" s="5">
        <f>IF(AK10&gt;140,AK10,)</f>
        <v>0</v>
      </c>
      <c r="AL121" s="5">
        <f>IF(AL10&gt;140,AL10,)</f>
        <v>0</v>
      </c>
      <c r="AM121" s="5">
        <f>IF(AM10&gt;140,AM10,)</f>
        <v>0</v>
      </c>
      <c r="AN121" s="5">
        <f>IF(AN10&gt;140,AN10,)</f>
        <v>0</v>
      </c>
      <c r="AO121" s="5">
        <f>IF(AO10&gt;140,AO10,)</f>
        <v>0</v>
      </c>
      <c r="AP121" s="5">
        <f>IF(AP10&gt;140,AP10,)</f>
        <v>0</v>
      </c>
      <c r="AQ121" s="5">
        <f>IF(AQ10&gt;140,AQ10,)</f>
        <v>0</v>
      </c>
      <c r="AR121" s="5">
        <f>IF(AR10&gt;140,AR10,)</f>
        <v>0</v>
      </c>
      <c r="AS121" s="5">
        <f>IF(AS10&gt;140,AS10,)</f>
        <v>0</v>
      </c>
      <c r="AT121" s="5">
        <f>IF(AT10&gt;140,AT10,)</f>
        <v>0</v>
      </c>
      <c r="AU121" s="5">
        <f>IF(AU10&gt;140,AU10,)</f>
        <v>0</v>
      </c>
      <c r="AV121" s="5">
        <f>IF(AV10&gt;140,AV10,)</f>
        <v>0</v>
      </c>
      <c r="AW121" s="5">
        <f>IF(AW10&gt;140,AW10,)</f>
        <v>0</v>
      </c>
      <c r="AX121" s="5">
        <f>IF(AX10&gt;140,AX10,)</f>
        <v>0</v>
      </c>
      <c r="AY121" s="5">
        <f>IF(AY10&gt;140,AY10,)</f>
        <v>0</v>
      </c>
      <c r="AZ121" s="5">
        <f>IF(AZ10&gt;140,AZ10,)</f>
        <v>153</v>
      </c>
      <c r="BA121" s="5">
        <f>IF(BA10&gt;140,BA10,)</f>
        <v>0</v>
      </c>
      <c r="BB121" s="5">
        <f>IF(BB10&gt;140,BB10,)</f>
        <v>0</v>
      </c>
      <c r="BC121" s="5">
        <f>IF(BC10&gt;140,BC10,)</f>
        <v>0</v>
      </c>
      <c r="BD121" s="5">
        <f>IF(BD10&gt;140,BD10,)</f>
        <v>0</v>
      </c>
      <c r="BE121" s="5">
        <f>IF(BE10&gt;140,BE10,)</f>
        <v>0</v>
      </c>
      <c r="BF121" s="5">
        <f>IF(BF10&gt;140,BF10,)</f>
        <v>0</v>
      </c>
      <c r="BG121" s="5">
        <f>IF(BG10&gt;140,BG10,)</f>
        <v>0</v>
      </c>
      <c r="BH121" s="5">
        <f>IF(BH10&gt;140,BH10,)</f>
        <v>0</v>
      </c>
      <c r="BI121" s="5">
        <f>IF(BI10&gt;140,BI10,)</f>
        <v>0</v>
      </c>
      <c r="BJ121" s="5">
        <f>IF(BJ10&gt;140,BJ10,)</f>
        <v>0</v>
      </c>
      <c r="BK121" s="5">
        <f>IF(BK10&gt;140,BK10,)</f>
        <v>0</v>
      </c>
      <c r="BL121" s="5">
        <f>IF(BL10&gt;140,BL10,)</f>
        <v>0</v>
      </c>
      <c r="BM121" s="5">
        <f>IF(BM10&gt;140,BM10,)</f>
        <v>0</v>
      </c>
      <c r="BN121" s="5">
        <f>IF(BN10&gt;140,BN10,)</f>
        <v>0</v>
      </c>
      <c r="BO121" s="5">
        <f>IF(BO10&gt;140,BO10,)</f>
        <v>0</v>
      </c>
      <c r="BP121" s="5">
        <f>IF(BP10&gt;140,BP10,)</f>
        <v>0</v>
      </c>
      <c r="BQ121" s="5">
        <f>IF(BQ10&gt;140,BQ10,)</f>
        <v>0</v>
      </c>
      <c r="BR121" s="5">
        <f>IF(BR10&gt;140,BR10,)</f>
        <v>0</v>
      </c>
      <c r="BS121" s="5">
        <f>IF(BS10&gt;140,BS10,)</f>
        <v>0</v>
      </c>
      <c r="BT121" s="5">
        <f>IF(BT10&gt;140,BT10,)</f>
        <v>0</v>
      </c>
      <c r="BU121" s="5">
        <f>IF(BU10&gt;140,BU10,)</f>
        <v>0</v>
      </c>
      <c r="BV121" s="5">
        <f>IF(BV10&gt;140,BV10,)</f>
        <v>0</v>
      </c>
      <c r="BW121" s="5">
        <f>IF(BW10&gt;140,BW10,)</f>
        <v>0</v>
      </c>
      <c r="BX121" s="5">
        <f>IF(BX10&gt;140,BX10,)</f>
        <v>0</v>
      </c>
      <c r="BY121" s="5">
        <f>IF(BY10&gt;140,BY10,)</f>
        <v>0</v>
      </c>
      <c r="BZ121" s="5">
        <f>IF(BZ10&gt;140,BZ10,)</f>
        <v>0</v>
      </c>
      <c r="CA121" s="5">
        <f>IF(CA10&gt;140,CA10,)</f>
        <v>0</v>
      </c>
      <c r="CB121" s="5">
        <f>IF(CB10&gt;140,CB10,)</f>
        <v>0</v>
      </c>
      <c r="CC121" s="5">
        <f>IF(CC10&gt;140,CC10,)</f>
        <v>0</v>
      </c>
      <c r="CD121" s="5">
        <f>IF(CD10&gt;140,CD10,)</f>
        <v>0</v>
      </c>
      <c r="CE121" s="5">
        <f>IF(CE10&gt;140,CE10,)</f>
        <v>0</v>
      </c>
      <c r="CF121" s="5">
        <f>IF(CF10&gt;140,CF10,)</f>
        <v>0</v>
      </c>
      <c r="CG121" s="5">
        <f>IF(CG10&gt;140,CG10,)</f>
        <v>0</v>
      </c>
      <c r="CH121" s="5">
        <f>IF(CH10&gt;140,CH10,)</f>
        <v>149.80000000000001</v>
      </c>
      <c r="CI121" s="5">
        <f>IF(CI10&gt;140,CI10,)</f>
        <v>0</v>
      </c>
      <c r="CJ121" s="5">
        <f>IF(CJ10&gt;140,CJ10,)</f>
        <v>0</v>
      </c>
      <c r="CK121" s="5">
        <f>IF(CK10&gt;140,CK10,)</f>
        <v>0</v>
      </c>
      <c r="CL121" s="5">
        <f>IF(CL10&gt;140,CL10,)</f>
        <v>0</v>
      </c>
      <c r="CM121" s="5">
        <f>IF(CM10&gt;140,CM10,)</f>
        <v>0</v>
      </c>
      <c r="CN121" s="5">
        <f>IF(CN10&gt;140,CN10,)</f>
        <v>0</v>
      </c>
      <c r="CO121" s="5">
        <f>IF(CO10&gt;140,CO10,)</f>
        <v>0</v>
      </c>
      <c r="CP121" s="5">
        <f>IF(CP10&gt;140,CP10,)</f>
        <v>0</v>
      </c>
      <c r="CQ121" s="5">
        <f>IF(CQ10&gt;140,CQ10,)</f>
        <v>0</v>
      </c>
      <c r="CR121" s="5"/>
      <c r="CS121" s="26"/>
      <c r="CT121" s="1"/>
      <c r="CV121" s="5"/>
      <c r="CW121" s="31"/>
      <c r="CX121" s="5"/>
    </row>
    <row r="122" spans="1:111">
      <c r="A122" s="1" t="s">
        <v>6</v>
      </c>
      <c r="B122" s="5">
        <f>IF(B11&gt;140,B11,)</f>
        <v>0</v>
      </c>
      <c r="C122" s="5">
        <f>IF(C11&gt;140,C11,)</f>
        <v>0</v>
      </c>
      <c r="D122" s="5">
        <f>IF(D11&gt;140,D11,)</f>
        <v>0</v>
      </c>
      <c r="E122" s="5">
        <f>IF(E11&gt;140,E11,)</f>
        <v>0</v>
      </c>
      <c r="F122" s="5">
        <f>IF(F11&gt;140,F11,)</f>
        <v>0</v>
      </c>
      <c r="G122" s="5">
        <f>IF(G11&gt;140,G11,)</f>
        <v>0</v>
      </c>
      <c r="H122" s="5">
        <f>IF(H11&gt;140,H11,)</f>
        <v>0</v>
      </c>
      <c r="I122" s="5">
        <f>IF(I11&gt;140,I11,)</f>
        <v>0</v>
      </c>
      <c r="J122" s="5">
        <f>IF(J11&gt;140,J11,)</f>
        <v>0</v>
      </c>
      <c r="K122" s="5">
        <f>IF(K11&gt;140,K11,)</f>
        <v>0</v>
      </c>
      <c r="L122" s="5">
        <f>IF(L11&gt;140,L11,)</f>
        <v>0</v>
      </c>
      <c r="M122" s="5">
        <f>IF(M11&gt;140,M11,)</f>
        <v>0</v>
      </c>
      <c r="N122" s="5">
        <f>IF(N11&gt;140,N11,)</f>
        <v>0</v>
      </c>
      <c r="O122" s="5">
        <f>IF(O11&gt;140,O11,)</f>
        <v>0</v>
      </c>
      <c r="P122" s="5">
        <f>IF(P11&gt;140,P11,)</f>
        <v>0</v>
      </c>
      <c r="Q122" s="5">
        <f>IF(Q11&gt;140,Q11,)</f>
        <v>0</v>
      </c>
      <c r="R122" s="5">
        <f>IF(R11&gt;140,R11,)</f>
        <v>0</v>
      </c>
      <c r="S122" s="5">
        <f>IF(S11&gt;140,S11,)</f>
        <v>0</v>
      </c>
      <c r="T122" s="5">
        <f>IF(T11&gt;140,T11,)</f>
        <v>182.626</v>
      </c>
      <c r="U122" s="5">
        <f>IF(U11&gt;140,U11,)</f>
        <v>0</v>
      </c>
      <c r="V122" s="5">
        <f>IF(V11&gt;140,V11,)</f>
        <v>0</v>
      </c>
      <c r="W122" s="5">
        <f>IF(W11&gt;140,W11,)</f>
        <v>0</v>
      </c>
      <c r="X122" s="5">
        <f>IF(X11&gt;140,X11,)</f>
        <v>0</v>
      </c>
      <c r="Y122" s="5">
        <f>IF(Y11&gt;140,Y11,)</f>
        <v>0</v>
      </c>
      <c r="Z122" s="5">
        <f>IF(Z11&gt;140,Z11,)</f>
        <v>0</v>
      </c>
      <c r="AA122" s="5">
        <f>IF(AA11&gt;140,AA11,)</f>
        <v>0</v>
      </c>
      <c r="AB122" s="5">
        <f>IF(AB11&gt;140,AB11,)</f>
        <v>0</v>
      </c>
      <c r="AC122" s="5">
        <f>IF(AC11&gt;140,AC11,)</f>
        <v>0</v>
      </c>
      <c r="AD122" s="5">
        <f>IF(AD11&gt;140,AD11,)</f>
        <v>0</v>
      </c>
      <c r="AE122" s="5">
        <f>IF(AE11&gt;140,AE11,)</f>
        <v>0</v>
      </c>
      <c r="AF122" s="5">
        <f>IF(AF11&gt;140,AF11,)</f>
        <v>0</v>
      </c>
      <c r="AG122" s="5">
        <f>IF(AG11&gt;140,AG11,)</f>
        <v>0</v>
      </c>
      <c r="AH122" s="5">
        <f>IF(AH11&gt;140,AH11,)</f>
        <v>142.74799999999999</v>
      </c>
      <c r="AI122" s="5">
        <f>IF(AI11&gt;140,AI11,)</f>
        <v>0</v>
      </c>
      <c r="AJ122" s="5">
        <f>IF(AJ11&gt;140,AJ11,)</f>
        <v>0</v>
      </c>
      <c r="AK122" s="5">
        <f>IF(AK11&gt;140,AK11,)</f>
        <v>0</v>
      </c>
      <c r="AL122" s="5">
        <f>IF(AL11&gt;140,AL11,)</f>
        <v>0</v>
      </c>
      <c r="AM122" s="5">
        <f>IF(AM11&gt;140,AM11,)</f>
        <v>0</v>
      </c>
      <c r="AN122" s="5">
        <f>IF(AN11&gt;140,AN11,)</f>
        <v>0</v>
      </c>
      <c r="AO122" s="5">
        <f>IF(AO11&gt;140,AO11,)</f>
        <v>0</v>
      </c>
      <c r="AP122" s="5">
        <f>IF(AP11&gt;140,AP11,)</f>
        <v>0</v>
      </c>
      <c r="AQ122" s="5">
        <f>IF(AQ11&gt;140,AQ11,)</f>
        <v>0</v>
      </c>
      <c r="AR122" s="5">
        <f>IF(AR11&gt;140,AR11,)</f>
        <v>0</v>
      </c>
      <c r="AS122" s="5">
        <f>IF(AS11&gt;140,AS11,)</f>
        <v>0</v>
      </c>
      <c r="AT122" s="5">
        <f>IF(AT11&gt;140,AT11,)</f>
        <v>0</v>
      </c>
      <c r="AU122" s="5">
        <f>IF(AU11&gt;140,AU11,)</f>
        <v>0</v>
      </c>
      <c r="AV122" s="5">
        <f>IF(AV11&gt;140,AV11,)</f>
        <v>0</v>
      </c>
      <c r="AW122" s="5">
        <f>IF(AW11&gt;140,AW11,)</f>
        <v>0</v>
      </c>
      <c r="AX122" s="5">
        <f>IF(AX11&gt;140,AX11,)</f>
        <v>0</v>
      </c>
      <c r="AY122" s="5">
        <f>IF(AY11&gt;140,AY11,)</f>
        <v>0</v>
      </c>
      <c r="AZ122" s="5">
        <f>IF(AZ11&gt;140,AZ11,)</f>
        <v>0</v>
      </c>
      <c r="BA122" s="5">
        <f>IF(BA11&gt;140,BA11,)</f>
        <v>0</v>
      </c>
      <c r="BB122" s="5">
        <f>IF(BB11&gt;140,BB11,)</f>
        <v>0</v>
      </c>
      <c r="BC122" s="5">
        <f>IF(BC11&gt;140,BC11,)</f>
        <v>0</v>
      </c>
      <c r="BD122" s="5">
        <f>IF(BD11&gt;140,BD11,)</f>
        <v>0</v>
      </c>
      <c r="BE122" s="5">
        <f>IF(BE11&gt;140,BE11,)</f>
        <v>0</v>
      </c>
      <c r="BF122" s="5">
        <f>IF(BF11&gt;140,BF11,)</f>
        <v>0</v>
      </c>
      <c r="BG122" s="5">
        <f>IF(BG11&gt;140,BG11,)</f>
        <v>0</v>
      </c>
      <c r="BH122" s="5">
        <f>IF(BH11&gt;140,BH11,)</f>
        <v>0</v>
      </c>
      <c r="BI122" s="5">
        <f>IF(BI11&gt;140,BI11,)</f>
        <v>0</v>
      </c>
      <c r="BJ122" s="5">
        <f>IF(BJ11&gt;140,BJ11,)</f>
        <v>0</v>
      </c>
      <c r="BK122" s="5">
        <f>IF(BK11&gt;140,BK11,)</f>
        <v>0</v>
      </c>
      <c r="BL122" s="5">
        <f>IF(BL11&gt;140,BL11,)</f>
        <v>0</v>
      </c>
      <c r="BM122" s="5">
        <f>IF(BM11&gt;140,BM11,)</f>
        <v>0</v>
      </c>
      <c r="BN122" s="5">
        <f>IF(BN11&gt;140,BN11,)</f>
        <v>0</v>
      </c>
      <c r="BO122" s="5">
        <f>IF(BO11&gt;140,BO11,)</f>
        <v>0</v>
      </c>
      <c r="BP122" s="5">
        <f>IF(BP11&gt;140,BP11,)</f>
        <v>0</v>
      </c>
      <c r="BQ122" s="5">
        <f>IF(BQ11&gt;140,BQ11,)</f>
        <v>0</v>
      </c>
      <c r="BR122" s="5">
        <f>IF(BR11&gt;140,BR11,)</f>
        <v>0</v>
      </c>
      <c r="BS122" s="5">
        <f>IF(BS11&gt;140,BS11,)</f>
        <v>0</v>
      </c>
      <c r="BT122" s="5">
        <f>IF(BT11&gt;140,BT11,)</f>
        <v>0</v>
      </c>
      <c r="BU122" s="5">
        <f>IF(BU11&gt;140,BU11,)</f>
        <v>0</v>
      </c>
      <c r="BV122" s="5">
        <f>IF(BV11&gt;140,BV11,)</f>
        <v>0</v>
      </c>
      <c r="BW122" s="5">
        <f>IF(BW11&gt;140,BW11,)</f>
        <v>0</v>
      </c>
      <c r="BX122" s="5">
        <f>IF(BX11&gt;140,BX11,)</f>
        <v>0</v>
      </c>
      <c r="BY122" s="5">
        <f>IF(BY11&gt;140,BY11,)</f>
        <v>0</v>
      </c>
      <c r="BZ122" s="5">
        <f>IF(BZ11&gt;140,BZ11,)</f>
        <v>0</v>
      </c>
      <c r="CA122" s="5">
        <f>IF(CA11&gt;140,CA11,)</f>
        <v>0</v>
      </c>
      <c r="CB122" s="5">
        <f>IF(CB11&gt;140,CB11,)</f>
        <v>0</v>
      </c>
      <c r="CC122" s="5">
        <f>IF(CC11&gt;140,CC11,)</f>
        <v>0</v>
      </c>
      <c r="CD122" s="5">
        <f>IF(CD11&gt;140,CD11,)</f>
        <v>167.2</v>
      </c>
      <c r="CE122" s="5">
        <f>IF(CE11&gt;140,CE11,)</f>
        <v>0</v>
      </c>
      <c r="CF122" s="5">
        <f>IF(CF11&gt;140,CF11,)</f>
        <v>0</v>
      </c>
      <c r="CG122" s="5">
        <f>IF(CG11&gt;140,CG11,)</f>
        <v>0</v>
      </c>
      <c r="CH122" s="5">
        <f>IF(CH11&gt;140,CH11,)</f>
        <v>0</v>
      </c>
      <c r="CI122" s="5">
        <f>IF(CI11&gt;140,CI11,)</f>
        <v>0</v>
      </c>
      <c r="CJ122" s="5">
        <f>IF(CJ11&gt;140,CJ11,)</f>
        <v>0</v>
      </c>
      <c r="CK122" s="5">
        <f>IF(CK11&gt;140,CK11,)</f>
        <v>0</v>
      </c>
      <c r="CL122" s="5">
        <f>IF(CL11&gt;140,CL11,)</f>
        <v>0</v>
      </c>
      <c r="CM122" s="5">
        <f>IF(CM11&gt;140,CM11,)</f>
        <v>0</v>
      </c>
      <c r="CN122" s="5">
        <f>IF(CN11&gt;140,CN11,)</f>
        <v>0</v>
      </c>
      <c r="CO122" s="5">
        <f>IF(CO11&gt;140,CO11,)</f>
        <v>0</v>
      </c>
      <c r="CP122" s="5">
        <f>IF(CP11&gt;140,CP11,)</f>
        <v>0</v>
      </c>
      <c r="CQ122" s="5">
        <f>IF(CQ11&gt;140,CQ11,)</f>
        <v>0</v>
      </c>
      <c r="CR122" s="5"/>
      <c r="CS122" s="26"/>
      <c r="CT122" s="1"/>
      <c r="CV122" s="5"/>
      <c r="CW122" s="31"/>
      <c r="CX122" s="5"/>
      <c r="DD122" s="19"/>
      <c r="DG122" s="19"/>
    </row>
    <row r="123" spans="1:111">
      <c r="A123" s="1" t="s">
        <v>7</v>
      </c>
      <c r="B123" s="5">
        <f>IF(B12&gt;140,B12,)</f>
        <v>0</v>
      </c>
      <c r="C123" s="5">
        <f>IF(C12&gt;140,C12,)</f>
        <v>0</v>
      </c>
      <c r="D123" s="5">
        <f>IF(D12&gt;140,D12,)</f>
        <v>0</v>
      </c>
      <c r="E123" s="5">
        <f>IF(E12&gt;140,E12,)</f>
        <v>0</v>
      </c>
      <c r="F123" s="5">
        <f>IF(F12&gt;140,F12,)</f>
        <v>0</v>
      </c>
      <c r="G123" s="5">
        <f>IF(G12&gt;140,G12,)</f>
        <v>0</v>
      </c>
      <c r="H123" s="5">
        <f>IF(H12&gt;140,H12,)</f>
        <v>0</v>
      </c>
      <c r="I123" s="5">
        <f>IF(I12&gt;140,I12,)</f>
        <v>0</v>
      </c>
      <c r="J123" s="5">
        <f>IF(J12&gt;140,J12,)</f>
        <v>0</v>
      </c>
      <c r="K123" s="5">
        <f>IF(K12&gt;140,K12,)</f>
        <v>0</v>
      </c>
      <c r="L123" s="5">
        <f>IF(L12&gt;140,L12,)</f>
        <v>0</v>
      </c>
      <c r="M123" s="5">
        <f>IF(M12&gt;140,M12,)</f>
        <v>0</v>
      </c>
      <c r="N123" s="5">
        <f>IF(N12&gt;140,N12,)</f>
        <v>0</v>
      </c>
      <c r="O123" s="5">
        <f>IF(O12&gt;140,O12,)</f>
        <v>154.94</v>
      </c>
      <c r="P123" s="5">
        <f>IF(P12&gt;140,P12,)</f>
        <v>0</v>
      </c>
      <c r="Q123" s="5">
        <f>IF(Q12&gt;140,Q12,)</f>
        <v>0</v>
      </c>
      <c r="R123" s="5">
        <f>IF(R12&gt;140,R12,)</f>
        <v>0</v>
      </c>
      <c r="S123" s="5">
        <f>IF(S12&gt;140,S12,)</f>
        <v>0</v>
      </c>
      <c r="T123" s="5">
        <f>IF(T12&gt;140,T12,)</f>
        <v>0</v>
      </c>
      <c r="U123" s="5">
        <f>IF(U12&gt;140,U12,)</f>
        <v>0</v>
      </c>
      <c r="V123" s="5">
        <f>IF(V12&gt;140,V12,)</f>
        <v>143.256</v>
      </c>
      <c r="W123" s="5">
        <f>IF(W12&gt;140,W12,)</f>
        <v>0</v>
      </c>
      <c r="X123" s="5">
        <f>IF(X12&gt;140,X12,)</f>
        <v>0</v>
      </c>
      <c r="Y123" s="5">
        <f>IF(Y12&gt;140,Y12,)</f>
        <v>0</v>
      </c>
      <c r="Z123" s="5">
        <f>IF(Z12&gt;140,Z12,)</f>
        <v>0</v>
      </c>
      <c r="AA123" s="5">
        <f>IF(AA12&gt;140,AA12,)</f>
        <v>0</v>
      </c>
      <c r="AB123" s="5">
        <f>IF(AB12&gt;140,AB12,)</f>
        <v>0</v>
      </c>
      <c r="AC123" s="5">
        <f>IF(AC12&gt;140,AC12,)</f>
        <v>0</v>
      </c>
      <c r="AD123" s="5">
        <f>IF(AD12&gt;140,AD12,)</f>
        <v>0</v>
      </c>
      <c r="AE123" s="5">
        <f>IF(AE12&gt;140,AE12,)</f>
        <v>0</v>
      </c>
      <c r="AF123" s="5">
        <f>IF(AF12&gt;140,AF12,)</f>
        <v>0</v>
      </c>
      <c r="AG123" s="5">
        <f>IF(AG12&gt;140,AG12,)</f>
        <v>0</v>
      </c>
      <c r="AH123" s="5">
        <f>IF(AH12&gt;140,AH12,)</f>
        <v>0</v>
      </c>
      <c r="AI123" s="5">
        <f>IF(AI12&gt;140,AI12,)</f>
        <v>0</v>
      </c>
      <c r="AJ123" s="5">
        <f>IF(AJ12&gt;140,AJ12,)</f>
        <v>0</v>
      </c>
      <c r="AK123" s="5">
        <f>IF(AK12&gt;140,AK12,)</f>
        <v>0</v>
      </c>
      <c r="AL123" s="5">
        <f>IF(AL12&gt;140,AL12,)</f>
        <v>0</v>
      </c>
      <c r="AM123" s="5">
        <f>IF(AM12&gt;140,AM12,)</f>
        <v>0</v>
      </c>
      <c r="AN123" s="5">
        <f>IF(AN12&gt;140,AN12,)</f>
        <v>0</v>
      </c>
      <c r="AO123" s="5">
        <f>IF(AO12&gt;140,AO12,)</f>
        <v>0</v>
      </c>
      <c r="AP123" s="5">
        <f>IF(AP12&gt;140,AP12,)</f>
        <v>0</v>
      </c>
      <c r="AQ123" s="5">
        <f>IF(AQ12&gt;140,AQ12,)</f>
        <v>0</v>
      </c>
      <c r="AR123" s="5">
        <f>IF(AR12&gt;140,AR12,)</f>
        <v>0</v>
      </c>
      <c r="AS123" s="5">
        <f>IF(AS12&gt;140,AS12,)</f>
        <v>0</v>
      </c>
      <c r="AT123" s="5">
        <f>IF(AT12&gt;140,AT12,)</f>
        <v>0</v>
      </c>
      <c r="AU123" s="5">
        <f>IF(AU12&gt;140,AU12,)</f>
        <v>0</v>
      </c>
      <c r="AV123" s="5">
        <f>IF(AV12&gt;140,AV12,)</f>
        <v>0</v>
      </c>
      <c r="AW123" s="5">
        <f>IF(AW12&gt;140,AW12,)</f>
        <v>0</v>
      </c>
      <c r="AX123" s="5">
        <f>IF(AX12&gt;140,AX12,)</f>
        <v>0</v>
      </c>
      <c r="AY123" s="5">
        <f>IF(AY12&gt;140,AY12,)</f>
        <v>0</v>
      </c>
      <c r="AZ123" s="5">
        <f>IF(AZ12&gt;140,AZ12,)</f>
        <v>0</v>
      </c>
      <c r="BA123" s="5">
        <f>IF(BA12&gt;140,BA12,)</f>
        <v>0</v>
      </c>
      <c r="BB123" s="5">
        <f>IF(BB12&gt;140,BB12,)</f>
        <v>0</v>
      </c>
      <c r="BC123" s="5">
        <f>IF(BC12&gt;140,BC12,)</f>
        <v>0</v>
      </c>
      <c r="BD123" s="5">
        <f>IF(BD12&gt;140,BD12,)</f>
        <v>0</v>
      </c>
      <c r="BE123" s="5">
        <f>IF(BE12&gt;140,BE12,)</f>
        <v>0</v>
      </c>
      <c r="BF123" s="5">
        <f>IF(BF12&gt;140,BF12,)</f>
        <v>0</v>
      </c>
      <c r="BG123" s="5">
        <f>IF(BG12&gt;140,BG12,)</f>
        <v>0</v>
      </c>
      <c r="BH123" s="5">
        <f>IF(BH12&gt;140,BH12,)</f>
        <v>0</v>
      </c>
      <c r="BI123" s="5">
        <f>IF(BI12&gt;140,BI12,)</f>
        <v>0</v>
      </c>
      <c r="BJ123" s="5">
        <f>IF(BJ12&gt;140,BJ12,)</f>
        <v>0</v>
      </c>
      <c r="BK123" s="5">
        <f>IF(BK12&gt;140,BK12,)</f>
        <v>0</v>
      </c>
      <c r="BL123" s="5">
        <f>IF(BL12&gt;140,BL12,)</f>
        <v>0</v>
      </c>
      <c r="BM123" s="5">
        <f>IF(BM12&gt;140,BM12,)</f>
        <v>0</v>
      </c>
      <c r="BN123" s="5">
        <f>IF(BN12&gt;140,BN12,)</f>
        <v>0</v>
      </c>
      <c r="BO123" s="5">
        <f>IF(BO12&gt;140,BO12,)</f>
        <v>0</v>
      </c>
      <c r="BP123" s="5">
        <f>IF(BP12&gt;140,BP12,)</f>
        <v>0</v>
      </c>
      <c r="BQ123" s="5">
        <f>IF(BQ12&gt;140,BQ12,)</f>
        <v>0</v>
      </c>
      <c r="BR123" s="5">
        <f>IF(BR12&gt;140,BR12,)</f>
        <v>0</v>
      </c>
      <c r="BS123" s="5">
        <f>IF(BS12&gt;140,BS12,)</f>
        <v>0</v>
      </c>
      <c r="BT123" s="5">
        <f>IF(BT12&gt;140,BT12,)</f>
        <v>0</v>
      </c>
      <c r="BU123" s="5">
        <f>IF(BU12&gt;140,BU12,)</f>
        <v>0</v>
      </c>
      <c r="BV123" s="5">
        <f>IF(BV12&gt;140,BV12,)</f>
        <v>0</v>
      </c>
      <c r="BW123" s="5">
        <f>IF(BW12&gt;140,BW12,)</f>
        <v>0</v>
      </c>
      <c r="BX123" s="5">
        <f>IF(BX12&gt;140,BX12,)</f>
        <v>0</v>
      </c>
      <c r="BY123" s="5">
        <f>IF(BY12&gt;140,BY12,)</f>
        <v>0</v>
      </c>
      <c r="BZ123" s="5">
        <f>IF(BZ12&gt;140,BZ12,)</f>
        <v>0</v>
      </c>
      <c r="CA123" s="5">
        <f>IF(CA12&gt;140,CA12,)</f>
        <v>0</v>
      </c>
      <c r="CB123" s="5">
        <f>IF(CB12&gt;140,CB12,)</f>
        <v>0</v>
      </c>
      <c r="CC123" s="5">
        <f>IF(CC12&gt;140,CC12,)</f>
        <v>0</v>
      </c>
      <c r="CD123" s="5">
        <f>IF(CD12&gt;140,CD12,)</f>
        <v>154.80000000000001</v>
      </c>
      <c r="CE123" s="5">
        <f>IF(CE12&gt;140,CE12,)</f>
        <v>0</v>
      </c>
      <c r="CF123" s="5">
        <f>IF(CF12&gt;140,CF12,)</f>
        <v>0</v>
      </c>
      <c r="CG123" s="5">
        <f>IF(CG12&gt;140,CG12,)</f>
        <v>0</v>
      </c>
      <c r="CH123" s="5">
        <f>IF(CH12&gt;140,CH12,)</f>
        <v>0</v>
      </c>
      <c r="CI123" s="5">
        <f>IF(CI12&gt;140,CI12,)</f>
        <v>0</v>
      </c>
      <c r="CJ123" s="5">
        <f>IF(CJ12&gt;140,CJ12,)</f>
        <v>0</v>
      </c>
      <c r="CK123" s="5">
        <f>IF(CK12&gt;140,CK12,)</f>
        <v>0</v>
      </c>
      <c r="CL123" s="5">
        <f>IF(CL12&gt;140,CL12,)</f>
        <v>0</v>
      </c>
      <c r="CM123" s="5">
        <f>IF(CM12&gt;140,CM12,)</f>
        <v>0</v>
      </c>
      <c r="CN123" s="5">
        <f>IF(CN12&gt;140,CN12,)</f>
        <v>0</v>
      </c>
      <c r="CO123" s="5">
        <f>IF(CO12&gt;140,CO12,)</f>
        <v>0</v>
      </c>
      <c r="CP123" s="5">
        <f>IF(CP12&gt;140,CP12,)</f>
        <v>0</v>
      </c>
      <c r="CQ123" s="5">
        <f>IF(CQ12&gt;140,CQ12,)</f>
        <v>0</v>
      </c>
      <c r="CR123" s="5"/>
      <c r="CS123" s="26"/>
      <c r="CT123" s="1"/>
      <c r="CV123" s="5"/>
      <c r="CW123" s="31"/>
      <c r="CX123" s="5"/>
      <c r="DD123" s="19"/>
      <c r="DG123" s="19"/>
    </row>
    <row r="124" spans="1:111">
      <c r="A124" s="1" t="s">
        <v>8</v>
      </c>
      <c r="B124" s="5">
        <f>IF(B13&gt;140,B13,)</f>
        <v>0</v>
      </c>
      <c r="C124" s="5">
        <f>IF(C13&gt;140,C13,)</f>
        <v>0</v>
      </c>
      <c r="D124" s="5">
        <f>IF(D13&gt;140,D13,)</f>
        <v>0</v>
      </c>
      <c r="E124" s="5">
        <f>IF(E13&gt;140,E13,)</f>
        <v>0</v>
      </c>
      <c r="F124" s="5">
        <f>IF(F13&gt;140,F13,)</f>
        <v>0</v>
      </c>
      <c r="G124" s="5">
        <f>IF(G13&gt;140,G13,)</f>
        <v>0</v>
      </c>
      <c r="H124" s="5">
        <f>IF(H13&gt;140,H13,)</f>
        <v>0</v>
      </c>
      <c r="I124" s="5">
        <f>IF(I13&gt;140,I13,)</f>
        <v>0</v>
      </c>
      <c r="J124" s="5">
        <f>IF(J13&gt;140,J13,)</f>
        <v>0</v>
      </c>
      <c r="K124" s="5">
        <f>IF(K13&gt;140,K13,)</f>
        <v>0</v>
      </c>
      <c r="L124" s="5">
        <f>IF(L13&gt;140,L13,)</f>
        <v>0</v>
      </c>
      <c r="M124" s="5">
        <f>IF(M13&gt;140,M13,)</f>
        <v>0</v>
      </c>
      <c r="N124" s="5">
        <f>IF(N13&gt;140,N13,)</f>
        <v>0</v>
      </c>
      <c r="O124" s="5">
        <f>IF(O13&gt;140,O13,)</f>
        <v>0</v>
      </c>
      <c r="P124" s="5">
        <f>IF(P13&gt;140,P13,)</f>
        <v>0</v>
      </c>
      <c r="Q124" s="5">
        <f>IF(Q13&gt;140,Q13,)</f>
        <v>0</v>
      </c>
      <c r="R124" s="5">
        <f>IF(R13&gt;140,R13,)</f>
        <v>0</v>
      </c>
      <c r="S124" s="5">
        <f>IF(S13&gt;140,S13,)</f>
        <v>0</v>
      </c>
      <c r="T124" s="5">
        <f>IF(T13&gt;140,T13,)</f>
        <v>165.86199999999999</v>
      </c>
      <c r="U124" s="5">
        <f>IF(U13&gt;140,U13,)</f>
        <v>0</v>
      </c>
      <c r="V124" s="5">
        <f>IF(V13&gt;140,V13,)</f>
        <v>0</v>
      </c>
      <c r="W124" s="5">
        <f>IF(W13&gt;140,W13,)</f>
        <v>0</v>
      </c>
      <c r="X124" s="5">
        <f>IF(X13&gt;140,X13,)</f>
        <v>0</v>
      </c>
      <c r="Y124" s="5">
        <f>IF(Y13&gt;140,Y13,)</f>
        <v>0</v>
      </c>
      <c r="Z124" s="5">
        <f>IF(Z13&gt;140,Z13,)</f>
        <v>0</v>
      </c>
      <c r="AA124" s="5">
        <f>IF(AA13&gt;140,AA13,)</f>
        <v>0</v>
      </c>
      <c r="AB124" s="5">
        <f>IF(AB13&gt;140,AB13,)</f>
        <v>0</v>
      </c>
      <c r="AC124" s="5">
        <f>IF(AC13&gt;140,AC13,)</f>
        <v>0</v>
      </c>
      <c r="AD124" s="5">
        <f>IF(AD13&gt;140,AD13,)</f>
        <v>0</v>
      </c>
      <c r="AE124" s="5">
        <f>IF(AE13&gt;140,AE13,)</f>
        <v>0</v>
      </c>
      <c r="AF124" s="5">
        <f>IF(AF13&gt;140,AF13,)</f>
        <v>0</v>
      </c>
      <c r="AG124" s="5">
        <f>IF(AG13&gt;140,AG13,)</f>
        <v>0</v>
      </c>
      <c r="AH124" s="5">
        <f>IF(AH13&gt;140,AH13,)</f>
        <v>0</v>
      </c>
      <c r="AI124" s="5">
        <f>IF(AI13&gt;140,AI13,)</f>
        <v>0</v>
      </c>
      <c r="AJ124" s="5">
        <f>IF(AJ13&gt;140,AJ13,)</f>
        <v>0</v>
      </c>
      <c r="AK124" s="5">
        <f>IF(AK13&gt;140,AK13,)</f>
        <v>0</v>
      </c>
      <c r="AL124" s="5">
        <f>IF(AL13&gt;140,AL13,)</f>
        <v>0</v>
      </c>
      <c r="AM124" s="5">
        <f>IF(AM13&gt;140,AM13,)</f>
        <v>0</v>
      </c>
      <c r="AN124" s="5">
        <f>IF(AN13&gt;140,AN13,)</f>
        <v>0</v>
      </c>
      <c r="AO124" s="5">
        <f>IF(AO13&gt;140,AO13,)</f>
        <v>0</v>
      </c>
      <c r="AP124" s="5">
        <f>IF(AP13&gt;140,AP13,)</f>
        <v>0</v>
      </c>
      <c r="AQ124" s="5">
        <f>IF(AQ13&gt;140,AQ13,)</f>
        <v>0</v>
      </c>
      <c r="AR124" s="5">
        <f>IF(AR13&gt;140,AR13,)</f>
        <v>0</v>
      </c>
      <c r="AS124" s="5">
        <f>IF(AS13&gt;140,AS13,)</f>
        <v>0</v>
      </c>
      <c r="AT124" s="5">
        <f>IF(AT13&gt;140,AT13,)</f>
        <v>0</v>
      </c>
      <c r="AU124" s="5">
        <f>IF(AU13&gt;140,AU13,)</f>
        <v>0</v>
      </c>
      <c r="AV124" s="5">
        <f>IF(AV13&gt;140,AV13,)</f>
        <v>0</v>
      </c>
      <c r="AW124" s="5">
        <f>IF(AW13&gt;140,AW13,)</f>
        <v>0</v>
      </c>
      <c r="AX124" s="5">
        <f>IF(AX13&gt;140,AX13,)</f>
        <v>0</v>
      </c>
      <c r="AY124" s="5">
        <f>IF(AY13&gt;140,AY13,)</f>
        <v>0</v>
      </c>
      <c r="AZ124" s="5">
        <f>IF(AZ13&gt;140,AZ13,)</f>
        <v>0</v>
      </c>
      <c r="BA124" s="5">
        <f>IF(BA13&gt;140,BA13,)</f>
        <v>0</v>
      </c>
      <c r="BB124" s="5">
        <f>IF(BB13&gt;140,BB13,)</f>
        <v>0</v>
      </c>
      <c r="BC124" s="5">
        <f>IF(BC13&gt;140,BC13,)</f>
        <v>0</v>
      </c>
      <c r="BD124" s="5">
        <f>IF(BD13&gt;140,BD13,)</f>
        <v>0</v>
      </c>
      <c r="BE124" s="5">
        <f>IF(BE13&gt;140,BE13,)</f>
        <v>0</v>
      </c>
      <c r="BF124" s="5">
        <f>IF(BF13&gt;140,BF13,)</f>
        <v>0</v>
      </c>
      <c r="BG124" s="5">
        <f>IF(BG13&gt;140,BG13,)</f>
        <v>0</v>
      </c>
      <c r="BH124" s="5">
        <f>IF(BH13&gt;140,BH13,)</f>
        <v>0</v>
      </c>
      <c r="BI124" s="5">
        <f>IF(BI13&gt;140,BI13,)</f>
        <v>0</v>
      </c>
      <c r="BJ124" s="5">
        <f>IF(BJ13&gt;140,BJ13,)</f>
        <v>0</v>
      </c>
      <c r="BK124" s="5">
        <f>IF(BK13&gt;140,BK13,)</f>
        <v>0</v>
      </c>
      <c r="BL124" s="5">
        <f>IF(BL13&gt;140,BL13,)</f>
        <v>0</v>
      </c>
      <c r="BM124" s="5">
        <f>IF(BM13&gt;140,BM13,)</f>
        <v>0</v>
      </c>
      <c r="BN124" s="5">
        <f>IF(BN13&gt;140,BN13,)</f>
        <v>0</v>
      </c>
      <c r="BO124" s="5">
        <f>IF(BO13&gt;140,BO13,)</f>
        <v>0</v>
      </c>
      <c r="BP124" s="5">
        <f>IF(BP13&gt;140,BP13,)</f>
        <v>0</v>
      </c>
      <c r="BQ124" s="5">
        <f>IF(BQ13&gt;140,BQ13,)</f>
        <v>0</v>
      </c>
      <c r="BR124" s="5">
        <f>IF(BR13&gt;140,BR13,)</f>
        <v>174.1</v>
      </c>
      <c r="BS124" s="5">
        <f>IF(BS13&gt;140,BS13,)</f>
        <v>0</v>
      </c>
      <c r="BT124" s="5">
        <f>IF(BT13&gt;140,BT13,)</f>
        <v>0</v>
      </c>
      <c r="BU124" s="5">
        <f>IF(BU13&gt;140,BU13,)</f>
        <v>0</v>
      </c>
      <c r="BV124" s="5">
        <f>IF(BV13&gt;140,BV13,)</f>
        <v>0</v>
      </c>
      <c r="BW124" s="5">
        <f>IF(BW13&gt;140,BW13,)</f>
        <v>0</v>
      </c>
      <c r="BX124" s="5">
        <f>IF(BX13&gt;140,BX13,)</f>
        <v>0</v>
      </c>
      <c r="BY124" s="5">
        <f>IF(BY13&gt;140,BY13,)</f>
        <v>0</v>
      </c>
      <c r="BZ124" s="5">
        <f>IF(BZ13&gt;140,BZ13,)</f>
        <v>0</v>
      </c>
      <c r="CA124" s="5">
        <f>IF(CA13&gt;140,CA13,)</f>
        <v>0</v>
      </c>
      <c r="CB124" s="5">
        <f>IF(CB13&gt;140,CB13,)</f>
        <v>152.6</v>
      </c>
      <c r="CC124" s="5">
        <f>IF(CC13&gt;140,CC13,)</f>
        <v>0</v>
      </c>
      <c r="CD124" s="5">
        <f>IF(CD13&gt;140,CD13,)</f>
        <v>0</v>
      </c>
      <c r="CE124" s="5">
        <f>IF(CE13&gt;140,CE13,)</f>
        <v>0</v>
      </c>
      <c r="CF124" s="5">
        <f>IF(CF13&gt;140,CF13,)</f>
        <v>0</v>
      </c>
      <c r="CG124" s="5">
        <f>IF(CG13&gt;140,CG13,)</f>
        <v>0</v>
      </c>
      <c r="CH124" s="5">
        <f>IF(CH13&gt;140,CH13,)</f>
        <v>0</v>
      </c>
      <c r="CI124" s="5">
        <f>IF(CI13&gt;140,CI13,)</f>
        <v>0</v>
      </c>
      <c r="CJ124" s="5">
        <f>IF(CJ13&gt;140,CJ13,)</f>
        <v>0</v>
      </c>
      <c r="CK124" s="5">
        <f>IF(CK13&gt;140,CK13,)</f>
        <v>0</v>
      </c>
      <c r="CL124" s="5">
        <f>IF(CL13&gt;140,CL13,)</f>
        <v>0</v>
      </c>
      <c r="CM124" s="5">
        <f>IF(CM13&gt;140,CM13,)</f>
        <v>0</v>
      </c>
      <c r="CN124" s="5">
        <f>IF(CN13&gt;140,CN13,)</f>
        <v>0</v>
      </c>
      <c r="CO124" s="5">
        <f>IF(CO13&gt;140,CO13,)</f>
        <v>143.6</v>
      </c>
      <c r="CP124" s="5">
        <f>IF(CP13&gt;140,CP13,)</f>
        <v>220.6</v>
      </c>
      <c r="CQ124" s="5">
        <f>IF(CQ13&gt;140,CQ13,)</f>
        <v>0</v>
      </c>
      <c r="CR124" s="5"/>
      <c r="CS124" s="26"/>
      <c r="CT124" s="1"/>
      <c r="CV124" s="5"/>
      <c r="CW124" s="31"/>
      <c r="CX124" s="5"/>
      <c r="DD124" s="19"/>
      <c r="DG124" s="19"/>
    </row>
    <row r="125" spans="1:111">
      <c r="A125" s="1" t="s">
        <v>9</v>
      </c>
      <c r="B125" s="5">
        <f>IF(B14&gt;140,B14,)</f>
        <v>0</v>
      </c>
      <c r="C125" s="5">
        <f>IF(C14&gt;140,C14,)</f>
        <v>0</v>
      </c>
      <c r="D125" s="5">
        <f>IF(D14&gt;140,D14,)</f>
        <v>0</v>
      </c>
      <c r="E125" s="5">
        <f>IF(E14&gt;140,E14,)</f>
        <v>0</v>
      </c>
      <c r="F125" s="5">
        <f>IF(F14&gt;140,F14,)</f>
        <v>0</v>
      </c>
      <c r="G125" s="5">
        <f>IF(G14&gt;140,G14,)</f>
        <v>0</v>
      </c>
      <c r="H125" s="5">
        <f>IF(H14&gt;140,H14,)</f>
        <v>0</v>
      </c>
      <c r="I125" s="5">
        <f>IF(I14&gt;140,I14,)</f>
        <v>0</v>
      </c>
      <c r="J125" s="5">
        <f>IF(J14&gt;140,J14,)</f>
        <v>0</v>
      </c>
      <c r="K125" s="5">
        <f>IF(K14&gt;140,K14,)</f>
        <v>0</v>
      </c>
      <c r="L125" s="5">
        <f>IF(L14&gt;140,L14,)</f>
        <v>0</v>
      </c>
      <c r="M125" s="5">
        <f>IF(M14&gt;140,M14,)</f>
        <v>0</v>
      </c>
      <c r="N125" s="5">
        <f>IF(N14&gt;140,N14,)</f>
        <v>0</v>
      </c>
      <c r="O125" s="5">
        <f>IF(O14&gt;140,O14,)</f>
        <v>0</v>
      </c>
      <c r="P125" s="5">
        <f>IF(P14&gt;140,P14,)</f>
        <v>0</v>
      </c>
      <c r="Q125" s="5">
        <f>IF(Q14&gt;140,Q14,)</f>
        <v>0</v>
      </c>
      <c r="R125" s="5">
        <f>IF(R14&gt;140,R14,)</f>
        <v>0</v>
      </c>
      <c r="S125" s="5">
        <f>IF(S14&gt;140,S14,)</f>
        <v>0</v>
      </c>
      <c r="T125" s="5">
        <f>IF(T14&gt;140,T14,)</f>
        <v>0</v>
      </c>
      <c r="U125" s="5">
        <f>IF(U14&gt;140,U14,)</f>
        <v>0</v>
      </c>
      <c r="V125" s="5">
        <f>IF(V14&gt;140,V14,)</f>
        <v>0</v>
      </c>
      <c r="W125" s="5">
        <f>IF(W14&gt;140,W14,)</f>
        <v>0</v>
      </c>
      <c r="X125" s="5">
        <f>IF(X14&gt;140,X14,)</f>
        <v>0</v>
      </c>
      <c r="Y125" s="5">
        <f>IF(Y14&gt;140,Y14,)</f>
        <v>0</v>
      </c>
      <c r="Z125" s="5">
        <f>IF(Z14&gt;140,Z14,)</f>
        <v>0</v>
      </c>
      <c r="AA125" s="5">
        <f>IF(AA14&gt;140,AA14,)</f>
        <v>0</v>
      </c>
      <c r="AB125" s="5">
        <f>IF(AB14&gt;140,AB14,)</f>
        <v>0</v>
      </c>
      <c r="AC125" s="5">
        <f>IF(AC14&gt;140,AC14,)</f>
        <v>0</v>
      </c>
      <c r="AD125" s="5">
        <f>IF(AD14&gt;140,AD14,)</f>
        <v>0</v>
      </c>
      <c r="AE125" s="5">
        <f>IF(AE14&gt;140,AE14,)</f>
        <v>0</v>
      </c>
      <c r="AF125" s="5">
        <f>IF(AF14&gt;140,AF14,)</f>
        <v>0</v>
      </c>
      <c r="AG125" s="5">
        <f>IF(AG14&gt;140,AG14,)</f>
        <v>0</v>
      </c>
      <c r="AH125" s="5">
        <f>IF(AH14&gt;140,AH14,)</f>
        <v>0</v>
      </c>
      <c r="AI125" s="5">
        <f>IF(AI14&gt;140,AI14,)</f>
        <v>150.114</v>
      </c>
      <c r="AJ125" s="5">
        <f>IF(AJ14&gt;140,AJ14,)</f>
        <v>0</v>
      </c>
      <c r="AK125" s="5">
        <f>IF(AK14&gt;140,AK14,)</f>
        <v>0</v>
      </c>
      <c r="AL125" s="5">
        <f>IF(AL14&gt;140,AL14,)</f>
        <v>0</v>
      </c>
      <c r="AM125" s="5">
        <f>IF(AM14&gt;140,AM14,)</f>
        <v>156.71799999999999</v>
      </c>
      <c r="AN125" s="5">
        <f>IF(AN14&gt;140,AN14,)</f>
        <v>0</v>
      </c>
      <c r="AO125" s="5">
        <f>IF(AO14&gt;140,AO14,)</f>
        <v>0</v>
      </c>
      <c r="AP125" s="5">
        <f>IF(AP14&gt;140,AP14,)</f>
        <v>0</v>
      </c>
      <c r="AQ125" s="5">
        <f>IF(AQ14&gt;140,AQ14,)</f>
        <v>0</v>
      </c>
      <c r="AR125" s="5">
        <f>IF(AR14&gt;140,AR14,)</f>
        <v>0</v>
      </c>
      <c r="AS125" s="5">
        <f>IF(AS14&gt;140,AS14,)</f>
        <v>0</v>
      </c>
      <c r="AT125" s="5">
        <f>IF(AT14&gt;140,AT14,)</f>
        <v>0</v>
      </c>
      <c r="AU125" s="5">
        <f>IF(AU14&gt;140,AU14,)</f>
        <v>0</v>
      </c>
      <c r="AV125" s="5">
        <f>IF(AV14&gt;140,AV14,)</f>
        <v>0</v>
      </c>
      <c r="AW125" s="5">
        <f>IF(AW14&gt;140,AW14,)</f>
        <v>0</v>
      </c>
      <c r="AX125" s="5">
        <f>IF(AX14&gt;140,AX14,)</f>
        <v>0</v>
      </c>
      <c r="AY125" s="5">
        <f>IF(AY14&gt;140,AY14,)</f>
        <v>0</v>
      </c>
      <c r="AZ125" s="5">
        <f>IF(AZ14&gt;140,AZ14,)</f>
        <v>0</v>
      </c>
      <c r="BA125" s="5">
        <f>IF(BA14&gt;140,BA14,)</f>
        <v>0</v>
      </c>
      <c r="BB125" s="5">
        <f>IF(BB14&gt;140,BB14,)</f>
        <v>0</v>
      </c>
      <c r="BC125" s="5">
        <f>IF(BC14&gt;140,BC14,)</f>
        <v>0</v>
      </c>
      <c r="BD125" s="5">
        <f>IF(BD14&gt;140,BD14,)</f>
        <v>0</v>
      </c>
      <c r="BE125" s="5">
        <f>IF(BE14&gt;140,BE14,)</f>
        <v>0</v>
      </c>
      <c r="BF125" s="5">
        <f>IF(BF14&gt;140,BF14,)</f>
        <v>0</v>
      </c>
      <c r="BG125" s="5">
        <f>IF(BG14&gt;140,BG14,)</f>
        <v>0</v>
      </c>
      <c r="BH125" s="5">
        <f>IF(BH14&gt;140,BH14,)</f>
        <v>0</v>
      </c>
      <c r="BI125" s="5">
        <f>IF(BI14&gt;140,BI14,)</f>
        <v>0</v>
      </c>
      <c r="BJ125" s="5">
        <f>IF(BJ14&gt;140,BJ14,)</f>
        <v>171.6</v>
      </c>
      <c r="BK125" s="5">
        <f>IF(BK14&gt;140,BK14,)</f>
        <v>0</v>
      </c>
      <c r="BL125" s="5">
        <f>IF(BL14&gt;140,BL14,)</f>
        <v>0</v>
      </c>
      <c r="BM125" s="5">
        <f>IF(BM14&gt;140,BM14,)</f>
        <v>0</v>
      </c>
      <c r="BN125" s="5">
        <f>IF(BN14&gt;140,BN14,)</f>
        <v>0</v>
      </c>
      <c r="BO125" s="5">
        <f>IF(BO14&gt;140,BO14,)</f>
        <v>0</v>
      </c>
      <c r="BP125" s="5">
        <f>IF(BP14&gt;140,BP14,)</f>
        <v>0</v>
      </c>
      <c r="BQ125" s="5">
        <f>IF(BQ14&gt;140,BQ14,)</f>
        <v>0</v>
      </c>
      <c r="BR125" s="5">
        <f>IF(BR14&gt;140,BR14,)</f>
        <v>0</v>
      </c>
      <c r="BS125" s="5">
        <f>IF(BS14&gt;140,BS14,)</f>
        <v>0</v>
      </c>
      <c r="BT125" s="5">
        <f>IF(BT14&gt;140,BT14,)</f>
        <v>0</v>
      </c>
      <c r="BU125" s="5">
        <f>IF(BU14&gt;140,BU14,)</f>
        <v>0</v>
      </c>
      <c r="BV125" s="5">
        <f>IF(BV14&gt;140,BV14,)</f>
        <v>0</v>
      </c>
      <c r="BW125" s="5">
        <f>IF(BW14&gt;140,BW14,)</f>
        <v>0</v>
      </c>
      <c r="BX125" s="5">
        <f>IF(BX14&gt;140,BX14,)</f>
        <v>0</v>
      </c>
      <c r="BY125" s="5">
        <f>IF(BY14&gt;140,BY14,)</f>
        <v>0</v>
      </c>
      <c r="BZ125" s="5">
        <f>IF(BZ14&gt;140,BZ14,)</f>
        <v>0</v>
      </c>
      <c r="CA125" s="5">
        <f>IF(CA14&gt;140,CA14,)</f>
        <v>0</v>
      </c>
      <c r="CB125" s="5">
        <f>IF(CB14&gt;140,CB14,)</f>
        <v>0</v>
      </c>
      <c r="CC125" s="5">
        <f>IF(CC14&gt;140,CC14,)</f>
        <v>0</v>
      </c>
      <c r="CD125" s="5">
        <f>IF(CD14&gt;140,CD14,)</f>
        <v>0</v>
      </c>
      <c r="CE125" s="5">
        <f>IF(CE14&gt;140,CE14,)</f>
        <v>0</v>
      </c>
      <c r="CF125" s="5">
        <f>IF(CF14&gt;140,CF14,)</f>
        <v>0</v>
      </c>
      <c r="CG125" s="5">
        <f>IF(CG14&gt;140,CG14,)</f>
        <v>0</v>
      </c>
      <c r="CH125" s="5">
        <f>IF(CH14&gt;140,CH14,)</f>
        <v>0</v>
      </c>
      <c r="CI125" s="5">
        <f>IF(CI14&gt;140,CI14,)</f>
        <v>0</v>
      </c>
      <c r="CJ125" s="5">
        <f>IF(CJ14&gt;140,CJ14,)</f>
        <v>0</v>
      </c>
      <c r="CK125" s="5">
        <f>IF(CK14&gt;140,CK14,)</f>
        <v>0</v>
      </c>
      <c r="CL125" s="5">
        <f>IF(CL14&gt;140,CL14,)</f>
        <v>0</v>
      </c>
      <c r="CM125" s="5">
        <f>IF(CM14&gt;140,CM14,)</f>
        <v>0</v>
      </c>
      <c r="CN125" s="5">
        <f>IF(CN14&gt;140,CN14,)</f>
        <v>0</v>
      </c>
      <c r="CO125" s="5">
        <f>IF(CO14&gt;140,CO14,)</f>
        <v>0</v>
      </c>
      <c r="CP125" s="5">
        <f>IF(CP14&gt;140,CP14,)</f>
        <v>0</v>
      </c>
      <c r="CQ125" s="5">
        <f>IF(CQ14&gt;140,CQ14,)</f>
        <v>0</v>
      </c>
      <c r="CR125" s="5"/>
      <c r="CS125" s="26"/>
      <c r="CT125" s="1"/>
      <c r="CV125" s="5"/>
      <c r="CW125" s="31"/>
      <c r="CX125" s="5"/>
      <c r="DD125" s="19"/>
      <c r="DG125" s="19"/>
    </row>
    <row r="126" spans="1:111">
      <c r="A126" s="1" t="s">
        <v>10</v>
      </c>
      <c r="B126" s="5">
        <f>IF(B15&gt;140,B15,)</f>
        <v>0</v>
      </c>
      <c r="C126" s="5">
        <f>IF(C15&gt;140,C15,)</f>
        <v>0</v>
      </c>
      <c r="D126" s="5">
        <f>IF(D15&gt;140,D15,)</f>
        <v>0</v>
      </c>
      <c r="E126" s="5">
        <f>IF(E15&gt;140,E15,)</f>
        <v>0</v>
      </c>
      <c r="F126" s="5">
        <f>IF(F15&gt;140,F15,)</f>
        <v>0</v>
      </c>
      <c r="G126" s="5">
        <f>IF(G15&gt;140,G15,)</f>
        <v>0</v>
      </c>
      <c r="H126" s="5">
        <f>IF(H15&gt;140,H15,)</f>
        <v>0</v>
      </c>
      <c r="I126" s="5">
        <f>IF(I15&gt;140,I15,)</f>
        <v>0</v>
      </c>
      <c r="J126" s="5">
        <f>IF(J15&gt;140,J15,)</f>
        <v>0</v>
      </c>
      <c r="K126" s="5">
        <f>IF(K15&gt;140,K15,)</f>
        <v>0</v>
      </c>
      <c r="L126" s="5">
        <f>IF(L15&gt;140,L15,)</f>
        <v>0</v>
      </c>
      <c r="M126" s="5">
        <f>IF(M15&gt;140,M15,)</f>
        <v>0</v>
      </c>
      <c r="N126" s="5">
        <f>IF(N15&gt;140,N15,)</f>
        <v>0</v>
      </c>
      <c r="O126" s="5">
        <f>IF(O15&gt;140,O15,)</f>
        <v>191.51599999999999</v>
      </c>
      <c r="P126" s="5">
        <f>IF(P15&gt;140,P15,)</f>
        <v>0</v>
      </c>
      <c r="Q126" s="5">
        <f>IF(Q15&gt;140,Q15,)</f>
        <v>0</v>
      </c>
      <c r="R126" s="5">
        <f>IF(R15&gt;140,R15,)</f>
        <v>0</v>
      </c>
      <c r="S126" s="5">
        <f>IF(S15&gt;140,S15,)</f>
        <v>0</v>
      </c>
      <c r="T126" s="5">
        <f>IF(T15&gt;140,T15,)</f>
        <v>0</v>
      </c>
      <c r="U126" s="5">
        <f>IF(U15&gt;140,U15,)</f>
        <v>0</v>
      </c>
      <c r="V126" s="5">
        <f>IF(V15&gt;140,V15,)</f>
        <v>0</v>
      </c>
      <c r="W126" s="5">
        <f>IF(W15&gt;140,W15,)</f>
        <v>0</v>
      </c>
      <c r="X126" s="5">
        <f>IF(X15&gt;140,X15,)</f>
        <v>0</v>
      </c>
      <c r="Y126" s="5">
        <f>IF(Y15&gt;140,Y15,)</f>
        <v>0</v>
      </c>
      <c r="Z126" s="5">
        <f>IF(Z15&gt;140,Z15,)</f>
        <v>0</v>
      </c>
      <c r="AA126" s="5">
        <f>IF(AA15&gt;140,AA15,)</f>
        <v>0</v>
      </c>
      <c r="AB126" s="5">
        <f>IF(AB15&gt;140,AB15,)</f>
        <v>0</v>
      </c>
      <c r="AC126" s="5">
        <f>IF(AC15&gt;140,AC15,)</f>
        <v>0</v>
      </c>
      <c r="AD126" s="5">
        <f>IF(AD15&gt;140,AD15,)</f>
        <v>0</v>
      </c>
      <c r="AE126" s="5">
        <f>IF(AE15&gt;140,AE15,)</f>
        <v>0</v>
      </c>
      <c r="AF126" s="5">
        <f>IF(AF15&gt;140,AF15,)</f>
        <v>0</v>
      </c>
      <c r="AG126" s="5">
        <f>IF(AG15&gt;140,AG15,)</f>
        <v>0</v>
      </c>
      <c r="AH126" s="5">
        <f>IF(AH15&gt;140,AH15,)</f>
        <v>0</v>
      </c>
      <c r="AI126" s="5">
        <f>IF(AI15&gt;140,AI15,)</f>
        <v>0</v>
      </c>
      <c r="AJ126" s="5">
        <f>IF(AJ15&gt;140,AJ15,)</f>
        <v>0</v>
      </c>
      <c r="AK126" s="5">
        <f>IF(AK15&gt;140,AK15,)</f>
        <v>0</v>
      </c>
      <c r="AL126" s="5">
        <f>IF(AL15&gt;140,AL15,)</f>
        <v>0</v>
      </c>
      <c r="AM126" s="5">
        <f>IF(AM15&gt;140,AM15,)</f>
        <v>0</v>
      </c>
      <c r="AN126" s="5">
        <f>IF(AN15&gt;140,AN15,)</f>
        <v>0</v>
      </c>
      <c r="AO126" s="5">
        <f>IF(AO15&gt;140,AO15,)</f>
        <v>0</v>
      </c>
      <c r="AP126" s="5">
        <f>IF(AP15&gt;140,AP15,)</f>
        <v>0</v>
      </c>
      <c r="AQ126" s="5">
        <f>IF(AQ15&gt;140,AQ15,)</f>
        <v>0</v>
      </c>
      <c r="AR126" s="5">
        <f>IF(AR15&gt;140,AR15,)</f>
        <v>0</v>
      </c>
      <c r="AS126" s="5">
        <f>IF(AS15&gt;140,AS15,)</f>
        <v>0</v>
      </c>
      <c r="AT126" s="5">
        <f>IF(AT15&gt;140,AT15,)</f>
        <v>0</v>
      </c>
      <c r="AU126" s="5">
        <f>IF(AU15&gt;140,AU15,)</f>
        <v>0</v>
      </c>
      <c r="AV126" s="5">
        <f>IF(AV15&gt;140,AV15,)</f>
        <v>0</v>
      </c>
      <c r="AW126" s="5">
        <f>IF(AW15&gt;140,AW15,)</f>
        <v>0</v>
      </c>
      <c r="AX126" s="5">
        <f>IF(AX15&gt;140,AX15,)</f>
        <v>0</v>
      </c>
      <c r="AY126" s="5">
        <f>IF(AY15&gt;140,AY15,)</f>
        <v>0</v>
      </c>
      <c r="AZ126" s="5">
        <f>IF(AZ15&gt;140,AZ15,)</f>
        <v>0</v>
      </c>
      <c r="BA126" s="5">
        <f>IF(BA15&gt;140,BA15,)</f>
        <v>0</v>
      </c>
      <c r="BB126" s="5">
        <f>IF(BB15&gt;140,BB15,)</f>
        <v>0</v>
      </c>
      <c r="BC126" s="5">
        <f>IF(BC15&gt;140,BC15,)</f>
        <v>0</v>
      </c>
      <c r="BD126" s="5">
        <f>IF(BD15&gt;140,BD15,)</f>
        <v>0</v>
      </c>
      <c r="BE126" s="5">
        <f>IF(BE15&gt;140,BE15,)</f>
        <v>0</v>
      </c>
      <c r="BF126" s="5">
        <f>IF(BF15&gt;140,BF15,)</f>
        <v>0</v>
      </c>
      <c r="BG126" s="5">
        <f>IF(BG15&gt;140,BG15,)</f>
        <v>0</v>
      </c>
      <c r="BH126" s="5">
        <f>IF(BH15&gt;140,BH15,)</f>
        <v>0</v>
      </c>
      <c r="BI126" s="5">
        <f>IF(BI15&gt;140,BI15,)</f>
        <v>0</v>
      </c>
      <c r="BJ126" s="5">
        <f>IF(BJ15&gt;140,BJ15,)</f>
        <v>0</v>
      </c>
      <c r="BK126" s="5">
        <f>IF(BK15&gt;140,BK15,)</f>
        <v>0</v>
      </c>
      <c r="BL126" s="5">
        <f>IF(BL15&gt;140,BL15,)</f>
        <v>0</v>
      </c>
      <c r="BM126" s="5">
        <f>IF(BM15&gt;140,BM15,)</f>
        <v>0</v>
      </c>
      <c r="BN126" s="5">
        <f>IF(BN15&gt;140,BN15,)</f>
        <v>0</v>
      </c>
      <c r="BO126" s="5">
        <f>IF(BO15&gt;140,BO15,)</f>
        <v>0</v>
      </c>
      <c r="BP126" s="5">
        <f>IF(BP15&gt;140,BP15,)</f>
        <v>0</v>
      </c>
      <c r="BQ126" s="5">
        <f>IF(BQ15&gt;140,BQ15,)</f>
        <v>0</v>
      </c>
      <c r="BR126" s="5">
        <f>IF(BR15&gt;140,BR15,)</f>
        <v>0</v>
      </c>
      <c r="BS126" s="5">
        <f>IF(BS15&gt;140,BS15,)</f>
        <v>0</v>
      </c>
      <c r="BT126" s="5">
        <f>IF(BT15&gt;140,BT15,)</f>
        <v>0</v>
      </c>
      <c r="BU126" s="5">
        <f>IF(BU15&gt;140,BU15,)</f>
        <v>0</v>
      </c>
      <c r="BV126" s="5">
        <f>IF(BV15&gt;140,BV15,)</f>
        <v>0</v>
      </c>
      <c r="BW126" s="5">
        <f>IF(BW15&gt;140,BW15,)</f>
        <v>0</v>
      </c>
      <c r="BX126" s="5">
        <f>IF(BX15&gt;140,BX15,)</f>
        <v>0</v>
      </c>
      <c r="BY126" s="5">
        <f>IF(BY15&gt;140,BY15,)</f>
        <v>0</v>
      </c>
      <c r="BZ126" s="5">
        <f>IF(BZ15&gt;140,BZ15,)</f>
        <v>0</v>
      </c>
      <c r="CA126" s="5">
        <f>IF(CA15&gt;140,CA15,)</f>
        <v>0</v>
      </c>
      <c r="CB126" s="5">
        <f>IF(CB15&gt;140,CB15,)</f>
        <v>0</v>
      </c>
      <c r="CC126" s="5">
        <f>IF(CC15&gt;140,CC15,)</f>
        <v>0</v>
      </c>
      <c r="CD126" s="5">
        <f>IF(CD15&gt;140,CD15,)</f>
        <v>0</v>
      </c>
      <c r="CE126" s="5">
        <f>IF(CE15&gt;140,CE15,)</f>
        <v>0</v>
      </c>
      <c r="CF126" s="5">
        <f>IF(CF15&gt;140,CF15,)</f>
        <v>0</v>
      </c>
      <c r="CG126" s="5">
        <f>IF(CG15&gt;140,CG15,)</f>
        <v>0</v>
      </c>
      <c r="CH126" s="5">
        <f>IF(CH15&gt;140,CH15,)</f>
        <v>0</v>
      </c>
      <c r="CI126" s="5">
        <f>IF(CI15&gt;140,CI15,)</f>
        <v>0</v>
      </c>
      <c r="CJ126" s="5">
        <f>IF(CJ15&gt;140,CJ15,)</f>
        <v>0</v>
      </c>
      <c r="CK126" s="5">
        <f>IF(CK15&gt;140,CK15,)</f>
        <v>0</v>
      </c>
      <c r="CL126" s="5">
        <f>IF(CL15&gt;140,CL15,)</f>
        <v>0</v>
      </c>
      <c r="CM126" s="5">
        <f>IF(CM15&gt;140,CM15,)</f>
        <v>0</v>
      </c>
      <c r="CN126" s="5">
        <f>IF(CN15&gt;140,CN15,)</f>
        <v>0</v>
      </c>
      <c r="CO126" s="5">
        <f>IF(CO15&gt;140,CO15,)</f>
        <v>0</v>
      </c>
      <c r="CP126" s="5">
        <f>IF(CP15&gt;140,CP15,)</f>
        <v>0</v>
      </c>
      <c r="CQ126" s="5">
        <f>IF(CQ15&gt;140,CQ15,)</f>
        <v>0</v>
      </c>
      <c r="CR126" s="5"/>
      <c r="CS126" s="26"/>
      <c r="CT126" s="1"/>
      <c r="CV126" s="5"/>
      <c r="CW126" s="31"/>
      <c r="CX126" s="5"/>
      <c r="DD126" s="19"/>
      <c r="DG126" s="19"/>
    </row>
    <row r="127" spans="1:111">
      <c r="A127" s="1" t="s">
        <v>11</v>
      </c>
      <c r="B127" s="5">
        <f>IF(B16&gt;140,B16,)</f>
        <v>0</v>
      </c>
      <c r="C127" s="5">
        <f>IF(C16&gt;140,C16,)</f>
        <v>0</v>
      </c>
      <c r="D127" s="5">
        <f>IF(D16&gt;140,D16,)</f>
        <v>0</v>
      </c>
      <c r="E127" s="5">
        <f>IF(E16&gt;140,E16,)</f>
        <v>0</v>
      </c>
      <c r="F127" s="5">
        <f>IF(F16&gt;140,F16,)</f>
        <v>0</v>
      </c>
      <c r="G127" s="5">
        <f>IF(G16&gt;140,G16,)</f>
        <v>0</v>
      </c>
      <c r="H127" s="5">
        <f>IF(H16&gt;140,H16,)</f>
        <v>0</v>
      </c>
      <c r="I127" s="5">
        <f>IF(I16&gt;140,I16,)</f>
        <v>0</v>
      </c>
      <c r="J127" s="5">
        <f>IF(J16&gt;140,J16,)</f>
        <v>0</v>
      </c>
      <c r="K127" s="5">
        <f>IF(K16&gt;140,K16,)</f>
        <v>0</v>
      </c>
      <c r="L127" s="5">
        <f>IF(L16&gt;140,L16,)</f>
        <v>0</v>
      </c>
      <c r="M127" s="5">
        <f>IF(M16&gt;140,M16,)</f>
        <v>0</v>
      </c>
      <c r="N127" s="5">
        <f>IF(N16&gt;140,N16,)</f>
        <v>0</v>
      </c>
      <c r="O127" s="5">
        <f>IF(O16&gt;140,O16,)</f>
        <v>0</v>
      </c>
      <c r="P127" s="5">
        <f>IF(P16&gt;140,P16,)</f>
        <v>0</v>
      </c>
      <c r="Q127" s="5">
        <f>IF(Q16&gt;140,Q16,)</f>
        <v>0</v>
      </c>
      <c r="R127" s="5">
        <f>IF(R16&gt;140,R16,)</f>
        <v>0</v>
      </c>
      <c r="S127" s="5">
        <f>IF(S16&gt;140,S16,)</f>
        <v>0</v>
      </c>
      <c r="T127" s="5">
        <f>IF(T16&gt;140,T16,)</f>
        <v>0</v>
      </c>
      <c r="U127" s="5">
        <f>IF(U16&gt;140,U16,)</f>
        <v>0</v>
      </c>
      <c r="V127" s="5">
        <f>IF(V16&gt;140,V16,)</f>
        <v>0</v>
      </c>
      <c r="W127" s="5">
        <f>IF(W16&gt;140,W16,)</f>
        <v>0</v>
      </c>
      <c r="X127" s="5">
        <f>IF(X16&gt;140,X16,)</f>
        <v>0</v>
      </c>
      <c r="Y127" s="5">
        <f>IF(Y16&gt;140,Y16,)</f>
        <v>0</v>
      </c>
      <c r="Z127" s="5">
        <f>IF(Z16&gt;140,Z16,)</f>
        <v>0</v>
      </c>
      <c r="AA127" s="5">
        <f>IF(AA16&gt;140,AA16,)</f>
        <v>0</v>
      </c>
      <c r="AB127" s="5">
        <f>IF(AB16&gt;140,AB16,)</f>
        <v>0</v>
      </c>
      <c r="AC127" s="5">
        <f>IF(AC16&gt;140,AC16,)</f>
        <v>0</v>
      </c>
      <c r="AD127" s="5">
        <f>IF(AD16&gt;140,AD16,)</f>
        <v>0</v>
      </c>
      <c r="AE127" s="5">
        <f>IF(AE16&gt;140,AE16,)</f>
        <v>0</v>
      </c>
      <c r="AF127" s="5">
        <f>IF(AF16&gt;140,AF16,)</f>
        <v>0</v>
      </c>
      <c r="AG127" s="5">
        <f>IF(AG16&gt;140,AG16,)</f>
        <v>0</v>
      </c>
      <c r="AH127" s="5">
        <f>IF(AH16&gt;140,AH16,)</f>
        <v>0</v>
      </c>
      <c r="AI127" s="5">
        <f>IF(AI16&gt;140,AI16,)</f>
        <v>0</v>
      </c>
      <c r="AJ127" s="5">
        <f>IF(AJ16&gt;140,AJ16,)</f>
        <v>0</v>
      </c>
      <c r="AK127" s="5">
        <f>IF(AK16&gt;140,AK16,)</f>
        <v>0</v>
      </c>
      <c r="AL127" s="5">
        <f>IF(AL16&gt;140,AL16,)</f>
        <v>0</v>
      </c>
      <c r="AM127" s="5">
        <f>IF(AM16&gt;140,AM16,)</f>
        <v>0</v>
      </c>
      <c r="AN127" s="5">
        <f>IF(AN16&gt;140,AN16,)</f>
        <v>0</v>
      </c>
      <c r="AO127" s="5">
        <f>IF(AO16&gt;140,AO16,)</f>
        <v>0</v>
      </c>
      <c r="AP127" s="5">
        <f>IF(AP16&gt;140,AP16,)</f>
        <v>0</v>
      </c>
      <c r="AQ127" s="5">
        <f>IF(AQ16&gt;140,AQ16,)</f>
        <v>155</v>
      </c>
      <c r="AR127" s="5">
        <f>IF(AR16&gt;140,AR16,)</f>
        <v>0</v>
      </c>
      <c r="AS127" s="5">
        <f>IF(AS16&gt;140,AS16,)</f>
        <v>0</v>
      </c>
      <c r="AT127" s="5">
        <f>IF(AT16&gt;140,AT16,)</f>
        <v>0</v>
      </c>
      <c r="AU127" s="5">
        <f>IF(AU16&gt;140,AU16,)</f>
        <v>0</v>
      </c>
      <c r="AV127" s="5">
        <f>IF(AV16&gt;140,AV16,)</f>
        <v>0</v>
      </c>
      <c r="AW127" s="5">
        <f>IF(AW16&gt;140,AW16,)</f>
        <v>0</v>
      </c>
      <c r="AX127" s="5">
        <f>IF(AX16&gt;140,AX16,)</f>
        <v>0</v>
      </c>
      <c r="AY127" s="5">
        <f>IF(AY16&gt;140,AY16,)</f>
        <v>0</v>
      </c>
      <c r="AZ127" s="5">
        <f>IF(AZ16&gt;140,AZ16,)</f>
        <v>0</v>
      </c>
      <c r="BA127" s="5">
        <f>IF(BA16&gt;140,BA16,)</f>
        <v>0</v>
      </c>
      <c r="BB127" s="5">
        <f>IF(BB16&gt;140,BB16,)</f>
        <v>0</v>
      </c>
      <c r="BC127" s="5">
        <f>IF(BC16&gt;140,BC16,)</f>
        <v>0</v>
      </c>
      <c r="BD127" s="5">
        <f>IF(BD16&gt;140,BD16,)</f>
        <v>0</v>
      </c>
      <c r="BE127" s="5">
        <f>IF(BE16&gt;140,BE16,)</f>
        <v>0</v>
      </c>
      <c r="BF127" s="5">
        <f>IF(BF16&gt;140,BF16,)</f>
        <v>0</v>
      </c>
      <c r="BG127" s="5">
        <f>IF(BG16&gt;140,BG16,)</f>
        <v>0</v>
      </c>
      <c r="BH127" s="5">
        <f>IF(BH16&gt;140,BH16,)</f>
        <v>0</v>
      </c>
      <c r="BI127" s="5">
        <f>IF(BI16&gt;140,BI16,)</f>
        <v>0</v>
      </c>
      <c r="BJ127" s="5">
        <f>IF(BJ16&gt;140,BJ16,)</f>
        <v>0</v>
      </c>
      <c r="BK127" s="5">
        <f>IF(BK16&gt;140,BK16,)</f>
        <v>0</v>
      </c>
      <c r="BL127" s="5">
        <f>IF(BL16&gt;140,BL16,)</f>
        <v>0</v>
      </c>
      <c r="BM127" s="5">
        <f>IF(BM16&gt;140,BM16,)</f>
        <v>0</v>
      </c>
      <c r="BN127" s="5">
        <f>IF(BN16&gt;140,BN16,)</f>
        <v>0</v>
      </c>
      <c r="BO127" s="5">
        <f>IF(BO16&gt;140,BO16,)</f>
        <v>0</v>
      </c>
      <c r="BP127" s="5">
        <f>IF(BP16&gt;140,BP16,)</f>
        <v>0</v>
      </c>
      <c r="BQ127" s="5">
        <f>IF(BQ16&gt;140,BQ16,)</f>
        <v>0</v>
      </c>
      <c r="BR127" s="5">
        <f>IF(BR16&gt;140,BR16,)</f>
        <v>144.5</v>
      </c>
      <c r="BS127" s="5">
        <f>IF(BS16&gt;140,BS16,)</f>
        <v>0</v>
      </c>
      <c r="BT127" s="5">
        <f>IF(BT16&gt;140,BT16,)</f>
        <v>0</v>
      </c>
      <c r="BU127" s="5">
        <f>IF(BU16&gt;140,BU16,)</f>
        <v>161</v>
      </c>
      <c r="BV127" s="5">
        <f>IF(BV16&gt;140,BV16,)</f>
        <v>0</v>
      </c>
      <c r="BW127" s="5">
        <f>IF(BW16&gt;140,BW16,)</f>
        <v>0</v>
      </c>
      <c r="BX127" s="5">
        <f>IF(BX16&gt;140,BX16,)</f>
        <v>0</v>
      </c>
      <c r="BY127" s="5">
        <f>IF(BY16&gt;140,BY16,)</f>
        <v>0</v>
      </c>
      <c r="BZ127" s="5">
        <f>IF(BZ16&gt;140,BZ16,)</f>
        <v>0</v>
      </c>
      <c r="CA127" s="5">
        <f>IF(CA16&gt;140,CA16,)</f>
        <v>0</v>
      </c>
      <c r="CB127" s="5">
        <f>IF(CB16&gt;140,CB16,)</f>
        <v>0</v>
      </c>
      <c r="CC127" s="5">
        <f>IF(CC16&gt;140,CC16,)</f>
        <v>0</v>
      </c>
      <c r="CD127" s="5">
        <f>IF(CD16&gt;140,CD16,)</f>
        <v>0</v>
      </c>
      <c r="CE127" s="5">
        <f>IF(CE16&gt;140,CE16,)</f>
        <v>0</v>
      </c>
      <c r="CF127" s="5">
        <f>IF(CF16&gt;140,CF16,)</f>
        <v>0</v>
      </c>
      <c r="CG127" s="5">
        <f>IF(CG16&gt;140,CG16,)</f>
        <v>0</v>
      </c>
      <c r="CH127" s="5">
        <f>IF(CH16&gt;140,CH16,)</f>
        <v>0</v>
      </c>
      <c r="CI127" s="5">
        <f>IF(CI16&gt;140,CI16,)</f>
        <v>0</v>
      </c>
      <c r="CJ127" s="5">
        <f>IF(CJ16&gt;140,CJ16,)</f>
        <v>0</v>
      </c>
      <c r="CK127" s="5">
        <f>IF(CK16&gt;140,CK16,)</f>
        <v>0</v>
      </c>
      <c r="CL127" s="5">
        <f>IF(CL16&gt;140,CL16,)</f>
        <v>0</v>
      </c>
      <c r="CM127" s="5">
        <f>IF(CM16&gt;140,CM16,)</f>
        <v>0</v>
      </c>
      <c r="CN127" s="5">
        <f>IF(CN16&gt;140,CN16,)</f>
        <v>0</v>
      </c>
      <c r="CO127" s="5">
        <f>IF(CO16&gt;140,CO16,)</f>
        <v>0</v>
      </c>
      <c r="CP127" s="5">
        <f>IF(CP16&gt;140,CP16,)</f>
        <v>0</v>
      </c>
      <c r="CQ127" s="5">
        <v>0</v>
      </c>
      <c r="CR127" s="5"/>
      <c r="CS127" s="26"/>
      <c r="CT127" s="1"/>
      <c r="CV127" s="5"/>
      <c r="CW127" s="31"/>
      <c r="CX127" s="5"/>
      <c r="DD127" s="19"/>
      <c r="DG127" s="19"/>
    </row>
    <row r="128" spans="1:111">
      <c r="A128" s="1" t="s">
        <v>12</v>
      </c>
      <c r="B128" s="5">
        <f>IF(B17&gt;140,B17,)</f>
        <v>0</v>
      </c>
      <c r="C128" s="5">
        <f>IF(C17&gt;140,C17,)</f>
        <v>0</v>
      </c>
      <c r="D128" s="5">
        <f>IF(D17&gt;140,D17,)</f>
        <v>0</v>
      </c>
      <c r="E128" s="5">
        <f>IF(E17&gt;140,E17,)</f>
        <v>0</v>
      </c>
      <c r="F128" s="5">
        <f>IF(F17&gt;140,F17,)</f>
        <v>0</v>
      </c>
      <c r="G128" s="5">
        <f>IF(G17&gt;140,G17,)</f>
        <v>0</v>
      </c>
      <c r="H128" s="5">
        <f>IF(H17&gt;140,H17,)</f>
        <v>0</v>
      </c>
      <c r="I128" s="5">
        <f>IF(I17&gt;140,I17,)</f>
        <v>0</v>
      </c>
      <c r="J128" s="5">
        <f>IF(J17&gt;140,J17,)</f>
        <v>0</v>
      </c>
      <c r="K128" s="5">
        <f>IF(K17&gt;140,K17,)</f>
        <v>0</v>
      </c>
      <c r="L128" s="5">
        <f>IF(L17&gt;140,L17,)</f>
        <v>0</v>
      </c>
      <c r="M128" s="5">
        <f>IF(M17&gt;140,M17,)</f>
        <v>0</v>
      </c>
      <c r="N128" s="5">
        <f>IF(N17&gt;140,N17,)</f>
        <v>0</v>
      </c>
      <c r="O128" s="5">
        <f>IF(O17&gt;140,O17,)</f>
        <v>0</v>
      </c>
      <c r="P128" s="5">
        <f>IF(P17&gt;140,P17,)</f>
        <v>0</v>
      </c>
      <c r="Q128" s="5">
        <f>IF(Q17&gt;140,Q17,)</f>
        <v>0</v>
      </c>
      <c r="R128" s="5">
        <f>IF(R17&gt;140,R17,)</f>
        <v>0</v>
      </c>
      <c r="S128" s="5">
        <f>IF(S17&gt;140,S17,)</f>
        <v>0</v>
      </c>
      <c r="T128" s="5">
        <f>IF(T17&gt;140,T17,)</f>
        <v>0</v>
      </c>
      <c r="U128" s="5">
        <f>IF(U17&gt;140,U17,)</f>
        <v>0</v>
      </c>
      <c r="V128" s="5">
        <f>IF(V17&gt;140,V17,)</f>
        <v>0</v>
      </c>
      <c r="W128" s="5">
        <f>IF(W17&gt;140,W17,)</f>
        <v>0</v>
      </c>
      <c r="X128" s="5">
        <f>IF(X17&gt;140,X17,)</f>
        <v>147.32</v>
      </c>
      <c r="Y128" s="5">
        <f>IF(Y17&gt;140,Y17,)</f>
        <v>0</v>
      </c>
      <c r="Z128" s="5">
        <f>IF(Z17&gt;140,Z17,)</f>
        <v>0</v>
      </c>
      <c r="AA128" s="5">
        <f>IF(AA17&gt;140,AA17,)</f>
        <v>0</v>
      </c>
      <c r="AB128" s="5">
        <f>IF(AB17&gt;140,AB17,)</f>
        <v>0</v>
      </c>
      <c r="AC128" s="5">
        <f>IF(AC17&gt;140,AC17,)</f>
        <v>0</v>
      </c>
      <c r="AD128" s="5">
        <f>IF(AD17&gt;140,AD17,)</f>
        <v>0</v>
      </c>
      <c r="AE128" s="5">
        <f>IF(AE17&gt;140,AE17,)</f>
        <v>0</v>
      </c>
      <c r="AF128" s="5">
        <f>IF(AF17&gt;140,AF17,)</f>
        <v>0</v>
      </c>
      <c r="AG128" s="5">
        <f>IF(AG17&gt;140,AG17,)</f>
        <v>0</v>
      </c>
      <c r="AH128" s="5">
        <f>IF(AH17&gt;140,AH17,)</f>
        <v>0</v>
      </c>
      <c r="AI128" s="5">
        <f>IF(AI17&gt;140,AI17,)</f>
        <v>0</v>
      </c>
      <c r="AJ128" s="5">
        <f>IF(AJ17&gt;140,AJ17,)</f>
        <v>0</v>
      </c>
      <c r="AK128" s="5">
        <f>IF(AK17&gt;140,AK17,)</f>
        <v>0</v>
      </c>
      <c r="AL128" s="5">
        <f>IF(AL17&gt;140,AL17,)</f>
        <v>0</v>
      </c>
      <c r="AM128" s="5">
        <f>IF(AM17&gt;140,AM17,)</f>
        <v>0</v>
      </c>
      <c r="AN128" s="5">
        <f>IF(AN17&gt;140,AN17,)</f>
        <v>0</v>
      </c>
      <c r="AO128" s="5">
        <f>IF(AO17&gt;140,AO17,)</f>
        <v>0</v>
      </c>
      <c r="AP128" s="5">
        <f>IF(AP17&gt;140,AP17,)</f>
        <v>0</v>
      </c>
      <c r="AQ128" s="5">
        <f>IF(AQ17&gt;140,AQ17,)</f>
        <v>0</v>
      </c>
      <c r="AR128" s="5">
        <f>IF(AR17&gt;140,AR17,)</f>
        <v>0</v>
      </c>
      <c r="AS128" s="5">
        <f>IF(AS17&gt;140,AS17,)</f>
        <v>0</v>
      </c>
      <c r="AT128" s="5">
        <f>IF(AT17&gt;140,AT17,)</f>
        <v>0</v>
      </c>
      <c r="AU128" s="5">
        <f>IF(AU17&gt;140,AU17,)</f>
        <v>0</v>
      </c>
      <c r="AV128" s="5">
        <f>IF(AV17&gt;140,AV17,)</f>
        <v>0</v>
      </c>
      <c r="AW128" s="5">
        <f>IF(AW17&gt;140,AW17,)</f>
        <v>0</v>
      </c>
      <c r="AX128" s="5">
        <f>IF(AX17&gt;140,AX17,)</f>
        <v>0</v>
      </c>
      <c r="AY128" s="5">
        <f>IF(AY17&gt;140,AY17,)</f>
        <v>0</v>
      </c>
      <c r="AZ128" s="5">
        <f>IF(AZ17&gt;140,AZ17,)</f>
        <v>0</v>
      </c>
      <c r="BA128" s="5">
        <f>IF(BA17&gt;140,BA17,)</f>
        <v>0</v>
      </c>
      <c r="BB128" s="5">
        <f>IF(BB17&gt;140,BB17,)</f>
        <v>0</v>
      </c>
      <c r="BC128" s="5">
        <f>IF(BC17&gt;140,BC17,)</f>
        <v>0</v>
      </c>
      <c r="BD128" s="5">
        <f>IF(BD17&gt;140,BD17,)</f>
        <v>0</v>
      </c>
      <c r="BE128" s="5">
        <f>IF(BE17&gt;140,BE17,)</f>
        <v>0</v>
      </c>
      <c r="BF128" s="5">
        <f>IF(BF17&gt;140,BF17,)</f>
        <v>0</v>
      </c>
      <c r="BG128" s="5">
        <f>IF(BG17&gt;140,BG17,)</f>
        <v>0</v>
      </c>
      <c r="BH128" s="5">
        <f>IF(BH17&gt;140,BH17,)</f>
        <v>0</v>
      </c>
      <c r="BI128" s="5">
        <f>IF(BI17&gt;140,BI17,)</f>
        <v>0</v>
      </c>
      <c r="BJ128" s="5">
        <f>IF(BJ17&gt;140,BJ17,)</f>
        <v>0</v>
      </c>
      <c r="BK128" s="5">
        <f>IF(BK17&gt;140,BK17,)</f>
        <v>0</v>
      </c>
      <c r="BL128" s="5">
        <f>IF(BL17&gt;140,BL17,)</f>
        <v>0</v>
      </c>
      <c r="BM128" s="5">
        <f>IF(BM17&gt;140,BM17,)</f>
        <v>0</v>
      </c>
      <c r="BN128" s="5">
        <f>IF(BN17&gt;140,BN17,)</f>
        <v>0</v>
      </c>
      <c r="BO128" s="5">
        <f>IF(BO17&gt;140,BO17,)</f>
        <v>0</v>
      </c>
      <c r="BP128" s="5">
        <f>IF(BP17&gt;140,BP17,)</f>
        <v>0</v>
      </c>
      <c r="BQ128" s="5">
        <f>IF(BQ17&gt;140,BQ17,)</f>
        <v>0</v>
      </c>
      <c r="BR128" s="5">
        <f>IF(BR17&gt;140,BR17,)</f>
        <v>0</v>
      </c>
      <c r="BS128" s="5">
        <f>IF(BS17&gt;140,BS17,)</f>
        <v>154.6</v>
      </c>
      <c r="BT128" s="5">
        <f>IF(BT17&gt;140,BT17,)</f>
        <v>0</v>
      </c>
      <c r="BU128" s="5">
        <f>IF(BU17&gt;140,BU17,)</f>
        <v>0</v>
      </c>
      <c r="BV128" s="5">
        <f>IF(BV17&gt;140,BV17,)</f>
        <v>0</v>
      </c>
      <c r="BW128" s="5">
        <f>IF(BW17&gt;140,BW17,)</f>
        <v>0</v>
      </c>
      <c r="BX128" s="5">
        <f>IF(BX17&gt;140,BX17,)</f>
        <v>0</v>
      </c>
      <c r="BY128" s="5">
        <f>IF(BY17&gt;140,BY17,)</f>
        <v>0</v>
      </c>
      <c r="BZ128" s="5">
        <f>IF(BZ17&gt;140,BZ17,)</f>
        <v>0</v>
      </c>
      <c r="CA128" s="5">
        <f>IF(CA17&gt;140,CA17,)</f>
        <v>0</v>
      </c>
      <c r="CB128" s="5">
        <f>IF(CB17&gt;140,CB17,)</f>
        <v>0</v>
      </c>
      <c r="CC128" s="5">
        <f>IF(CC17&gt;140,CC17,)</f>
        <v>0</v>
      </c>
      <c r="CD128" s="5">
        <f>IF(CD17&gt;140,CD17,)</f>
        <v>0</v>
      </c>
      <c r="CE128" s="5">
        <f>IF(CE17&gt;140,CE17,)</f>
        <v>0</v>
      </c>
      <c r="CF128" s="5">
        <f>IF(CF17&gt;140,CF17,)</f>
        <v>0</v>
      </c>
      <c r="CG128" s="5">
        <f>IF(CG17&gt;140,CG17,)</f>
        <v>0</v>
      </c>
      <c r="CH128" s="5">
        <f>IF(CH17&gt;140,CH17,)</f>
        <v>0</v>
      </c>
      <c r="CI128" s="5">
        <f>IF(CI17&gt;140,CI17,)</f>
        <v>0</v>
      </c>
      <c r="CJ128" s="5">
        <f>IF(CJ17&gt;140,CJ17,)</f>
        <v>0</v>
      </c>
      <c r="CK128" s="5">
        <f>IF(CK17&gt;140,CK17,)</f>
        <v>0</v>
      </c>
      <c r="CL128" s="5">
        <f>IF(CL17&gt;140,CL17,)</f>
        <v>0</v>
      </c>
      <c r="CM128" s="5">
        <f>IF(CM17&gt;140,CM17,)</f>
        <v>0</v>
      </c>
      <c r="CN128" s="5">
        <f>IF(CN17&gt;140,CN17,)</f>
        <v>0</v>
      </c>
      <c r="CO128" s="5">
        <f>IF(CO17&gt;140,CO17,)</f>
        <v>0</v>
      </c>
      <c r="CP128" s="5">
        <f>IF(CP17&gt;140,CP17,)</f>
        <v>0</v>
      </c>
      <c r="CQ128" s="5">
        <f>IF(CQ17&gt;140,CQ17,)</f>
        <v>0</v>
      </c>
      <c r="CR128" s="5"/>
      <c r="CS128" s="26"/>
      <c r="CT128" s="1"/>
      <c r="CV128" s="5"/>
      <c r="CW128" s="31"/>
      <c r="CX128" s="5"/>
      <c r="DD128" s="19"/>
      <c r="DG128" s="19"/>
    </row>
    <row r="129" spans="1:111">
      <c r="A129" s="1" t="s">
        <v>13</v>
      </c>
      <c r="B129" s="5">
        <f>IF(B18&gt;140,B18,)</f>
        <v>0</v>
      </c>
      <c r="C129" s="5">
        <f>IF(C18&gt;140,C18,)</f>
        <v>0</v>
      </c>
      <c r="D129" s="5">
        <f>IF(D18&gt;140,D18,)</f>
        <v>0</v>
      </c>
      <c r="E129" s="5">
        <f>IF(E18&gt;140,E18,)</f>
        <v>0</v>
      </c>
      <c r="F129" s="5">
        <f>IF(F18&gt;140,F18,)</f>
        <v>0</v>
      </c>
      <c r="G129" s="5">
        <f>IF(G18&gt;140,G18,)</f>
        <v>0</v>
      </c>
      <c r="H129" s="5">
        <f>IF(H18&gt;140,H18,)</f>
        <v>0</v>
      </c>
      <c r="I129" s="5">
        <f>IF(I18&gt;140,I18,)</f>
        <v>0</v>
      </c>
      <c r="J129" s="5">
        <f>IF(J18&gt;140,J18,)</f>
        <v>0</v>
      </c>
      <c r="K129" s="5">
        <f>IF(K18&gt;140,K18,)</f>
        <v>0</v>
      </c>
      <c r="L129" s="5">
        <f>IF(L18&gt;140,L18,)</f>
        <v>0</v>
      </c>
      <c r="M129" s="5">
        <f>IF(M18&gt;140,M18,)</f>
        <v>0</v>
      </c>
      <c r="N129" s="5">
        <f>IF(N18&gt;140,N18,)</f>
        <v>0</v>
      </c>
      <c r="O129" s="5">
        <f>IF(O18&gt;140,O18,)</f>
        <v>0</v>
      </c>
      <c r="P129" s="5">
        <f>IF(P18&gt;140,P18,)</f>
        <v>0</v>
      </c>
      <c r="Q129" s="5">
        <f>IF(Q18&gt;140,Q18,)</f>
        <v>0</v>
      </c>
      <c r="R129" s="5">
        <f>IF(R18&gt;140,R18,)</f>
        <v>0</v>
      </c>
      <c r="S129" s="5">
        <f>IF(S18&gt;140,S18,)</f>
        <v>0</v>
      </c>
      <c r="T129" s="5">
        <f>IF(T18&gt;140,T18,)</f>
        <v>0</v>
      </c>
      <c r="U129" s="5">
        <f>IF(U18&gt;140,U18,)</f>
        <v>0</v>
      </c>
      <c r="V129" s="5">
        <f>IF(V18&gt;140,V18,)</f>
        <v>0</v>
      </c>
      <c r="W129" s="5">
        <f>IF(W18&gt;140,W18,)</f>
        <v>0</v>
      </c>
      <c r="X129" s="5">
        <f>IF(X18&gt;140,X18,)</f>
        <v>0</v>
      </c>
      <c r="Y129" s="5">
        <f>IF(Y18&gt;140,Y18,)</f>
        <v>0</v>
      </c>
      <c r="Z129" s="5">
        <f>IF(Z18&gt;140,Z18,)</f>
        <v>0</v>
      </c>
      <c r="AA129" s="5">
        <f>IF(AA18&gt;140,AA18,)</f>
        <v>0</v>
      </c>
      <c r="AB129" s="5">
        <f>IF(AB18&gt;140,AB18,)</f>
        <v>0</v>
      </c>
      <c r="AC129" s="5">
        <f>IF(AC18&gt;140,AC18,)</f>
        <v>0</v>
      </c>
      <c r="AD129" s="5">
        <f>IF(AD18&gt;140,AD18,)</f>
        <v>0</v>
      </c>
      <c r="AE129" s="5">
        <f>IF(AE18&gt;140,AE18,)</f>
        <v>0</v>
      </c>
      <c r="AF129" s="5">
        <f>IF(AF18&gt;140,AF18,)</f>
        <v>0</v>
      </c>
      <c r="AG129" s="5">
        <f>IF(AG18&gt;140,AG18,)</f>
        <v>0</v>
      </c>
      <c r="AH129" s="5">
        <f>IF(AH18&gt;140,AH18,)</f>
        <v>0</v>
      </c>
      <c r="AI129" s="5">
        <f>IF(AI18&gt;140,AI18,)</f>
        <v>0</v>
      </c>
      <c r="AJ129" s="5">
        <f>IF(AJ18&gt;140,AJ18,)</f>
        <v>0</v>
      </c>
      <c r="AK129" s="5">
        <f>IF(AK18&gt;140,AK18,)</f>
        <v>0</v>
      </c>
      <c r="AL129" s="5">
        <f>IF(AL18&gt;140,AL18,)</f>
        <v>0</v>
      </c>
      <c r="AM129" s="5">
        <f>IF(AM18&gt;140,AM18,)</f>
        <v>0</v>
      </c>
      <c r="AN129" s="5">
        <f>IF(AN18&gt;140,AN18,)</f>
        <v>0</v>
      </c>
      <c r="AO129" s="5">
        <f>IF(AO18&gt;140,AO18,)</f>
        <v>0</v>
      </c>
      <c r="AP129" s="5">
        <f>IF(AP18&gt;140,AP18,)</f>
        <v>0</v>
      </c>
      <c r="AQ129" s="5">
        <f>IF(AQ18&gt;140,AQ18,)</f>
        <v>0</v>
      </c>
      <c r="AR129" s="5">
        <f>IF(AR18&gt;140,AR18,)</f>
        <v>0</v>
      </c>
      <c r="AS129" s="5">
        <f>IF(AS18&gt;140,AS18,)</f>
        <v>0</v>
      </c>
      <c r="AT129" s="5">
        <f>IF(AT18&gt;140,AT18,)</f>
        <v>0</v>
      </c>
      <c r="AU129" s="5">
        <f>IF(AU18&gt;140,AU18,)</f>
        <v>0</v>
      </c>
      <c r="AV129" s="5">
        <f>IF(AV18&gt;140,AV18,)</f>
        <v>0</v>
      </c>
      <c r="AW129" s="5">
        <f>IF(AW18&gt;140,AW18,)</f>
        <v>0</v>
      </c>
      <c r="AX129" s="5">
        <f>IF(AX18&gt;140,AX18,)</f>
        <v>0</v>
      </c>
      <c r="AY129" s="5">
        <f>IF(AY18&gt;140,AY18,)</f>
        <v>0</v>
      </c>
      <c r="AZ129" s="5">
        <f>IF(AZ18&gt;140,AZ18,)</f>
        <v>0</v>
      </c>
      <c r="BA129" s="5">
        <f>IF(BA18&gt;140,BA18,)</f>
        <v>0</v>
      </c>
      <c r="BB129" s="5">
        <f>IF(BB18&gt;140,BB18,)</f>
        <v>0</v>
      </c>
      <c r="BC129" s="5">
        <f>IF(BC18&gt;140,BC18,)</f>
        <v>0</v>
      </c>
      <c r="BD129" s="5">
        <f>IF(BD18&gt;140,BD18,)</f>
        <v>0</v>
      </c>
      <c r="BE129" s="5">
        <f>IF(BE18&gt;140,BE18,)</f>
        <v>0</v>
      </c>
      <c r="BF129" s="5">
        <f>IF(BF18&gt;140,BF18,)</f>
        <v>0</v>
      </c>
      <c r="BG129" s="5">
        <f>IF(BG18&gt;140,BG18,)</f>
        <v>0</v>
      </c>
      <c r="BH129" s="5">
        <f>IF(BH18&gt;140,BH18,)</f>
        <v>0</v>
      </c>
      <c r="BI129" s="5">
        <f>IF(BI18&gt;140,BI18,)</f>
        <v>0</v>
      </c>
      <c r="BJ129" s="5">
        <f>IF(BJ18&gt;140,BJ18,)</f>
        <v>0</v>
      </c>
      <c r="BK129" s="5">
        <f>IF(BK18&gt;140,BK18,)</f>
        <v>0</v>
      </c>
      <c r="BL129" s="5">
        <f>IF(BL18&gt;140,BL18,)</f>
        <v>0</v>
      </c>
      <c r="BM129" s="5">
        <f>IF(BM18&gt;140,BM18,)</f>
        <v>0</v>
      </c>
      <c r="BN129" s="5">
        <f>IF(BN18&gt;140,BN18,)</f>
        <v>0</v>
      </c>
      <c r="BO129" s="5">
        <f>IF(BO18&gt;140,BO18,)</f>
        <v>0</v>
      </c>
      <c r="BP129" s="5">
        <f>IF(BP18&gt;140,BP18,)</f>
        <v>0</v>
      </c>
      <c r="BQ129" s="5">
        <f>IF(BQ18&gt;140,BQ18,)</f>
        <v>0</v>
      </c>
      <c r="BR129" s="5">
        <f>IF(BR18&gt;140,BR18,)</f>
        <v>0</v>
      </c>
      <c r="BS129" s="5">
        <f>IF(BS18&gt;140,BS18,)</f>
        <v>0</v>
      </c>
      <c r="BT129" s="5">
        <f>IF(BT18&gt;140,BT18,)</f>
        <v>0</v>
      </c>
      <c r="BU129" s="5">
        <f>IF(BU18&gt;140,BU18,)</f>
        <v>0</v>
      </c>
      <c r="BV129" s="5">
        <f>IF(BV18&gt;140,BV18,)</f>
        <v>0</v>
      </c>
      <c r="BW129" s="5">
        <f>IF(BW18&gt;140,BW18,)</f>
        <v>0</v>
      </c>
      <c r="BX129" s="5">
        <f>IF(BX18&gt;140,BX18,)</f>
        <v>0</v>
      </c>
      <c r="BY129" s="5">
        <f>IF(BY18&gt;140,BY18,)</f>
        <v>0</v>
      </c>
      <c r="BZ129" s="5">
        <f>IF(BZ18&gt;140,BZ18,)</f>
        <v>0</v>
      </c>
      <c r="CA129" s="5">
        <f>IF(CA18&gt;140,CA18,)</f>
        <v>0</v>
      </c>
      <c r="CB129" s="5">
        <f>IF(CB18&gt;140,CB18,)</f>
        <v>0</v>
      </c>
      <c r="CC129" s="5">
        <f>IF(CC18&gt;140,CC18,)</f>
        <v>0</v>
      </c>
      <c r="CD129" s="5">
        <f>IF(CD18&gt;140,CD18,)</f>
        <v>0</v>
      </c>
      <c r="CE129" s="5">
        <f>IF(CE18&gt;140,CE18,)</f>
        <v>0</v>
      </c>
      <c r="CF129" s="5">
        <f>IF(CF18&gt;140,CF18,)</f>
        <v>0</v>
      </c>
      <c r="CG129" s="5">
        <f>IF(CG18&gt;140,CG18,)</f>
        <v>0</v>
      </c>
      <c r="CH129" s="5">
        <f>IF(CH18&gt;140,CH18,)</f>
        <v>0</v>
      </c>
      <c r="CI129" s="5">
        <f>IF(CI18&gt;140,CI18,)</f>
        <v>0</v>
      </c>
      <c r="CJ129" s="5">
        <f>IF(CJ18&gt;140,CJ18,)</f>
        <v>0</v>
      </c>
      <c r="CK129" s="5">
        <f>IF(CK18&gt;140,CK18,)</f>
        <v>0</v>
      </c>
      <c r="CL129" s="5">
        <f>IF(CL18&gt;140,CL18,)</f>
        <v>0</v>
      </c>
      <c r="CM129" s="5">
        <f>IF(CM18&gt;140,CM18,)</f>
        <v>0</v>
      </c>
      <c r="CN129" s="5">
        <f>IF(CN18&gt;140,CN18,)</f>
        <v>0</v>
      </c>
      <c r="CO129" s="5">
        <f>IF(CO18&gt;140,CO18,)</f>
        <v>0</v>
      </c>
      <c r="CP129" s="5">
        <f>IF(CP18&gt;140,CP18,)</f>
        <v>0</v>
      </c>
      <c r="CQ129" s="5">
        <f>IF(CQ18&gt;140,CQ18,)</f>
        <v>0</v>
      </c>
      <c r="CR129" s="5"/>
      <c r="CS129" s="26"/>
      <c r="CT129" s="1"/>
      <c r="CV129" s="5"/>
      <c r="CX129" s="5"/>
      <c r="DD129" s="19"/>
      <c r="DG129" s="19"/>
    </row>
    <row r="130" spans="1:111">
      <c r="B130" s="5"/>
      <c r="C130" s="19"/>
      <c r="E130" s="5"/>
      <c r="G130"/>
      <c r="H130" s="17"/>
      <c r="I130" s="29"/>
      <c r="J130" s="29"/>
      <c r="K130"/>
      <c r="L130"/>
      <c r="M130" s="29"/>
      <c r="N130"/>
      <c r="Q130" s="5"/>
      <c r="R130" s="19"/>
      <c r="T130" s="5"/>
      <c r="W130" s="5"/>
      <c r="Z130" s="5"/>
      <c r="AC130" s="5"/>
      <c r="CV130" s="5"/>
      <c r="CW130" s="31"/>
      <c r="CX130" s="5"/>
      <c r="DD130" s="19"/>
      <c r="DG130" s="19"/>
    </row>
    <row r="131" spans="1:111">
      <c r="B131" s="5"/>
      <c r="C131" s="19"/>
      <c r="E131" s="5"/>
      <c r="G131"/>
      <c r="H131" s="17"/>
      <c r="I131" s="29"/>
      <c r="J131" s="29"/>
      <c r="K131"/>
      <c r="L131"/>
      <c r="M131" s="29"/>
      <c r="N131"/>
      <c r="Q131" s="5"/>
      <c r="R131" s="19"/>
      <c r="T131" s="5"/>
      <c r="W131" s="1"/>
      <c r="Z131" s="5"/>
      <c r="AC131" s="5"/>
      <c r="CV131" s="5"/>
      <c r="CW131" s="31"/>
      <c r="CX131" s="5"/>
      <c r="DD131" s="19"/>
      <c r="DG131" s="19"/>
    </row>
    <row r="132" spans="1:111">
      <c r="B132" s="5"/>
      <c r="C132" s="19"/>
      <c r="E132" s="5"/>
      <c r="G132"/>
      <c r="H132" s="17"/>
      <c r="I132" s="29"/>
      <c r="J132" s="29"/>
      <c r="K132"/>
      <c r="L132"/>
      <c r="M132" s="29"/>
      <c r="N132"/>
      <c r="Q132" s="5"/>
      <c r="R132" s="19"/>
      <c r="T132" s="5"/>
      <c r="W132" s="5"/>
      <c r="Z132" s="5"/>
      <c r="AC132" s="5"/>
      <c r="CV132" s="5"/>
      <c r="CW132" s="34"/>
      <c r="CX132" s="5"/>
      <c r="DD132" s="19"/>
      <c r="DG132" s="19"/>
    </row>
    <row r="133" spans="1:111">
      <c r="B133" s="5"/>
      <c r="C133" s="19"/>
      <c r="E133" s="5"/>
      <c r="G133"/>
      <c r="H133" s="17"/>
      <c r="I133" s="29"/>
      <c r="J133" s="29"/>
      <c r="K133"/>
      <c r="L133"/>
      <c r="M133" s="29"/>
      <c r="N133"/>
      <c r="Q133" s="5"/>
      <c r="R133" s="19"/>
      <c r="T133" s="5"/>
      <c r="W133" s="5"/>
      <c r="Z133" s="5"/>
      <c r="AC133" s="5"/>
      <c r="CV133" s="5"/>
      <c r="CW133" s="31"/>
      <c r="CX133" s="5"/>
      <c r="DD133" s="19"/>
      <c r="DG133" s="19"/>
    </row>
    <row r="134" spans="1:111">
      <c r="B134" s="5"/>
      <c r="C134" s="19"/>
      <c r="E134" s="5"/>
      <c r="G134"/>
      <c r="H134" s="17"/>
      <c r="I134" s="29"/>
      <c r="J134" s="29"/>
      <c r="K134"/>
      <c r="L134"/>
      <c r="M134" s="29"/>
      <c r="N134"/>
      <c r="Q134" s="5"/>
      <c r="R134" s="19"/>
      <c r="T134" s="5"/>
      <c r="W134" s="5"/>
      <c r="Z134" s="5"/>
      <c r="AC134" s="5"/>
      <c r="CV134" s="1"/>
      <c r="CW134" s="31"/>
      <c r="CX134" s="5"/>
      <c r="DD134" s="19"/>
      <c r="DG134" s="19"/>
    </row>
    <row r="135" spans="1:111">
      <c r="B135" s="5"/>
      <c r="C135" s="19"/>
      <c r="E135" s="5"/>
      <c r="G135"/>
      <c r="H135" s="17"/>
      <c r="I135" s="29"/>
      <c r="J135" s="29"/>
      <c r="K135"/>
      <c r="L135"/>
      <c r="M135" s="29"/>
      <c r="N135"/>
      <c r="Q135" s="5"/>
      <c r="R135" s="19"/>
      <c r="T135" s="5"/>
      <c r="W135" s="5"/>
      <c r="Z135" s="5"/>
      <c r="AC135" s="5"/>
      <c r="CV135" s="5"/>
      <c r="CW135" s="31"/>
      <c r="CX135" s="1"/>
      <c r="DD135" s="19"/>
      <c r="DG135" s="19"/>
    </row>
    <row r="136" spans="1:111">
      <c r="B136" s="5"/>
      <c r="C136" s="19"/>
      <c r="E136" s="5"/>
      <c r="G136"/>
      <c r="H136" s="17"/>
      <c r="I136" s="29"/>
      <c r="J136" s="29"/>
      <c r="K136"/>
      <c r="L136"/>
      <c r="M136" s="29"/>
      <c r="N136"/>
      <c r="Q136" s="5"/>
      <c r="R136" s="19"/>
      <c r="T136" s="5"/>
      <c r="W136" s="5"/>
      <c r="Z136" s="5"/>
      <c r="AC136" s="5"/>
      <c r="CV136" s="5"/>
      <c r="CW136" s="34"/>
      <c r="CX136" s="5"/>
      <c r="DD136" s="19"/>
      <c r="DG136" s="19"/>
    </row>
    <row r="137" spans="1:111">
      <c r="B137" s="5"/>
      <c r="C137" s="19"/>
      <c r="E137" s="5"/>
      <c r="G137"/>
      <c r="H137" s="17"/>
      <c r="I137" s="29"/>
      <c r="J137" s="29"/>
      <c r="K137"/>
      <c r="L137"/>
      <c r="M137" s="29"/>
      <c r="N137"/>
      <c r="Q137" s="1"/>
      <c r="R137" s="19"/>
      <c r="T137" s="5"/>
      <c r="W137" s="5"/>
      <c r="Z137" s="5"/>
      <c r="AC137" s="5"/>
      <c r="CV137" s="1"/>
      <c r="CW137" s="31"/>
      <c r="CX137" s="5"/>
      <c r="DD137" s="19"/>
      <c r="DG137" s="19"/>
    </row>
    <row r="138" spans="1:111">
      <c r="B138" s="5"/>
      <c r="C138" s="19"/>
      <c r="E138" s="5"/>
      <c r="G138"/>
      <c r="H138" s="17"/>
      <c r="I138" s="29"/>
      <c r="J138" s="29"/>
      <c r="K138"/>
      <c r="L138"/>
      <c r="M138" s="29"/>
      <c r="N138"/>
      <c r="Q138" s="5"/>
      <c r="R138" s="19"/>
      <c r="T138" s="5"/>
      <c r="W138" s="5"/>
      <c r="Z138" s="5"/>
      <c r="AC138" s="5"/>
      <c r="CV138" s="5"/>
      <c r="CW138" s="31"/>
      <c r="DD138" s="19"/>
    </row>
    <row r="139" spans="1:111">
      <c r="B139" s="5"/>
      <c r="C139" s="19"/>
      <c r="E139" s="5"/>
      <c r="G139"/>
      <c r="H139" s="17"/>
      <c r="I139" s="29"/>
      <c r="J139" s="29"/>
      <c r="K139"/>
      <c r="L139"/>
      <c r="M139" s="29"/>
      <c r="N139"/>
      <c r="Q139" s="5"/>
      <c r="R139" s="19"/>
      <c r="T139" s="5"/>
      <c r="W139" s="5"/>
      <c r="Z139" s="5"/>
      <c r="AC139" s="5"/>
      <c r="CV139" s="5"/>
      <c r="CW139" s="31"/>
      <c r="CX139" s="5"/>
      <c r="DD139" s="19"/>
    </row>
    <row r="140" spans="1:111">
      <c r="B140" s="5"/>
      <c r="C140" s="19"/>
      <c r="E140" s="5"/>
      <c r="G140"/>
      <c r="H140" s="17"/>
      <c r="I140" s="29"/>
      <c r="J140" s="29"/>
      <c r="K140"/>
      <c r="L140"/>
      <c r="M140" s="29"/>
      <c r="N140"/>
      <c r="Q140" s="5"/>
      <c r="R140" s="19"/>
      <c r="T140" s="5"/>
      <c r="W140" s="5"/>
      <c r="Z140" s="1"/>
      <c r="AC140" s="5"/>
      <c r="CV140" s="1"/>
      <c r="CW140" s="31"/>
      <c r="CX140" s="5"/>
    </row>
    <row r="141" spans="1:111" ht="23.25">
      <c r="B141" s="5"/>
      <c r="C141" s="19"/>
      <c r="E141" s="5"/>
      <c r="G141"/>
      <c r="H141" s="17"/>
      <c r="I141" s="29"/>
      <c r="J141" s="29"/>
      <c r="K141"/>
      <c r="L141"/>
      <c r="M141" s="29"/>
      <c r="N141"/>
      <c r="Q141" s="5"/>
      <c r="R141" s="19"/>
      <c r="T141" s="5"/>
      <c r="W141" s="5"/>
      <c r="Z141" s="5"/>
      <c r="AC141" s="5"/>
      <c r="CG141" s="86" t="s">
        <v>389</v>
      </c>
      <c r="CV141" s="5"/>
      <c r="CW141" s="31"/>
      <c r="CX141" s="5"/>
    </row>
    <row r="142" spans="1:111">
      <c r="B142" s="5"/>
      <c r="C142" s="19"/>
      <c r="E142" s="5"/>
      <c r="G142"/>
      <c r="H142" s="17"/>
      <c r="I142" s="29"/>
      <c r="J142" s="29"/>
      <c r="K142"/>
      <c r="L142"/>
      <c r="M142" s="29"/>
      <c r="N142"/>
      <c r="Q142" s="5"/>
      <c r="R142" s="19"/>
      <c r="T142" s="5"/>
      <c r="W142" s="5"/>
      <c r="Z142" s="5"/>
      <c r="AC142" s="5"/>
      <c r="CV142" s="5"/>
      <c r="CW142" s="31"/>
      <c r="CX142" s="5"/>
    </row>
    <row r="143" spans="1:111">
      <c r="B143" s="5"/>
      <c r="C143" s="19"/>
      <c r="E143" s="1"/>
      <c r="G143"/>
      <c r="H143" s="17"/>
      <c r="I143" s="29"/>
      <c r="J143" s="29"/>
      <c r="K143"/>
      <c r="L143"/>
      <c r="M143" s="29"/>
      <c r="N143"/>
      <c r="Q143" s="5"/>
      <c r="R143" s="19"/>
      <c r="T143" s="5"/>
      <c r="W143" s="5"/>
      <c r="Z143" s="5"/>
      <c r="AC143" s="5"/>
      <c r="CV143" s="5"/>
      <c r="CW143" s="31"/>
    </row>
    <row r="144" spans="1:111">
      <c r="B144" s="5"/>
      <c r="C144" s="19"/>
      <c r="E144" s="5"/>
      <c r="G144"/>
      <c r="H144" s="17"/>
      <c r="I144" s="29"/>
      <c r="J144" s="29"/>
      <c r="K144"/>
      <c r="L144"/>
      <c r="M144" s="29"/>
      <c r="N144"/>
      <c r="Q144" s="5"/>
      <c r="R144" s="19"/>
      <c r="T144" s="5"/>
      <c r="W144" s="1"/>
      <c r="Z144" s="5"/>
      <c r="AC144" s="5"/>
      <c r="CV144" s="1"/>
      <c r="CW144" s="31"/>
      <c r="CX144" s="1"/>
    </row>
    <row r="145" spans="2:106">
      <c r="B145" s="5"/>
      <c r="C145" s="19"/>
      <c r="E145" s="5"/>
      <c r="G145"/>
      <c r="H145" s="17"/>
      <c r="I145" s="29"/>
      <c r="J145" s="29"/>
      <c r="K145"/>
      <c r="L145"/>
      <c r="M145" s="29"/>
      <c r="N145"/>
      <c r="Q145" s="5"/>
      <c r="R145" s="19"/>
      <c r="T145" s="5"/>
      <c r="W145" s="5"/>
      <c r="Z145" s="5"/>
      <c r="AC145" s="5"/>
      <c r="CV145" s="5"/>
      <c r="CW145" s="31"/>
      <c r="CX145" s="5"/>
    </row>
    <row r="146" spans="2:106">
      <c r="B146" s="5"/>
      <c r="C146" s="19"/>
      <c r="E146" s="5"/>
      <c r="G146"/>
      <c r="H146" s="17"/>
      <c r="I146" s="29"/>
      <c r="J146" s="29"/>
      <c r="K146"/>
      <c r="L146"/>
      <c r="M146" s="29"/>
      <c r="N146"/>
      <c r="Q146" s="5"/>
      <c r="R146" s="19"/>
      <c r="T146" s="5"/>
      <c r="W146" s="5"/>
      <c r="Z146" s="5"/>
      <c r="AC146" s="5"/>
      <c r="CV146" s="5"/>
      <c r="CW146" s="31"/>
      <c r="CX146" s="1"/>
    </row>
    <row r="147" spans="2:106">
      <c r="B147" s="5"/>
      <c r="C147" s="19"/>
      <c r="E147" s="5"/>
      <c r="G147"/>
      <c r="H147" s="17"/>
      <c r="I147" s="29"/>
      <c r="J147" s="29"/>
      <c r="K147"/>
      <c r="L147"/>
      <c r="M147" s="29"/>
      <c r="N147"/>
      <c r="Q147" s="5"/>
      <c r="R147" s="19"/>
      <c r="T147" s="5"/>
      <c r="W147" s="1"/>
      <c r="Z147" s="5"/>
      <c r="AC147" s="5"/>
      <c r="CV147" s="5"/>
      <c r="CW147" s="31"/>
      <c r="CX147" s="5"/>
      <c r="CY147" s="19"/>
      <c r="CZ147" s="19"/>
      <c r="DA147" s="19"/>
      <c r="DB147" s="19"/>
    </row>
    <row r="148" spans="2:106">
      <c r="B148" s="5"/>
      <c r="C148" s="19"/>
      <c r="E148" s="5"/>
      <c r="G148"/>
      <c r="H148" s="17"/>
      <c r="I148" s="29"/>
      <c r="J148" s="29"/>
      <c r="K148"/>
      <c r="L148"/>
      <c r="M148" s="29"/>
      <c r="N148"/>
      <c r="Q148" s="1"/>
      <c r="R148" s="19"/>
      <c r="T148" s="5"/>
      <c r="W148" s="5"/>
      <c r="Z148" s="5"/>
      <c r="AC148" s="5"/>
      <c r="CW148" s="31"/>
      <c r="CX148" s="5"/>
    </row>
    <row r="149" spans="2:106">
      <c r="B149" s="5"/>
      <c r="C149" s="19"/>
      <c r="E149" s="5"/>
      <c r="G149"/>
      <c r="H149" s="17"/>
      <c r="I149" s="29"/>
      <c r="J149" s="29"/>
      <c r="K149"/>
      <c r="L149"/>
      <c r="M149" s="29"/>
      <c r="N149"/>
      <c r="Q149" s="5"/>
      <c r="R149" s="19"/>
      <c r="T149" s="5"/>
      <c r="W149" s="5"/>
      <c r="Z149" s="5"/>
      <c r="AC149" s="5"/>
      <c r="CW149" s="31"/>
      <c r="CX149" s="5"/>
    </row>
    <row r="150" spans="2:106">
      <c r="B150" s="5"/>
      <c r="C150" s="19"/>
      <c r="E150" s="5"/>
      <c r="G150"/>
      <c r="H150" s="17"/>
      <c r="I150" s="29"/>
      <c r="J150" s="29"/>
      <c r="K150"/>
      <c r="L150"/>
      <c r="M150" s="29"/>
      <c r="N150"/>
      <c r="Q150" s="5"/>
      <c r="R150" s="19"/>
      <c r="T150" s="5"/>
      <c r="W150" s="5"/>
      <c r="Z150" s="5"/>
      <c r="AC150" s="5"/>
      <c r="CW150" s="34"/>
      <c r="CX150" s="5"/>
    </row>
    <row r="151" spans="2:106">
      <c r="B151" s="5"/>
      <c r="C151" s="19"/>
      <c r="E151" s="5"/>
      <c r="G151"/>
      <c r="H151" s="17"/>
      <c r="I151" s="29"/>
      <c r="J151" s="29"/>
      <c r="K151"/>
      <c r="L151"/>
      <c r="M151" s="29"/>
      <c r="N151"/>
      <c r="Q151" s="5"/>
      <c r="R151" s="19"/>
      <c r="T151" s="5"/>
      <c r="W151" s="5"/>
      <c r="Z151" s="5"/>
      <c r="AC151" s="5"/>
      <c r="CW151" s="31"/>
      <c r="CX151" s="5"/>
    </row>
    <row r="152" spans="2:106">
      <c r="B152" s="5"/>
      <c r="C152" s="19"/>
      <c r="E152" s="5"/>
      <c r="G152"/>
      <c r="H152" s="17"/>
      <c r="I152" s="29"/>
      <c r="J152" s="29"/>
      <c r="K152"/>
      <c r="L152"/>
      <c r="M152" s="29"/>
      <c r="N152"/>
      <c r="Q152" s="5"/>
      <c r="R152" s="19"/>
      <c r="T152" s="1"/>
      <c r="W152" s="5"/>
      <c r="Z152" s="5"/>
      <c r="AC152" s="5"/>
      <c r="CW152" s="34"/>
      <c r="CX152" s="5"/>
    </row>
    <row r="153" spans="2:106">
      <c r="B153" s="5"/>
      <c r="C153" s="19"/>
      <c r="E153" s="5"/>
      <c r="G153"/>
      <c r="H153" s="17"/>
      <c r="I153" s="29"/>
      <c r="J153" s="29"/>
      <c r="K153"/>
      <c r="L153"/>
      <c r="M153" s="29"/>
      <c r="N153"/>
      <c r="Q153" s="1"/>
      <c r="R153" s="19"/>
      <c r="T153" s="5"/>
      <c r="W153" s="5"/>
      <c r="Z153" s="5"/>
      <c r="AC153" s="5"/>
      <c r="CW153" s="34"/>
      <c r="CX153" s="1"/>
    </row>
    <row r="154" spans="2:106">
      <c r="B154" s="5"/>
      <c r="C154" s="19"/>
      <c r="E154" s="5"/>
      <c r="G154"/>
      <c r="H154" s="17"/>
      <c r="I154" s="29"/>
      <c r="J154" s="29"/>
      <c r="K154"/>
      <c r="L154"/>
      <c r="M154" s="29"/>
      <c r="N154"/>
      <c r="Q154" s="5"/>
      <c r="R154" s="19"/>
      <c r="T154" s="5"/>
      <c r="W154" s="5"/>
      <c r="Z154" s="1"/>
      <c r="AC154" s="5"/>
      <c r="CW154" s="31"/>
      <c r="CX154" s="5"/>
    </row>
    <row r="155" spans="2:106">
      <c r="B155" s="5"/>
      <c r="C155" s="19"/>
      <c r="E155" s="5"/>
      <c r="G155"/>
      <c r="H155" s="17"/>
      <c r="I155" s="29"/>
      <c r="J155" s="29"/>
      <c r="K155"/>
      <c r="L155"/>
      <c r="M155" s="29"/>
      <c r="N155"/>
      <c r="Q155" s="5"/>
      <c r="R155" s="19"/>
      <c r="T155" s="5"/>
      <c r="W155" s="5"/>
      <c r="Z155" s="5"/>
      <c r="AC155" s="5"/>
      <c r="CW155" s="31"/>
      <c r="CX155" s="5"/>
    </row>
    <row r="156" spans="2:106" ht="23.25">
      <c r="B156" s="1"/>
      <c r="C156" s="19"/>
      <c r="E156" s="5"/>
      <c r="G156"/>
      <c r="H156" s="17"/>
      <c r="I156" s="29"/>
      <c r="J156" s="29"/>
      <c r="K156"/>
      <c r="L156"/>
      <c r="M156" s="29"/>
      <c r="N156"/>
      <c r="Q156" s="1"/>
      <c r="R156" s="19"/>
      <c r="T156" s="5"/>
      <c r="W156" s="5"/>
      <c r="Z156" s="5"/>
      <c r="AC156" s="5"/>
      <c r="CG156" s="85"/>
      <c r="CW156" s="31"/>
    </row>
    <row r="157" spans="2:106">
      <c r="B157" s="1"/>
      <c r="C157" s="19"/>
      <c r="E157" s="5"/>
      <c r="G157"/>
      <c r="H157" s="17"/>
      <c r="I157" s="29"/>
      <c r="J157" s="29"/>
      <c r="K157"/>
      <c r="L157"/>
      <c r="M157" s="29"/>
      <c r="Q157" s="5"/>
      <c r="R157" s="19"/>
      <c r="T157" s="5"/>
      <c r="W157" s="5"/>
      <c r="Z157" s="5"/>
      <c r="AC157" s="5"/>
      <c r="CW157" s="31"/>
      <c r="CX157" s="5"/>
    </row>
    <row r="158" spans="2:106">
      <c r="B158" s="5"/>
      <c r="C158" s="19"/>
      <c r="E158" s="5"/>
      <c r="G158"/>
      <c r="H158" s="17"/>
      <c r="I158" s="29"/>
      <c r="J158" s="29"/>
      <c r="K158"/>
      <c r="L158"/>
      <c r="M158" s="29"/>
      <c r="N158"/>
      <c r="Q158" s="5"/>
      <c r="R158" s="19"/>
      <c r="T158" s="1"/>
      <c r="W158" s="5"/>
      <c r="Z158" s="5"/>
      <c r="AC158" s="5"/>
      <c r="CW158" s="31"/>
      <c r="CX158" s="5"/>
    </row>
    <row r="159" spans="2:106">
      <c r="B159" s="5"/>
      <c r="C159" s="19"/>
      <c r="E159" s="5"/>
      <c r="G159"/>
      <c r="H159" s="17"/>
      <c r="I159" s="29"/>
      <c r="J159" s="29"/>
      <c r="K159"/>
      <c r="L159"/>
      <c r="M159" s="29"/>
      <c r="N159" s="29"/>
      <c r="Q159" s="5"/>
      <c r="R159" s="19"/>
      <c r="T159" s="5"/>
      <c r="W159" s="5"/>
      <c r="Z159" s="1"/>
      <c r="AC159" s="5"/>
      <c r="CW159" s="31"/>
    </row>
    <row r="160" spans="2:106">
      <c r="B160" s="1"/>
      <c r="C160" s="19"/>
      <c r="E160" s="5"/>
      <c r="G160"/>
      <c r="H160" s="17"/>
      <c r="I160" s="29"/>
      <c r="J160" s="29"/>
      <c r="K160"/>
      <c r="L160"/>
      <c r="M160" s="29"/>
      <c r="N160"/>
      <c r="Q160" s="1"/>
      <c r="R160" s="19"/>
      <c r="T160" s="1"/>
      <c r="W160" s="1"/>
      <c r="Z160" s="5"/>
      <c r="AC160" s="5"/>
      <c r="CW160" s="31"/>
      <c r="CX160" s="5"/>
    </row>
    <row r="161" spans="2:102">
      <c r="B161" s="5"/>
      <c r="C161" s="19"/>
      <c r="E161" s="5"/>
      <c r="G161"/>
      <c r="H161" s="17"/>
      <c r="I161" s="29"/>
      <c r="J161" s="29"/>
      <c r="K161"/>
      <c r="L161"/>
      <c r="M161" s="29"/>
      <c r="N161"/>
      <c r="Q161" s="5"/>
      <c r="R161" s="19"/>
      <c r="T161" s="5"/>
      <c r="W161" s="1"/>
      <c r="Z161" s="1"/>
      <c r="AC161" s="5"/>
      <c r="CW161" s="31"/>
      <c r="CX161" s="5"/>
    </row>
    <row r="162" spans="2:102">
      <c r="B162" s="5"/>
      <c r="C162" s="19"/>
      <c r="E162" s="1"/>
      <c r="G162"/>
      <c r="H162" s="17"/>
      <c r="I162" s="29"/>
      <c r="J162" s="29"/>
      <c r="K162"/>
      <c r="L162"/>
      <c r="M162" s="29"/>
      <c r="N162"/>
      <c r="Q162" s="5"/>
      <c r="R162" s="19"/>
      <c r="T162" s="5"/>
      <c r="W162" s="5"/>
      <c r="Z162" s="5"/>
      <c r="AC162" s="5"/>
      <c r="CW162" s="31"/>
      <c r="CX162" s="1"/>
    </row>
    <row r="163" spans="2:102">
      <c r="B163" s="5"/>
      <c r="C163" s="19"/>
      <c r="E163" s="5"/>
      <c r="G163"/>
      <c r="H163" s="17"/>
      <c r="I163" s="29"/>
      <c r="J163" s="29"/>
      <c r="K163"/>
      <c r="L163"/>
      <c r="M163" s="29"/>
      <c r="N163"/>
      <c r="Q163" s="5"/>
      <c r="R163" s="19"/>
      <c r="T163" s="5"/>
      <c r="W163" s="5"/>
      <c r="Z163" s="5"/>
      <c r="AC163" s="5"/>
      <c r="CW163" s="31"/>
    </row>
    <row r="164" spans="2:102">
      <c r="B164" s="5"/>
      <c r="C164" s="19"/>
      <c r="E164" s="5"/>
      <c r="G164"/>
      <c r="H164" s="17"/>
      <c r="I164" s="29"/>
      <c r="J164" s="29"/>
      <c r="K164"/>
      <c r="L164"/>
      <c r="M164" s="29"/>
      <c r="N164"/>
      <c r="Q164" s="5"/>
      <c r="R164" s="19"/>
      <c r="T164" s="5"/>
      <c r="W164" s="5"/>
      <c r="Z164" s="5"/>
      <c r="AC164" s="5"/>
    </row>
    <row r="165" spans="2:102">
      <c r="B165" s="5"/>
      <c r="C165" s="19"/>
      <c r="E165" s="5"/>
      <c r="G165"/>
      <c r="H165" s="17"/>
      <c r="I165" s="29"/>
      <c r="J165" s="29"/>
      <c r="K165"/>
      <c r="L165"/>
      <c r="M165" s="29"/>
      <c r="N165"/>
      <c r="Q165" s="5"/>
      <c r="R165" s="19"/>
      <c r="T165" s="5"/>
      <c r="W165" s="5"/>
      <c r="Z165" s="5"/>
      <c r="AC165" s="5"/>
    </row>
    <row r="166" spans="2:102">
      <c r="B166" s="5"/>
      <c r="C166" s="19"/>
      <c r="E166" s="1"/>
      <c r="G166"/>
      <c r="H166" s="17"/>
      <c r="I166" s="29"/>
      <c r="J166" s="29"/>
      <c r="K166"/>
      <c r="L166"/>
      <c r="M166" s="29"/>
      <c r="N166"/>
      <c r="Q166" s="5"/>
      <c r="R166" s="19"/>
      <c r="T166" s="1"/>
      <c r="W166" s="1"/>
      <c r="Z166" s="5"/>
      <c r="AC166" s="5"/>
    </row>
    <row r="167" spans="2:102">
      <c r="B167" s="5"/>
      <c r="C167" s="19"/>
      <c r="E167" s="1"/>
      <c r="G167"/>
      <c r="H167" s="17"/>
      <c r="I167" s="29"/>
      <c r="J167" s="29"/>
      <c r="K167"/>
      <c r="L167"/>
      <c r="M167" s="29"/>
      <c r="N167"/>
      <c r="Q167" s="5"/>
      <c r="R167" s="19"/>
      <c r="T167" s="5"/>
      <c r="W167" s="5"/>
      <c r="Z167" s="5"/>
      <c r="AC167" s="5"/>
    </row>
    <row r="168" spans="2:102">
      <c r="B168" s="5"/>
      <c r="C168" s="19"/>
      <c r="E168" s="5"/>
      <c r="G168"/>
      <c r="H168" s="17"/>
      <c r="I168" s="29"/>
      <c r="J168" s="29"/>
      <c r="K168"/>
      <c r="L168"/>
      <c r="M168" s="29"/>
      <c r="N168"/>
      <c r="Q168" s="5"/>
      <c r="R168" s="19"/>
      <c r="T168" s="5"/>
      <c r="W168" s="5"/>
      <c r="Z168" s="5"/>
      <c r="AC168" s="5"/>
    </row>
    <row r="169" spans="2:102">
      <c r="B169" s="1"/>
      <c r="C169" s="19"/>
      <c r="E169" s="1"/>
      <c r="G169"/>
      <c r="H169" s="17"/>
      <c r="I169" s="29"/>
      <c r="J169" s="29"/>
      <c r="K169"/>
      <c r="L169"/>
      <c r="M169" s="29"/>
      <c r="N169"/>
      <c r="Q169" s="1"/>
      <c r="R169" s="19"/>
      <c r="T169" s="5"/>
      <c r="W169" s="5"/>
      <c r="Z169" s="5"/>
      <c r="AC169" s="5"/>
    </row>
    <row r="170" spans="2:102">
      <c r="B170" s="1"/>
      <c r="C170" s="19"/>
      <c r="E170" s="5"/>
      <c r="G170"/>
      <c r="H170" s="17"/>
      <c r="I170" s="29"/>
      <c r="J170" s="29"/>
      <c r="K170"/>
      <c r="L170"/>
      <c r="M170" s="29"/>
      <c r="N170"/>
      <c r="Q170" s="5"/>
      <c r="R170" s="19"/>
      <c r="T170" s="5"/>
      <c r="W170" s="5"/>
      <c r="Z170" s="5"/>
      <c r="AC170" s="5"/>
    </row>
    <row r="171" spans="2:102">
      <c r="B171" s="5"/>
      <c r="C171" s="19"/>
      <c r="E171" s="5"/>
      <c r="G171"/>
      <c r="H171" s="17"/>
      <c r="I171" s="29"/>
      <c r="J171" s="29"/>
      <c r="K171"/>
      <c r="L171"/>
      <c r="M171" s="29"/>
      <c r="N171"/>
      <c r="Q171" s="5"/>
      <c r="R171" s="19"/>
      <c r="T171" s="1"/>
      <c r="W171" s="5"/>
      <c r="Z171" s="1"/>
      <c r="AC171" s="5"/>
    </row>
    <row r="172" spans="2:102">
      <c r="B172" s="5"/>
      <c r="C172" s="19"/>
      <c r="E172" s="5"/>
      <c r="G172"/>
      <c r="H172" s="17"/>
      <c r="I172" s="29"/>
      <c r="J172" s="29"/>
      <c r="K172"/>
      <c r="L172"/>
      <c r="M172" s="29"/>
      <c r="N172"/>
      <c r="Q172" s="5"/>
      <c r="R172" s="19"/>
      <c r="T172" s="5"/>
      <c r="W172" s="5"/>
      <c r="Z172" s="5"/>
      <c r="AC172" s="5"/>
    </row>
    <row r="173" spans="2:102">
      <c r="B173" s="1">
        <v>2005</v>
      </c>
      <c r="C173" s="19">
        <v>510</v>
      </c>
      <c r="E173" s="5"/>
      <c r="F173" s="8">
        <v>1999</v>
      </c>
      <c r="G173">
        <v>70</v>
      </c>
      <c r="H173" s="17">
        <v>637.29999999999995</v>
      </c>
      <c r="I173" s="29">
        <f t="shared" ref="I173:I180" si="145">AVERAGE(H171:H175)</f>
        <v>604.30000000000007</v>
      </c>
      <c r="J173" s="29">
        <f>(SUM(H169:H177)+(H168+H178)/2)/10</f>
        <v>317.14999999999998</v>
      </c>
      <c r="K173" t="e">
        <f>TREND($H$78:$H$188,$F$78:$F$188,F173,TRUE)</f>
        <v>#VALUE!</v>
      </c>
      <c r="L173" t="e">
        <f>GROWTH($H$78:$H$188,$F$78:$F$188,F173,TRUE)</f>
        <v>#VALUE!</v>
      </c>
      <c r="M173" s="29">
        <f t="shared" ref="M173:M184" si="146">ABS(H173-H172)</f>
        <v>637.29999999999995</v>
      </c>
      <c r="N173"/>
      <c r="Q173" s="5"/>
      <c r="R173" s="19"/>
      <c r="T173" s="5"/>
      <c r="W173" s="5"/>
      <c r="Z173" s="5"/>
      <c r="AC173" s="5"/>
    </row>
    <row r="174" spans="2:102">
      <c r="B174" s="5">
        <v>1932</v>
      </c>
      <c r="C174" s="19">
        <v>509.27</v>
      </c>
      <c r="E174" s="1"/>
      <c r="F174" s="8">
        <v>2000</v>
      </c>
      <c r="G174">
        <v>71</v>
      </c>
      <c r="H174" s="17">
        <v>589.79999999999984</v>
      </c>
      <c r="I174" s="29">
        <f t="shared" si="145"/>
        <v>586.72500000000002</v>
      </c>
      <c r="J174" s="29">
        <f>(SUM(H170:H178)+(H169+H179)/2)/10</f>
        <v>380.47</v>
      </c>
      <c r="K174" t="e">
        <f>TREND($H$78:$H$188,$F$78:$F$188,F174,TRUE)</f>
        <v>#VALUE!</v>
      </c>
      <c r="L174" t="e">
        <f>GROWTH($H$78:$H$188,$F$78:$F$188,F174,TRUE)</f>
        <v>#VALUE!</v>
      </c>
      <c r="M174" s="29">
        <f t="shared" si="146"/>
        <v>47.500000000000114</v>
      </c>
      <c r="N174"/>
      <c r="Q174" s="5"/>
      <c r="R174" s="19"/>
      <c r="T174" s="1"/>
      <c r="W174" s="5"/>
      <c r="Z174" s="5"/>
      <c r="AC174" s="5"/>
    </row>
    <row r="175" spans="2:102">
      <c r="B175" s="5">
        <v>1961</v>
      </c>
      <c r="C175" s="19">
        <v>509.01599999999996</v>
      </c>
      <c r="E175" s="1"/>
      <c r="F175" s="8">
        <v>2001</v>
      </c>
      <c r="G175">
        <v>72</v>
      </c>
      <c r="H175" s="17">
        <v>585.80000000000007</v>
      </c>
      <c r="I175" s="29">
        <f t="shared" si="145"/>
        <v>558.66000000000008</v>
      </c>
      <c r="J175" s="29">
        <f t="shared" ref="J175:J182" si="147">(SUM(H171:H179)+(H170+H180)/2)/10</f>
        <v>435.49000000000007</v>
      </c>
      <c r="K175" t="e">
        <f>TREND($H$78:$H$188,$F$78:$F$188,F175,TRUE)</f>
        <v>#VALUE!</v>
      </c>
      <c r="L175" t="e">
        <f>GROWTH($H$78:$H$188,$F$78:$F$188,F175,TRUE)</f>
        <v>#VALUE!</v>
      </c>
      <c r="M175" s="29">
        <f t="shared" si="146"/>
        <v>3.9999999999997726</v>
      </c>
      <c r="N175"/>
      <c r="Q175" s="5"/>
      <c r="R175" s="19"/>
      <c r="T175" s="5"/>
      <c r="W175" s="5"/>
      <c r="Z175" s="1"/>
      <c r="AC175" s="5"/>
    </row>
    <row r="176" spans="2:102">
      <c r="B176" s="5">
        <v>1988</v>
      </c>
      <c r="C176" s="19">
        <v>505.6</v>
      </c>
      <c r="E176" s="5"/>
      <c r="F176" s="8">
        <v>2002</v>
      </c>
      <c r="G176">
        <v>73</v>
      </c>
      <c r="H176" s="17">
        <v>534</v>
      </c>
      <c r="I176" s="29">
        <f t="shared" si="145"/>
        <v>582.48</v>
      </c>
      <c r="J176" s="29">
        <f t="shared" si="147"/>
        <v>491.96000000000004</v>
      </c>
      <c r="K176" t="e">
        <f>TREND($H$78:$H$188,$F$78:$F$188,F176,TRUE)</f>
        <v>#VALUE!</v>
      </c>
      <c r="L176" t="e">
        <f>GROWTH($H$78:$H$188,$F$78:$F$188,F176,TRUE)</f>
        <v>#VALUE!</v>
      </c>
      <c r="M176" s="29">
        <f t="shared" si="146"/>
        <v>51.800000000000068</v>
      </c>
      <c r="N176"/>
      <c r="Q176" s="5"/>
      <c r="R176" s="19"/>
      <c r="T176" s="1"/>
      <c r="W176" s="5"/>
      <c r="Z176" s="5"/>
      <c r="AC176" s="5"/>
    </row>
    <row r="177" spans="2:29">
      <c r="B177" s="5">
        <v>1939</v>
      </c>
      <c r="C177" s="19">
        <v>503.93600000000004</v>
      </c>
      <c r="E177" s="5"/>
      <c r="F177" s="8">
        <v>2003</v>
      </c>
      <c r="G177">
        <v>74</v>
      </c>
      <c r="H177" s="17">
        <v>446.39999999999992</v>
      </c>
      <c r="I177" s="29">
        <f t="shared" si="145"/>
        <v>566.52</v>
      </c>
      <c r="J177" s="29">
        <f t="shared" si="147"/>
        <v>559.03</v>
      </c>
      <c r="K177" t="e">
        <f>TREND($H$78:$H$188,$F$78:$F$188,F177,TRUE)</f>
        <v>#VALUE!</v>
      </c>
      <c r="L177" t="e">
        <f>GROWTH($H$78:$H$188,$F$78:$F$188,F177,TRUE)</f>
        <v>#VALUE!</v>
      </c>
      <c r="M177" s="29">
        <f t="shared" si="146"/>
        <v>87.60000000000008</v>
      </c>
      <c r="N177"/>
      <c r="Q177" s="1"/>
      <c r="R177" s="19"/>
      <c r="T177" s="5"/>
      <c r="W177" s="5"/>
      <c r="Z177" s="1"/>
      <c r="AC177" s="5"/>
    </row>
    <row r="178" spans="2:29">
      <c r="B178" s="5">
        <v>1959</v>
      </c>
      <c r="C178" s="19">
        <v>498.34799999999996</v>
      </c>
      <c r="E178" s="5"/>
      <c r="F178" s="8">
        <v>2004</v>
      </c>
      <c r="G178">
        <v>75</v>
      </c>
      <c r="H178" s="17">
        <v>756.4</v>
      </c>
      <c r="I178" s="29">
        <f t="shared" si="145"/>
        <v>567.43999999999994</v>
      </c>
      <c r="J178" s="29">
        <f t="shared" si="147"/>
        <v>597.78499999999997</v>
      </c>
      <c r="K178" t="e">
        <f>TREND($H$78:$H$188,$F$78:$F$188,F178,TRUE)</f>
        <v>#VALUE!</v>
      </c>
      <c r="L178" t="e">
        <f>GROWTH($H$78:$H$188,$F$78:$F$188,F178,TRUE)</f>
        <v>#VALUE!</v>
      </c>
      <c r="M178" s="29">
        <f t="shared" si="146"/>
        <v>310.00000000000006</v>
      </c>
      <c r="N178"/>
      <c r="Q178" s="1"/>
      <c r="R178" s="19"/>
      <c r="T178" s="5"/>
      <c r="W178" s="1"/>
      <c r="Z178" s="5"/>
      <c r="AC178" s="5"/>
    </row>
    <row r="179" spans="2:29">
      <c r="B179" s="5">
        <v>1997</v>
      </c>
      <c r="C179" s="19">
        <v>470</v>
      </c>
      <c r="E179" s="5"/>
      <c r="F179" s="8">
        <v>2005</v>
      </c>
      <c r="G179">
        <v>76</v>
      </c>
      <c r="H179" s="17">
        <v>510.00000000000006</v>
      </c>
      <c r="I179" s="29">
        <f t="shared" si="145"/>
        <v>568.43999999999994</v>
      </c>
      <c r="J179" s="29">
        <f t="shared" si="147"/>
        <v>608.20000000000005</v>
      </c>
      <c r="K179" t="e">
        <f>TREND($H$78:$H$188,$F$78:$F$188,F179,TRUE)</f>
        <v>#VALUE!</v>
      </c>
      <c r="L179" t="e">
        <f>GROWTH($H$78:$H$188,$F$78:$F$188,F179,TRUE)</f>
        <v>#VALUE!</v>
      </c>
      <c r="M179" s="29">
        <f t="shared" si="146"/>
        <v>246.39999999999992</v>
      </c>
      <c r="N179"/>
      <c r="Q179" s="5"/>
      <c r="R179" s="19"/>
      <c r="T179" s="5"/>
      <c r="W179" s="5"/>
      <c r="Z179" s="5"/>
      <c r="AC179" s="5"/>
    </row>
    <row r="180" spans="2:29">
      <c r="B180" s="5">
        <v>1933</v>
      </c>
      <c r="C180" s="19">
        <v>452.12</v>
      </c>
      <c r="E180" s="5"/>
      <c r="F180" s="8">
        <v>2006</v>
      </c>
      <c r="G180">
        <v>77</v>
      </c>
      <c r="H180" s="17">
        <v>590.4</v>
      </c>
      <c r="I180" s="29">
        <f t="shared" si="145"/>
        <v>639.64</v>
      </c>
      <c r="J180" s="29">
        <f t="shared" si="147"/>
        <v>625.61</v>
      </c>
      <c r="K180" t="e">
        <f>TREND($H$78:$H$188,$F$78:$F$188,F180,TRUE)</f>
        <v>#VALUE!</v>
      </c>
      <c r="L180" t="e">
        <f>GROWTH($H$78:$H$188,$F$78:$F$188,F180,TRUE)</f>
        <v>#VALUE!</v>
      </c>
      <c r="M180" s="29">
        <f t="shared" si="146"/>
        <v>80.39999999999992</v>
      </c>
      <c r="N180"/>
      <c r="Q180" s="5"/>
      <c r="R180" s="19"/>
      <c r="T180" s="5"/>
      <c r="W180" s="5"/>
      <c r="Z180" s="5"/>
      <c r="AC180" s="5"/>
    </row>
    <row r="181" spans="2:29">
      <c r="B181" s="5">
        <v>1982</v>
      </c>
      <c r="C181" s="19">
        <v>452</v>
      </c>
      <c r="E181" s="5"/>
      <c r="F181" s="8">
        <v>2007</v>
      </c>
      <c r="G181">
        <v>78</v>
      </c>
      <c r="H181" s="17">
        <v>539</v>
      </c>
      <c r="I181" s="29">
        <f t="shared" ref="I181:I186" si="148">AVERAGE(H179:H183)</f>
        <v>610.36</v>
      </c>
      <c r="J181" s="29">
        <f t="shared" si="147"/>
        <v>633.54</v>
      </c>
      <c r="K181" t="e">
        <f>TREND($H$78:$H$188,$F$78:$F$188,F181,TRUE)</f>
        <v>#VALUE!</v>
      </c>
      <c r="L181" t="e">
        <f>GROWTH($H$78:$H$188,$F$78:$F$188,F181,TRUE)</f>
        <v>#VALUE!</v>
      </c>
      <c r="M181" s="29">
        <f t="shared" si="146"/>
        <v>51.399999999999977</v>
      </c>
      <c r="N181"/>
      <c r="AC181" s="5"/>
    </row>
    <row r="182" spans="2:29">
      <c r="B182" s="5">
        <v>1931</v>
      </c>
      <c r="C182" s="19">
        <v>448.31</v>
      </c>
      <c r="E182" s="5"/>
      <c r="F182" s="8">
        <v>2008</v>
      </c>
      <c r="G182">
        <v>79</v>
      </c>
      <c r="H182" s="17">
        <v>802.39999999999986</v>
      </c>
      <c r="I182" s="29">
        <f t="shared" si="148"/>
        <v>673.44</v>
      </c>
      <c r="J182" s="29">
        <f t="shared" si="147"/>
        <v>648.52499999999998</v>
      </c>
      <c r="K182" t="e">
        <f>TREND($H$78:$H$188,$F$78:$F$188,F182,TRUE)</f>
        <v>#VALUE!</v>
      </c>
      <c r="L182" t="e">
        <f>GROWTH($H$78:$H$188,$F$78:$F$188,F182,TRUE)</f>
        <v>#VALUE!</v>
      </c>
      <c r="M182" s="29">
        <f t="shared" si="146"/>
        <v>263.39999999999986</v>
      </c>
      <c r="N182"/>
      <c r="AC182" s="5"/>
    </row>
    <row r="183" spans="2:29">
      <c r="B183" s="1">
        <v>2003</v>
      </c>
      <c r="C183" s="19">
        <v>446.4</v>
      </c>
      <c r="E183" s="5"/>
      <c r="F183" s="8">
        <v>2009</v>
      </c>
      <c r="G183">
        <v>80</v>
      </c>
      <c r="H183" s="17">
        <v>610</v>
      </c>
      <c r="I183" s="29">
        <f t="shared" si="148"/>
        <v>695.04000000000008</v>
      </c>
      <c r="J183"/>
      <c r="K183" t="e">
        <f>TREND($H$78:$H$188,$F$78:$F$188,F183,TRUE)</f>
        <v>#VALUE!</v>
      </c>
      <c r="L183" t="e">
        <f>GROWTH($H$78:$H$188,$F$78:$F$188,F183,TRUE)</f>
        <v>#VALUE!</v>
      </c>
      <c r="M183" s="29">
        <f t="shared" si="146"/>
        <v>192.39999999999986</v>
      </c>
      <c r="N183"/>
    </row>
    <row r="184" spans="2:29">
      <c r="B184" s="5">
        <v>1930</v>
      </c>
      <c r="C184" s="19">
        <v>429.00600000000003</v>
      </c>
      <c r="E184" s="5"/>
      <c r="F184" s="8">
        <v>2010</v>
      </c>
      <c r="G184">
        <v>81</v>
      </c>
      <c r="H184" s="17">
        <v>825.40000000000009</v>
      </c>
      <c r="I184" s="29">
        <f t="shared" si="148"/>
        <v>703.24</v>
      </c>
      <c r="J184" s="29"/>
      <c r="K184" t="e">
        <f>TREND($H$78:$H$188,$F$78:$F$188,F184,TRUE)</f>
        <v>#VALUE!</v>
      </c>
      <c r="L184" t="e">
        <f>GROWTH($H$78:$H$188,$F$78:$F$188,F184,TRUE)</f>
        <v>#VALUE!</v>
      </c>
      <c r="M184" s="29">
        <f t="shared" si="146"/>
        <v>215.40000000000009</v>
      </c>
    </row>
    <row r="185" spans="2:29">
      <c r="B185" s="5">
        <v>1973</v>
      </c>
      <c r="C185" s="19">
        <v>425</v>
      </c>
      <c r="E185" s="5"/>
      <c r="F185" s="8">
        <v>2011</v>
      </c>
      <c r="G185">
        <v>82</v>
      </c>
      <c r="H185" s="17">
        <v>698.4</v>
      </c>
      <c r="I185" s="29">
        <f t="shared" si="148"/>
        <v>682.78</v>
      </c>
      <c r="J185" s="29"/>
      <c r="K185" t="e">
        <f>TREND($H$78:$H$188,$F$78:$F$188,F185,TRUE)</f>
        <v>#VALUE!</v>
      </c>
      <c r="L185" t="e">
        <f>GROWTH($H$78:$H$188,$F$78:$F$188,F185,TRUE)</f>
        <v>#VALUE!</v>
      </c>
      <c r="M185" s="29">
        <f>ABS(H185-H184)</f>
        <v>127.00000000000011</v>
      </c>
      <c r="N185"/>
    </row>
    <row r="186" spans="2:29">
      <c r="B186" s="5">
        <v>1969</v>
      </c>
      <c r="C186" s="19">
        <v>398.27199999999999</v>
      </c>
      <c r="E186" s="5"/>
      <c r="F186" s="8">
        <v>2012</v>
      </c>
      <c r="G186">
        <v>83</v>
      </c>
      <c r="H186" s="17">
        <v>579.99999999999989</v>
      </c>
      <c r="I186" s="29">
        <f t="shared" si="148"/>
        <v>664.64</v>
      </c>
      <c r="J186" s="29"/>
      <c r="K186" t="e">
        <f>TREND($H$78:$H$188,$F$78:$F$188,F186,TRUE)</f>
        <v>#VALUE!</v>
      </c>
      <c r="L186" t="e">
        <f>GROWTH($H$78:$H$188,$F$78:$F$188,F186,TRUE)</f>
        <v>#VALUE!</v>
      </c>
      <c r="M186" s="29">
        <f>ABS(H186-H185)</f>
        <v>118.40000000000009</v>
      </c>
      <c r="N186" s="29">
        <f>AVERAGE(H160:H186)</f>
        <v>621.80714285714282</v>
      </c>
    </row>
    <row r="187" spans="2:29">
      <c r="E187" s="5"/>
      <c r="F187" s="8">
        <v>2013</v>
      </c>
      <c r="G187">
        <v>84</v>
      </c>
      <c r="H187" s="29">
        <v>700.1</v>
      </c>
      <c r="I187" s="29"/>
      <c r="J187" s="29"/>
      <c r="K187" t="e">
        <f>TREND($H$78:$H$188,$F$78:$F$188,F187,TRUE)</f>
        <v>#VALUE!</v>
      </c>
      <c r="L187" t="e">
        <f>GROWTH($H$78:$H$188,$F$78:$F$188,F187,TRUE)</f>
        <v>#VALUE!</v>
      </c>
      <c r="M187" s="29">
        <f>ABS(H187-H186)</f>
        <v>120.10000000000014</v>
      </c>
      <c r="N187"/>
    </row>
    <row r="188" spans="2:29">
      <c r="E188" s="5"/>
      <c r="F188" s="8">
        <v>2014</v>
      </c>
      <c r="G188">
        <v>85</v>
      </c>
      <c r="H188" s="29">
        <v>519.29999999999995</v>
      </c>
      <c r="I188" s="19"/>
      <c r="K188" t="e">
        <f>TREND($H$78:$H$188,$F$78:$F$188,F188,TRUE)</f>
        <v>#VALUE!</v>
      </c>
      <c r="L188" t="e">
        <f>GROWTH($H$78:$H$188,$F$78:$F$188,F188,TRUE)</f>
        <v>#VALUE!</v>
      </c>
      <c r="M188" s="29">
        <f>ABS(H188-H187)</f>
        <v>180.80000000000007</v>
      </c>
      <c r="N188" s="5"/>
    </row>
    <row r="189" spans="2:29">
      <c r="E189" s="5"/>
      <c r="F189" s="8">
        <v>2015</v>
      </c>
      <c r="H189" s="5"/>
      <c r="I189" s="19"/>
      <c r="K189" s="5"/>
      <c r="N189" s="5"/>
    </row>
    <row r="190" spans="2:29">
      <c r="E190" s="5"/>
      <c r="H190" s="5"/>
      <c r="I190" s="19"/>
      <c r="K190" s="5"/>
      <c r="N190" s="5"/>
    </row>
    <row r="191" spans="2:29">
      <c r="H191" s="19">
        <f>AVERAGE(H78:H189)</f>
        <v>340.48716576657876</v>
      </c>
    </row>
  </sheetData>
  <sortState xmlns:xlrd2="http://schemas.microsoft.com/office/spreadsheetml/2017/richdata2" ref="GV5:GW98">
    <sortCondition ref="GW5:GW98"/>
  </sortState>
  <phoneticPr fontId="0" type="noConversion"/>
  <conditionalFormatting sqref="B32:CQ32">
    <cfRule type="top10" dxfId="12" priority="13" bottom="1" rank="1"/>
  </conditionalFormatting>
  <conditionalFormatting sqref="B33:CR33">
    <cfRule type="top10" dxfId="11" priority="12" bottom="1" rank="1"/>
  </conditionalFormatting>
  <conditionalFormatting sqref="B34:CR34">
    <cfRule type="top10" dxfId="10" priority="11" bottom="1" rank="1"/>
  </conditionalFormatting>
  <conditionalFormatting sqref="B35:CR35">
    <cfRule type="top10" dxfId="9" priority="10" bottom="1" rank="1"/>
  </conditionalFormatting>
  <conditionalFormatting sqref="B36:CR36">
    <cfRule type="top10" dxfId="8" priority="9" bottom="1" rank="1"/>
  </conditionalFormatting>
  <conditionalFormatting sqref="B37:CR37">
    <cfRule type="top10" dxfId="7" priority="8" bottom="1" rank="1"/>
  </conditionalFormatting>
  <conditionalFormatting sqref="B38:CR38">
    <cfRule type="top10" dxfId="6" priority="7" bottom="1" rank="1"/>
  </conditionalFormatting>
  <conditionalFormatting sqref="B39:CR39">
    <cfRule type="top10" dxfId="5" priority="6" bottom="1" rank="1"/>
  </conditionalFormatting>
  <conditionalFormatting sqref="B40:CR40">
    <cfRule type="top10" dxfId="4" priority="5" bottom="1" rank="1"/>
  </conditionalFormatting>
  <conditionalFormatting sqref="B41:CR41">
    <cfRule type="top10" dxfId="3" priority="4" bottom="1" rank="1"/>
  </conditionalFormatting>
  <conditionalFormatting sqref="B42:CR42">
    <cfRule type="top10" dxfId="2" priority="2" bottom="1" rank="1"/>
  </conditionalFormatting>
  <conditionalFormatting sqref="B43:CR43">
    <cfRule type="top10" dxfId="1" priority="1" bottom="1" rank="1"/>
  </conditionalFormatting>
  <conditionalFormatting sqref="CR32">
    <cfRule type="top10" priority="15" bottom="1" rank="1"/>
  </conditionalFormatting>
  <conditionalFormatting sqref="CS42:CX43">
    <cfRule type="top10" dxfId="0" priority="3" bottom="1" rank="1"/>
  </conditionalFormatting>
  <printOptions gridLines="1"/>
  <pageMargins left="0" right="0" top="0.39370078740157483" bottom="0.39370078740157483" header="0.51181102362204722" footer="0.51181102362204722"/>
  <pageSetup paperSize="9" scale="4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8"/>
  <sheetViews>
    <sheetView zoomScaleNormal="100" workbookViewId="0"/>
  </sheetViews>
  <sheetFormatPr defaultRowHeight="11.25"/>
  <cols>
    <col min="1" max="1" width="10.5" customWidth="1"/>
    <col min="2" max="2" width="7" bestFit="1" customWidth="1"/>
    <col min="3" max="3" width="7.5" bestFit="1" customWidth="1"/>
    <col min="4" max="5" width="7.6640625" bestFit="1" customWidth="1"/>
    <col min="6" max="7" width="7" bestFit="1" customWidth="1"/>
    <col min="8" max="9" width="7.5" bestFit="1" customWidth="1"/>
    <col min="10" max="11" width="7" bestFit="1" customWidth="1"/>
    <col min="12" max="12" width="7.5" bestFit="1" customWidth="1"/>
    <col min="13" max="15" width="7" bestFit="1" customWidth="1"/>
    <col min="16" max="22" width="7.5" bestFit="1" customWidth="1"/>
    <col min="23" max="23" width="8.1640625" customWidth="1"/>
    <col min="24" max="24" width="7.5" bestFit="1" customWidth="1"/>
    <col min="25" max="25" width="7.5" customWidth="1"/>
    <col min="26" max="26" width="7.5" bestFit="1" customWidth="1"/>
    <col min="27" max="30" width="7.83203125" customWidth="1"/>
    <col min="31" max="32" width="11.1640625" bestFit="1" customWidth="1"/>
    <col min="35" max="36" width="8.83203125" customWidth="1"/>
    <col min="37" max="37" width="9.5" bestFit="1" customWidth="1"/>
  </cols>
  <sheetData>
    <row r="1" spans="1:41" ht="12.75">
      <c r="A1" s="1" t="s">
        <v>25</v>
      </c>
      <c r="C1" s="5"/>
      <c r="D1" s="5"/>
      <c r="E1" s="5"/>
      <c r="F1" s="5"/>
      <c r="G1" s="5"/>
      <c r="H1" s="5"/>
      <c r="I1" s="5"/>
      <c r="J1" s="5"/>
      <c r="K1" s="5"/>
      <c r="L1" s="5"/>
      <c r="M1" s="5"/>
      <c r="N1" s="5"/>
      <c r="O1" s="5"/>
      <c r="P1" s="5"/>
      <c r="Q1" s="5"/>
      <c r="R1" s="5"/>
      <c r="S1" s="5"/>
      <c r="T1" s="5"/>
      <c r="U1" s="5"/>
      <c r="V1" s="5"/>
      <c r="W1" s="5"/>
      <c r="X1" s="5"/>
      <c r="Y1" s="5"/>
      <c r="Z1" s="5"/>
      <c r="AA1" s="5"/>
      <c r="AB1" s="5"/>
      <c r="AC1" s="5"/>
      <c r="AD1" s="5"/>
      <c r="AE1" s="1" t="s">
        <v>0</v>
      </c>
      <c r="AF1" s="1"/>
      <c r="AO1" s="5"/>
    </row>
    <row r="2" spans="1:41" ht="12.75">
      <c r="A2" s="5"/>
      <c r="B2" s="5"/>
      <c r="C2" s="5"/>
      <c r="D2" s="5"/>
      <c r="E2" s="5"/>
      <c r="F2" s="5"/>
      <c r="G2" s="5"/>
      <c r="H2" s="5"/>
      <c r="I2" s="5"/>
      <c r="J2" s="5"/>
      <c r="K2" s="5"/>
      <c r="AE2" s="18" t="s">
        <v>1</v>
      </c>
      <c r="AF2" s="18"/>
      <c r="AO2" s="5"/>
    </row>
    <row r="3" spans="1:41"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5">
        <v>2018</v>
      </c>
      <c r="Y3" s="5">
        <v>2019</v>
      </c>
      <c r="Z3" s="5">
        <v>2020</v>
      </c>
      <c r="AA3" s="5">
        <v>2021</v>
      </c>
      <c r="AB3" s="5">
        <v>2022</v>
      </c>
      <c r="AC3" s="5">
        <v>2023</v>
      </c>
      <c r="AD3" s="5">
        <v>2024</v>
      </c>
      <c r="AE3" s="18" t="s">
        <v>340</v>
      </c>
      <c r="AF3" s="18"/>
      <c r="AH3" s="38"/>
      <c r="AI3" s="38"/>
      <c r="AJ3" s="38"/>
      <c r="AK3" s="38"/>
      <c r="AO3" s="5"/>
    </row>
    <row r="4" spans="1:41" ht="12.75">
      <c r="A4" s="5" t="s">
        <v>2</v>
      </c>
      <c r="B4" s="5"/>
      <c r="C4" s="5">
        <v>117.3</v>
      </c>
      <c r="D4" s="5">
        <v>151.69999999999999</v>
      </c>
      <c r="E4" s="5">
        <v>135.80000000000001</v>
      </c>
      <c r="F4" s="5">
        <v>112.1</v>
      </c>
      <c r="G4" s="5">
        <v>142.5</v>
      </c>
      <c r="H4" s="5">
        <v>123.5</v>
      </c>
      <c r="I4" s="5">
        <v>148.30000000000001</v>
      </c>
      <c r="J4" s="5">
        <v>142.1</v>
      </c>
      <c r="K4" s="5">
        <v>135.6</v>
      </c>
      <c r="L4" s="11">
        <v>153.1</v>
      </c>
      <c r="M4" s="11">
        <v>126.3</v>
      </c>
      <c r="N4" s="11">
        <v>145</v>
      </c>
      <c r="O4" s="11">
        <v>139.6</v>
      </c>
      <c r="P4" s="11">
        <v>131.9</v>
      </c>
      <c r="Q4" s="11">
        <v>154.5</v>
      </c>
      <c r="R4" s="11">
        <v>161.9</v>
      </c>
      <c r="S4" s="11">
        <v>159.4</v>
      </c>
      <c r="T4" s="11">
        <v>140.4</v>
      </c>
      <c r="U4" s="11">
        <v>143.80000000000001</v>
      </c>
      <c r="V4" s="11">
        <v>140.4</v>
      </c>
      <c r="W4" s="11">
        <v>181.3</v>
      </c>
      <c r="X4" s="11">
        <v>135.6</v>
      </c>
      <c r="Y4" s="11">
        <v>186.9</v>
      </c>
      <c r="Z4" s="11">
        <v>133.9</v>
      </c>
      <c r="AA4" s="11">
        <v>172.3</v>
      </c>
      <c r="AB4" s="11">
        <v>152.5</v>
      </c>
      <c r="AC4" s="11">
        <v>121.3</v>
      </c>
      <c r="AD4" s="11">
        <v>165.9</v>
      </c>
      <c r="AE4" s="6">
        <f>AVERAGE(B4:$AC4)</f>
        <v>144.03703703703707</v>
      </c>
      <c r="AF4" s="6"/>
      <c r="AH4" s="38"/>
      <c r="AI4" s="38"/>
      <c r="AJ4" s="38"/>
      <c r="AK4" s="38"/>
      <c r="AO4" s="5"/>
    </row>
    <row r="5" spans="1:41" ht="12.75">
      <c r="A5" s="5" t="s">
        <v>3</v>
      </c>
      <c r="B5" s="5"/>
      <c r="C5" s="5">
        <v>97.3</v>
      </c>
      <c r="D5" s="5">
        <v>127</v>
      </c>
      <c r="E5" s="5">
        <v>111.8</v>
      </c>
      <c r="F5" s="5">
        <v>105.4</v>
      </c>
      <c r="G5" s="5">
        <v>112.4</v>
      </c>
      <c r="H5" s="5">
        <v>103.2</v>
      </c>
      <c r="I5" s="5">
        <v>114</v>
      </c>
      <c r="J5" s="5">
        <v>105.5</v>
      </c>
      <c r="K5" s="5">
        <v>114.9</v>
      </c>
      <c r="L5" s="5">
        <v>113.2</v>
      </c>
      <c r="M5" s="5">
        <v>101.2</v>
      </c>
      <c r="N5" s="5">
        <v>111.3</v>
      </c>
      <c r="O5" s="5">
        <v>90.3</v>
      </c>
      <c r="P5" s="5">
        <v>96.7</v>
      </c>
      <c r="Q5" s="5">
        <v>135</v>
      </c>
      <c r="R5" s="5">
        <v>95.5</v>
      </c>
      <c r="S5" s="5">
        <v>115</v>
      </c>
      <c r="T5" s="5">
        <v>119.4</v>
      </c>
      <c r="U5" s="5">
        <v>117.1</v>
      </c>
      <c r="V5" s="5">
        <v>142.9</v>
      </c>
      <c r="W5" s="5">
        <v>121.9</v>
      </c>
      <c r="X5" s="5">
        <v>122.4</v>
      </c>
      <c r="Y5" s="5">
        <v>151</v>
      </c>
      <c r="Z5" s="5">
        <v>140.30000000000001</v>
      </c>
      <c r="AA5" s="5">
        <v>123.3</v>
      </c>
      <c r="AB5" s="5">
        <v>86.6</v>
      </c>
      <c r="AC5" s="5">
        <v>111</v>
      </c>
      <c r="AD5" s="5">
        <v>140</v>
      </c>
      <c r="AE5" s="6">
        <f>AVERAGE(B5:$AC5)</f>
        <v>114.28148148148151</v>
      </c>
      <c r="AF5" s="6"/>
      <c r="AH5" s="38"/>
      <c r="AI5" s="38"/>
      <c r="AJ5" s="38"/>
      <c r="AK5" s="38"/>
      <c r="AO5" s="5"/>
    </row>
    <row r="6" spans="1:41" ht="12.75">
      <c r="A6" s="5" t="s">
        <v>4</v>
      </c>
      <c r="B6" s="5"/>
      <c r="C6" s="5">
        <v>86.4</v>
      </c>
      <c r="D6" s="5">
        <v>114</v>
      </c>
      <c r="E6" s="5">
        <v>92.8</v>
      </c>
      <c r="F6" s="5">
        <v>94.9</v>
      </c>
      <c r="G6" s="5">
        <v>105.5</v>
      </c>
      <c r="H6" s="5">
        <v>112.1</v>
      </c>
      <c r="I6" s="5">
        <v>90.3</v>
      </c>
      <c r="J6" s="5">
        <v>103.6</v>
      </c>
      <c r="K6" s="5">
        <v>89.6</v>
      </c>
      <c r="L6" s="5">
        <v>90.5</v>
      </c>
      <c r="M6" s="5">
        <v>109</v>
      </c>
      <c r="N6" s="5">
        <v>90.4</v>
      </c>
      <c r="O6" s="5">
        <v>92.9</v>
      </c>
      <c r="P6" s="5">
        <v>120.5</v>
      </c>
      <c r="Q6" s="5">
        <v>110.6</v>
      </c>
      <c r="R6" s="5">
        <v>101.2</v>
      </c>
      <c r="S6" s="5">
        <v>104.1</v>
      </c>
      <c r="T6" s="5">
        <v>93.6</v>
      </c>
      <c r="U6" s="5">
        <v>98.5</v>
      </c>
      <c r="V6" s="5">
        <v>106.2</v>
      </c>
      <c r="W6" s="5">
        <v>84.7</v>
      </c>
      <c r="X6" s="5">
        <v>102.5</v>
      </c>
      <c r="Y6" s="5">
        <v>94.5</v>
      </c>
      <c r="Z6" s="1">
        <v>104.2</v>
      </c>
      <c r="AA6" s="1">
        <v>99.9</v>
      </c>
      <c r="AB6" s="1">
        <v>87</v>
      </c>
      <c r="AC6" s="1">
        <v>102.5</v>
      </c>
      <c r="AD6" s="4">
        <v>105.27099999999999</v>
      </c>
      <c r="AE6" s="6">
        <f>AVERAGE(B6:$AC6)</f>
        <v>99.333333333333329</v>
      </c>
      <c r="AF6" s="6"/>
      <c r="AH6" s="38"/>
      <c r="AI6" s="38"/>
      <c r="AJ6" s="38"/>
      <c r="AK6" s="38"/>
      <c r="AO6" s="5"/>
    </row>
    <row r="7" spans="1:41" ht="12.75">
      <c r="A7" s="5" t="s">
        <v>5</v>
      </c>
      <c r="B7" s="5"/>
      <c r="C7" s="5">
        <v>65.400000000000006</v>
      </c>
      <c r="D7" s="5">
        <v>65.5</v>
      </c>
      <c r="E7" s="5">
        <v>56.3</v>
      </c>
      <c r="F7" s="5">
        <v>53.8</v>
      </c>
      <c r="G7" s="5">
        <v>66.099999999999994</v>
      </c>
      <c r="H7" s="5">
        <v>53.9</v>
      </c>
      <c r="I7" s="5">
        <v>56.1</v>
      </c>
      <c r="J7" s="5">
        <v>55.2</v>
      </c>
      <c r="K7" s="5">
        <v>62.3</v>
      </c>
      <c r="L7" s="5">
        <v>61</v>
      </c>
      <c r="M7" s="5">
        <v>54.8</v>
      </c>
      <c r="N7" s="5">
        <v>52.5</v>
      </c>
      <c r="O7" s="5">
        <v>62.6</v>
      </c>
      <c r="P7" s="5">
        <v>85.8</v>
      </c>
      <c r="Q7" s="5">
        <v>59.8</v>
      </c>
      <c r="R7" s="5">
        <v>79.400000000000006</v>
      </c>
      <c r="S7" s="5">
        <v>72.5</v>
      </c>
      <c r="T7" s="5">
        <v>66.900000000000006</v>
      </c>
      <c r="U7" s="5">
        <v>64</v>
      </c>
      <c r="V7" s="5">
        <v>68.7</v>
      </c>
      <c r="W7" s="5">
        <v>57.5</v>
      </c>
      <c r="X7" s="5">
        <v>75</v>
      </c>
      <c r="Y7" s="5">
        <v>58.1</v>
      </c>
      <c r="Z7" s="5">
        <v>81.900000000000006</v>
      </c>
      <c r="AA7" s="5">
        <v>77.3</v>
      </c>
      <c r="AB7" s="5">
        <v>73.400000000000006</v>
      </c>
      <c r="AC7" s="5">
        <v>56.3</v>
      </c>
      <c r="AD7" s="5"/>
      <c r="AE7" s="6">
        <f>AVERAGE(B7:$AC7)</f>
        <v>64.522222222222226</v>
      </c>
      <c r="AF7" s="6"/>
      <c r="AH7" s="38"/>
      <c r="AI7" s="38"/>
      <c r="AJ7" s="38"/>
      <c r="AK7" s="38"/>
      <c r="AO7" s="5"/>
    </row>
    <row r="8" spans="1:41" ht="12.75">
      <c r="A8" s="5" t="s">
        <v>6</v>
      </c>
      <c r="B8" s="5"/>
      <c r="C8" s="5">
        <v>43.1</v>
      </c>
      <c r="D8" s="5">
        <v>37.9</v>
      </c>
      <c r="E8" s="5">
        <v>43.6</v>
      </c>
      <c r="F8" s="5">
        <v>38.299999999999997</v>
      </c>
      <c r="G8" s="5">
        <v>45.1</v>
      </c>
      <c r="H8" s="5">
        <v>45.7</v>
      </c>
      <c r="I8" s="5">
        <v>47</v>
      </c>
      <c r="J8" s="5">
        <v>40.200000000000003</v>
      </c>
      <c r="K8" s="5">
        <v>41.4</v>
      </c>
      <c r="L8" s="5">
        <v>36.700000000000003</v>
      </c>
      <c r="M8" s="5">
        <v>48.1</v>
      </c>
      <c r="N8" s="5">
        <v>35.200000000000003</v>
      </c>
      <c r="O8" s="5">
        <v>40.1</v>
      </c>
      <c r="P8" s="5">
        <v>40.5</v>
      </c>
      <c r="Q8" s="5">
        <v>53.6</v>
      </c>
      <c r="R8" s="5">
        <v>49.6</v>
      </c>
      <c r="S8" s="5">
        <v>48.1</v>
      </c>
      <c r="T8" s="5">
        <v>61.8</v>
      </c>
      <c r="U8" s="5">
        <v>50.6</v>
      </c>
      <c r="V8" s="5">
        <v>53.3</v>
      </c>
      <c r="W8" s="5">
        <v>46.6</v>
      </c>
      <c r="X8" s="5">
        <v>51.4</v>
      </c>
      <c r="Y8" s="5">
        <v>53.7</v>
      </c>
      <c r="Z8" s="5">
        <v>45.8</v>
      </c>
      <c r="AA8" s="5">
        <v>45.4</v>
      </c>
      <c r="AB8" s="5">
        <v>48.5</v>
      </c>
      <c r="AC8" s="5">
        <v>38.700000000000003</v>
      </c>
      <c r="AD8" s="5"/>
      <c r="AE8" s="6">
        <f>AVERAGE(B8:$AC8)</f>
        <v>45.555555555555557</v>
      </c>
      <c r="AF8" s="6"/>
      <c r="AH8" s="38"/>
      <c r="AI8" s="38"/>
      <c r="AJ8" s="38"/>
      <c r="AK8" s="38"/>
      <c r="AO8" s="5"/>
    </row>
    <row r="9" spans="1:41" ht="12.75">
      <c r="A9" s="5" t="s">
        <v>7</v>
      </c>
      <c r="B9" s="5">
        <v>31</v>
      </c>
      <c r="C9" s="5">
        <v>30.6</v>
      </c>
      <c r="D9" s="5">
        <v>26.6</v>
      </c>
      <c r="E9" s="5">
        <v>27.6</v>
      </c>
      <c r="F9" s="5">
        <v>27.7</v>
      </c>
      <c r="G9" s="5">
        <v>34.1</v>
      </c>
      <c r="H9" s="5">
        <v>33.1</v>
      </c>
      <c r="I9" s="5">
        <v>39.5</v>
      </c>
      <c r="J9" s="5">
        <v>36.6</v>
      </c>
      <c r="K9" s="5">
        <v>30.8</v>
      </c>
      <c r="L9" s="5">
        <v>31.9</v>
      </c>
      <c r="M9" s="5">
        <v>32.1</v>
      </c>
      <c r="N9" s="5">
        <v>33.200000000000003</v>
      </c>
      <c r="O9" s="5">
        <v>23.4</v>
      </c>
      <c r="P9" s="5">
        <v>31.9</v>
      </c>
      <c r="Q9" s="5">
        <v>34.700000000000003</v>
      </c>
      <c r="R9" s="5">
        <v>42.9</v>
      </c>
      <c r="S9" s="5">
        <v>29.1</v>
      </c>
      <c r="T9" s="5">
        <v>42.3</v>
      </c>
      <c r="U9" s="5">
        <v>40.299999999999997</v>
      </c>
      <c r="V9" s="5">
        <v>37.9</v>
      </c>
      <c r="W9" s="5">
        <v>33.5</v>
      </c>
      <c r="X9" s="5">
        <v>32.5</v>
      </c>
      <c r="Y9" s="5">
        <v>32.700000000000003</v>
      </c>
      <c r="Z9" s="5">
        <v>32.799999999999997</v>
      </c>
      <c r="AA9" s="5">
        <v>29.8</v>
      </c>
      <c r="AB9" s="5">
        <v>32</v>
      </c>
      <c r="AC9" s="6">
        <v>29.387999999999995</v>
      </c>
      <c r="AD9" s="6"/>
      <c r="AE9" s="6">
        <f>AVERAGE(B9:$AC9)</f>
        <v>32.856714285714283</v>
      </c>
      <c r="AF9" s="6"/>
      <c r="AH9" s="38"/>
      <c r="AI9" s="38"/>
      <c r="AJ9" s="38"/>
      <c r="AK9" s="38"/>
      <c r="AO9" s="5"/>
    </row>
    <row r="10" spans="1:41" ht="12.75">
      <c r="A10" s="5" t="s">
        <v>8</v>
      </c>
      <c r="B10" s="5">
        <v>26.2</v>
      </c>
      <c r="C10" s="5">
        <v>37.799999999999997</v>
      </c>
      <c r="D10" s="5">
        <v>29</v>
      </c>
      <c r="E10" s="5">
        <v>27.4</v>
      </c>
      <c r="F10" s="5">
        <v>30.6</v>
      </c>
      <c r="G10" s="5">
        <v>32.5</v>
      </c>
      <c r="H10" s="5">
        <v>33.700000000000003</v>
      </c>
      <c r="I10" s="5">
        <v>38</v>
      </c>
      <c r="J10" s="5">
        <v>31.5</v>
      </c>
      <c r="K10" s="5">
        <v>33.700000000000003</v>
      </c>
      <c r="L10" s="5">
        <v>40</v>
      </c>
      <c r="M10" s="5">
        <v>32.4</v>
      </c>
      <c r="N10" s="5">
        <v>25.8</v>
      </c>
      <c r="O10" s="5">
        <v>32.1</v>
      </c>
      <c r="P10" s="5">
        <v>38.4</v>
      </c>
      <c r="Q10" s="5">
        <v>52.9</v>
      </c>
      <c r="R10" s="5">
        <v>35.299999999999997</v>
      </c>
      <c r="S10" s="5">
        <v>51.9</v>
      </c>
      <c r="T10" s="5">
        <v>35</v>
      </c>
      <c r="U10" s="5">
        <v>40.1</v>
      </c>
      <c r="V10" s="5">
        <v>50.4</v>
      </c>
      <c r="W10" s="5">
        <v>36.4</v>
      </c>
      <c r="X10" s="5">
        <v>42.4</v>
      </c>
      <c r="Y10" s="5">
        <v>35.700000000000003</v>
      </c>
      <c r="Z10" s="5">
        <v>39.299999999999997</v>
      </c>
      <c r="AA10" s="5">
        <v>33.5</v>
      </c>
      <c r="AB10" s="5">
        <v>31.6</v>
      </c>
      <c r="AC10" s="5">
        <v>43.2</v>
      </c>
      <c r="AD10" s="5"/>
      <c r="AE10" s="6">
        <f>AVERAGE(B10:$AC10)</f>
        <v>36.31428571428571</v>
      </c>
      <c r="AF10" s="6"/>
      <c r="AH10" s="38"/>
      <c r="AI10" s="38"/>
      <c r="AJ10" s="38"/>
      <c r="AK10" s="38"/>
      <c r="AO10" s="5"/>
    </row>
    <row r="11" spans="1:41" ht="12.75">
      <c r="A11" s="5" t="s">
        <v>9</v>
      </c>
      <c r="B11" s="5">
        <v>47.5</v>
      </c>
      <c r="C11" s="5">
        <v>54</v>
      </c>
      <c r="D11" s="5">
        <v>42.8</v>
      </c>
      <c r="E11" s="5">
        <v>43.8</v>
      </c>
      <c r="F11" s="5">
        <v>40.6</v>
      </c>
      <c r="G11" s="5">
        <v>48.4</v>
      </c>
      <c r="H11" s="5">
        <v>47.1</v>
      </c>
      <c r="I11" s="5">
        <v>45.4</v>
      </c>
      <c r="J11" s="5">
        <v>53.2</v>
      </c>
      <c r="K11" s="5">
        <v>52.8</v>
      </c>
      <c r="L11" s="5">
        <v>47.6</v>
      </c>
      <c r="M11" s="5">
        <v>53.9</v>
      </c>
      <c r="N11" s="5">
        <v>41.4</v>
      </c>
      <c r="O11" s="5">
        <v>48.7</v>
      </c>
      <c r="P11" s="5">
        <v>47.3</v>
      </c>
      <c r="Q11" s="5">
        <v>68.599999999999994</v>
      </c>
      <c r="R11" s="5">
        <v>39.9</v>
      </c>
      <c r="S11" s="5">
        <v>51</v>
      </c>
      <c r="T11" s="5">
        <v>42</v>
      </c>
      <c r="U11" s="5">
        <v>53.9</v>
      </c>
      <c r="V11" s="5">
        <v>49.5</v>
      </c>
      <c r="W11" s="5">
        <v>55.8</v>
      </c>
      <c r="X11" s="5">
        <v>47.9</v>
      </c>
      <c r="Y11" s="5">
        <v>57.2</v>
      </c>
      <c r="Z11" s="5">
        <v>60.3</v>
      </c>
      <c r="AA11" s="5">
        <v>48.8</v>
      </c>
      <c r="AB11" s="5">
        <v>49.2</v>
      </c>
      <c r="AC11" s="5">
        <v>51.2</v>
      </c>
      <c r="AD11" s="5"/>
      <c r="AE11" s="6">
        <f>AVERAGE(B11:$AC11)</f>
        <v>49.635714285714293</v>
      </c>
      <c r="AF11" s="6"/>
      <c r="AH11" s="38"/>
      <c r="AI11" s="38"/>
      <c r="AJ11" s="38"/>
      <c r="AK11" s="38"/>
      <c r="AO11" s="5"/>
    </row>
    <row r="12" spans="1:41" ht="12.75">
      <c r="A12" s="5" t="s">
        <v>10</v>
      </c>
      <c r="B12" s="5">
        <v>65.8</v>
      </c>
      <c r="C12" s="5">
        <v>56.4</v>
      </c>
      <c r="D12" s="5">
        <v>73.8</v>
      </c>
      <c r="E12" s="5">
        <v>75.2</v>
      </c>
      <c r="F12" s="5">
        <v>68.2</v>
      </c>
      <c r="G12" s="5">
        <v>76.099999999999994</v>
      </c>
      <c r="H12" s="5">
        <v>80.599999999999994</v>
      </c>
      <c r="I12" s="5">
        <v>74.900000000000006</v>
      </c>
      <c r="J12" s="5">
        <v>71.5</v>
      </c>
      <c r="K12" s="5">
        <v>71.900000000000006</v>
      </c>
      <c r="L12" s="5">
        <v>81.2</v>
      </c>
      <c r="M12" s="5">
        <v>69.2</v>
      </c>
      <c r="N12" s="5">
        <v>63</v>
      </c>
      <c r="O12" s="5">
        <v>64.5</v>
      </c>
      <c r="P12" s="5">
        <v>80.2</v>
      </c>
      <c r="Q12" s="5">
        <v>79</v>
      </c>
      <c r="R12" s="5">
        <v>77.599999999999994</v>
      </c>
      <c r="S12" s="5">
        <v>72.7</v>
      </c>
      <c r="T12" s="5">
        <v>66.7</v>
      </c>
      <c r="U12" s="5">
        <v>71.099999999999994</v>
      </c>
      <c r="V12" s="5">
        <v>63.8</v>
      </c>
      <c r="W12" s="5">
        <v>71.900000000000006</v>
      </c>
      <c r="X12" s="5">
        <v>75</v>
      </c>
      <c r="Y12" s="5">
        <v>75.599999999999994</v>
      </c>
      <c r="Z12" s="5">
        <v>93.3</v>
      </c>
      <c r="AA12" s="5">
        <v>78.900000000000006</v>
      </c>
      <c r="AB12" s="5">
        <v>68.3</v>
      </c>
      <c r="AC12" s="5">
        <v>74.5</v>
      </c>
      <c r="AD12" s="5"/>
      <c r="AE12" s="6">
        <f>AVERAGE(B12:$AC12)</f>
        <v>72.889285714285705</v>
      </c>
      <c r="AF12" s="6"/>
      <c r="AH12" s="38"/>
      <c r="AI12" s="38"/>
      <c r="AJ12" s="38"/>
      <c r="AK12" s="38"/>
      <c r="AO12" s="5"/>
    </row>
    <row r="13" spans="1:41" ht="12.75">
      <c r="A13" s="5" t="s">
        <v>11</v>
      </c>
      <c r="B13" s="5">
        <v>101.3</v>
      </c>
      <c r="C13" s="5">
        <v>106.3</v>
      </c>
      <c r="D13" s="5">
        <v>98.2</v>
      </c>
      <c r="E13" s="5">
        <v>97.9</v>
      </c>
      <c r="F13" s="5">
        <v>103.5</v>
      </c>
      <c r="G13" s="5">
        <v>91.5</v>
      </c>
      <c r="H13" s="5">
        <v>115.3</v>
      </c>
      <c r="I13" s="5">
        <v>95</v>
      </c>
      <c r="J13" s="5">
        <v>87</v>
      </c>
      <c r="K13" s="5">
        <v>100.4</v>
      </c>
      <c r="L13" s="5">
        <v>103.4</v>
      </c>
      <c r="M13" s="5">
        <v>114.8</v>
      </c>
      <c r="N13" s="5">
        <v>94.3</v>
      </c>
      <c r="O13" s="5">
        <v>73.2</v>
      </c>
      <c r="P13" s="5">
        <v>103.7</v>
      </c>
      <c r="Q13" s="5">
        <v>86.6</v>
      </c>
      <c r="R13" s="5">
        <v>112</v>
      </c>
      <c r="S13" s="5">
        <v>109.9</v>
      </c>
      <c r="T13" s="5">
        <v>103.6</v>
      </c>
      <c r="U13" s="5">
        <v>123.8</v>
      </c>
      <c r="V13" s="5">
        <v>115.3</v>
      </c>
      <c r="W13" s="5">
        <v>109.7</v>
      </c>
      <c r="X13" s="5">
        <v>107.7</v>
      </c>
      <c r="Y13" s="5">
        <v>103.5</v>
      </c>
      <c r="Z13" s="5">
        <v>114.4</v>
      </c>
      <c r="AA13" s="5">
        <v>99.5</v>
      </c>
      <c r="AB13" s="5">
        <v>109</v>
      </c>
      <c r="AC13" s="5">
        <v>107.1</v>
      </c>
      <c r="AD13" s="5"/>
      <c r="AE13" s="6">
        <f>AVERAGE(B13:$AC13)</f>
        <v>103.13928571428571</v>
      </c>
      <c r="AF13" s="6"/>
      <c r="AG13" s="1"/>
      <c r="AH13" s="38"/>
      <c r="AI13" s="38"/>
      <c r="AJ13" s="38"/>
      <c r="AK13" s="38"/>
      <c r="AO13" s="5"/>
    </row>
    <row r="14" spans="1:41" ht="12.75">
      <c r="A14" s="5" t="s">
        <v>12</v>
      </c>
      <c r="B14" s="5">
        <v>123</v>
      </c>
      <c r="C14" s="5">
        <v>164</v>
      </c>
      <c r="D14" s="5">
        <v>108.9</v>
      </c>
      <c r="E14" s="5">
        <v>101.8</v>
      </c>
      <c r="F14" s="5">
        <v>113.2</v>
      </c>
      <c r="G14" s="5">
        <v>102.1</v>
      </c>
      <c r="H14" s="5">
        <v>116.7</v>
      </c>
      <c r="I14" s="5">
        <v>122.2</v>
      </c>
      <c r="J14" s="5">
        <v>131.1</v>
      </c>
      <c r="K14" s="5">
        <v>134.19999999999999</v>
      </c>
      <c r="L14" s="5">
        <v>126.1</v>
      </c>
      <c r="M14" s="5">
        <v>126.8</v>
      </c>
      <c r="N14" s="5">
        <v>116</v>
      </c>
      <c r="O14" s="5">
        <v>103.9</v>
      </c>
      <c r="P14" s="5">
        <v>132.80000000000001</v>
      </c>
      <c r="Q14" s="5">
        <v>132</v>
      </c>
      <c r="R14" s="5">
        <v>116.6</v>
      </c>
      <c r="S14" s="5">
        <v>109.7</v>
      </c>
      <c r="T14" s="5">
        <v>142.80000000000001</v>
      </c>
      <c r="U14" s="5">
        <v>137.9</v>
      </c>
      <c r="V14" s="5">
        <v>126.6</v>
      </c>
      <c r="W14" s="5">
        <v>121.1</v>
      </c>
      <c r="X14" s="5">
        <v>109.1</v>
      </c>
      <c r="Y14" s="5">
        <v>134</v>
      </c>
      <c r="Z14" s="5">
        <v>105.4</v>
      </c>
      <c r="AA14" s="5">
        <v>126.7</v>
      </c>
      <c r="AB14" s="5">
        <v>128.6</v>
      </c>
      <c r="AC14" s="5">
        <v>128.5</v>
      </c>
      <c r="AD14" s="5"/>
      <c r="AE14" s="6">
        <f>AVERAGE(B14:$AC14)</f>
        <v>122.92142857142856</v>
      </c>
      <c r="AF14" s="6"/>
      <c r="AH14" s="38"/>
      <c r="AI14" s="38"/>
      <c r="AJ14" s="38"/>
      <c r="AK14" s="38"/>
      <c r="AO14" s="5"/>
    </row>
    <row r="15" spans="1:41" ht="12.75">
      <c r="A15" s="5" t="s">
        <v>13</v>
      </c>
      <c r="B15" s="5">
        <v>149.6</v>
      </c>
      <c r="C15" s="5">
        <v>159.5</v>
      </c>
      <c r="D15" s="5">
        <v>143.4</v>
      </c>
      <c r="E15" s="5">
        <v>126.3</v>
      </c>
      <c r="F15" s="5">
        <v>165.2</v>
      </c>
      <c r="G15" s="5">
        <v>127.6</v>
      </c>
      <c r="H15" s="5">
        <v>138.6</v>
      </c>
      <c r="I15" s="5">
        <v>164.3</v>
      </c>
      <c r="J15" s="5">
        <v>125.4</v>
      </c>
      <c r="K15" s="5">
        <v>131.6</v>
      </c>
      <c r="L15" s="5">
        <v>125.5</v>
      </c>
      <c r="M15" s="5">
        <v>128.69999999999999</v>
      </c>
      <c r="N15" s="5">
        <v>122.6</v>
      </c>
      <c r="O15" s="5">
        <v>138.1</v>
      </c>
      <c r="P15" s="5">
        <v>155.1</v>
      </c>
      <c r="Q15" s="5">
        <v>111.6</v>
      </c>
      <c r="R15" s="5">
        <v>149.80000000000001</v>
      </c>
      <c r="S15" s="5">
        <v>142.80000000000001</v>
      </c>
      <c r="T15" s="5">
        <v>126.6</v>
      </c>
      <c r="U15" s="5">
        <v>147.69999999999999</v>
      </c>
      <c r="V15" s="5">
        <v>153.69999999999999</v>
      </c>
      <c r="W15" s="5">
        <v>177.8</v>
      </c>
      <c r="X15" s="5">
        <v>114.9</v>
      </c>
      <c r="Y15" s="5">
        <v>140.1</v>
      </c>
      <c r="Z15" s="5">
        <v>143.19999999999999</v>
      </c>
      <c r="AA15" s="5">
        <v>135.1</v>
      </c>
      <c r="AB15" s="5">
        <v>118.2</v>
      </c>
      <c r="AC15" s="5">
        <v>150.4</v>
      </c>
      <c r="AD15" s="5"/>
      <c r="AE15" s="6">
        <f>AVERAGE(B15:$AC15)</f>
        <v>139.76428571428571</v>
      </c>
      <c r="AF15" s="6"/>
      <c r="AH15" s="38"/>
      <c r="AI15" s="38"/>
      <c r="AJ15" s="38"/>
      <c r="AK15" s="38"/>
      <c r="AO15" s="5"/>
    </row>
    <row r="16" spans="1:41" ht="12.75">
      <c r="A16" s="5" t="s">
        <v>14</v>
      </c>
      <c r="B16" s="17"/>
      <c r="C16" s="21">
        <f t="shared" ref="C16:AC16" si="0">SUM(C4:C15)</f>
        <v>1018.1</v>
      </c>
      <c r="D16" s="21">
        <f t="shared" si="0"/>
        <v>1018.7999999999998</v>
      </c>
      <c r="E16" s="21">
        <f t="shared" si="0"/>
        <v>940.3</v>
      </c>
      <c r="F16" s="21">
        <f t="shared" si="0"/>
        <v>953.5</v>
      </c>
      <c r="G16" s="21">
        <f t="shared" si="0"/>
        <v>983.90000000000009</v>
      </c>
      <c r="H16" s="21">
        <f t="shared" si="0"/>
        <v>1003.5</v>
      </c>
      <c r="I16" s="21">
        <f t="shared" si="0"/>
        <v>1035</v>
      </c>
      <c r="J16" s="21">
        <f t="shared" si="0"/>
        <v>982.90000000000009</v>
      </c>
      <c r="K16" s="21">
        <f t="shared" si="0"/>
        <v>999.19999999999993</v>
      </c>
      <c r="L16" s="21">
        <f t="shared" si="0"/>
        <v>1010.2</v>
      </c>
      <c r="M16" s="21">
        <f t="shared" si="0"/>
        <v>997.3</v>
      </c>
      <c r="N16" s="21">
        <f t="shared" si="0"/>
        <v>930.7</v>
      </c>
      <c r="O16" s="21">
        <f t="shared" si="0"/>
        <v>909.40000000000009</v>
      </c>
      <c r="P16" s="21">
        <f t="shared" si="0"/>
        <v>1064.8</v>
      </c>
      <c r="Q16" s="21">
        <f t="shared" si="0"/>
        <v>1078.9000000000001</v>
      </c>
      <c r="R16" s="21">
        <f t="shared" si="0"/>
        <v>1061.7</v>
      </c>
      <c r="S16" s="21">
        <f t="shared" si="0"/>
        <v>1066.2</v>
      </c>
      <c r="T16" s="21">
        <f t="shared" si="0"/>
        <v>1041.0999999999999</v>
      </c>
      <c r="U16" s="21">
        <f t="shared" si="0"/>
        <v>1088.8</v>
      </c>
      <c r="V16" s="21">
        <f t="shared" si="0"/>
        <v>1108.6999999999998</v>
      </c>
      <c r="W16" s="21">
        <f t="shared" si="0"/>
        <v>1098.2</v>
      </c>
      <c r="X16" s="21">
        <f t="shared" si="0"/>
        <v>1016.4</v>
      </c>
      <c r="Y16" s="21">
        <f t="shared" si="0"/>
        <v>1123.0000000000002</v>
      </c>
      <c r="Z16" s="21">
        <f t="shared" si="0"/>
        <v>1094.8</v>
      </c>
      <c r="AA16" s="21">
        <f t="shared" si="0"/>
        <v>1070.5</v>
      </c>
      <c r="AB16" s="21">
        <f t="shared" si="0"/>
        <v>984.90000000000009</v>
      </c>
      <c r="AC16" s="21">
        <f t="shared" si="0"/>
        <v>1014.088</v>
      </c>
      <c r="AD16" s="21"/>
      <c r="AE16" s="6">
        <f>SUM(AE4:AE15)</f>
        <v>1025.2506296296297</v>
      </c>
      <c r="AH16" s="38"/>
      <c r="AI16" s="38"/>
      <c r="AJ16" s="38"/>
      <c r="AK16" s="38"/>
    </row>
    <row r="17" spans="1:37" ht="12.75">
      <c r="A17" s="1" t="s">
        <v>134</v>
      </c>
      <c r="B17" s="17"/>
      <c r="C17" s="21">
        <f>SUM(B10:B15,C4:C9)</f>
        <v>953.49999999999989</v>
      </c>
      <c r="D17" s="21">
        <f t="shared" ref="D17:AC17" si="1">SUM(C10:C15,D4:D9)</f>
        <v>1100.7</v>
      </c>
      <c r="E17" s="21">
        <f t="shared" si="1"/>
        <v>964</v>
      </c>
      <c r="F17" s="21">
        <f t="shared" si="1"/>
        <v>904.59999999999991</v>
      </c>
      <c r="G17" s="21">
        <f t="shared" si="1"/>
        <v>1027</v>
      </c>
      <c r="H17" s="21">
        <f t="shared" si="1"/>
        <v>949.70000000000016</v>
      </c>
      <c r="I17" s="21">
        <f t="shared" si="1"/>
        <v>1027.1999999999998</v>
      </c>
      <c r="J17" s="21">
        <f t="shared" si="1"/>
        <v>1023.0000000000001</v>
      </c>
      <c r="K17" s="21">
        <f t="shared" si="1"/>
        <v>974.29999999999984</v>
      </c>
      <c r="L17" s="21">
        <f t="shared" si="1"/>
        <v>1011.0000000000001</v>
      </c>
      <c r="M17" s="21">
        <f t="shared" si="1"/>
        <v>995.30000000000007</v>
      </c>
      <c r="N17" s="21">
        <f t="shared" si="1"/>
        <v>993.4</v>
      </c>
      <c r="O17" s="21">
        <f t="shared" si="1"/>
        <v>912</v>
      </c>
      <c r="P17" s="21">
        <f t="shared" si="1"/>
        <v>967.8</v>
      </c>
      <c r="Q17" s="21">
        <f t="shared" si="1"/>
        <v>1105.7</v>
      </c>
      <c r="R17" s="21">
        <f t="shared" si="1"/>
        <v>1061.2</v>
      </c>
      <c r="S17" s="21">
        <f t="shared" si="1"/>
        <v>1059.3999999999999</v>
      </c>
      <c r="T17" s="21">
        <f t="shared" si="1"/>
        <v>1062.3999999999999</v>
      </c>
      <c r="U17" s="21">
        <f t="shared" si="1"/>
        <v>1031</v>
      </c>
      <c r="V17" s="21">
        <f t="shared" si="1"/>
        <v>1123.9000000000001</v>
      </c>
      <c r="W17" s="21">
        <f t="shared" si="1"/>
        <v>1084.8</v>
      </c>
      <c r="X17" s="21">
        <f t="shared" si="1"/>
        <v>1092.1000000000001</v>
      </c>
      <c r="Y17" s="21">
        <f t="shared" si="1"/>
        <v>1073.9000000000001</v>
      </c>
      <c r="Z17" s="21">
        <f t="shared" si="1"/>
        <v>1085</v>
      </c>
      <c r="AA17" s="21">
        <f t="shared" si="1"/>
        <v>1103.8999999999999</v>
      </c>
      <c r="AB17" s="21">
        <f t="shared" si="1"/>
        <v>1002.5</v>
      </c>
      <c r="AC17" s="21">
        <f t="shared" si="1"/>
        <v>964.08800000000008</v>
      </c>
      <c r="AD17" s="21"/>
      <c r="AE17" s="6">
        <f>AVERAGE(B17:$AC17)</f>
        <v>1024.1995555555557</v>
      </c>
      <c r="AH17" s="38"/>
      <c r="AI17" s="38"/>
      <c r="AJ17" s="38"/>
      <c r="AK17" s="38"/>
    </row>
    <row r="18" spans="1:37" ht="12.75">
      <c r="A18" s="1" t="s">
        <v>135</v>
      </c>
      <c r="B18" s="41"/>
      <c r="C18" s="41">
        <f>SUM(B12:B15,C4:C7)</f>
        <v>806.09999999999991</v>
      </c>
      <c r="D18" s="41">
        <f>SUM(C12:C15,D4:D7)</f>
        <v>944.4</v>
      </c>
      <c r="E18" s="41">
        <f t="shared" ref="E18:W18" si="2">SUM(D12:D15,E4:E7)</f>
        <v>820.99999999999977</v>
      </c>
      <c r="F18" s="41">
        <f t="shared" si="2"/>
        <v>767.4</v>
      </c>
      <c r="G18" s="41">
        <f t="shared" si="2"/>
        <v>876.59999999999991</v>
      </c>
      <c r="H18" s="41">
        <f t="shared" si="2"/>
        <v>790</v>
      </c>
      <c r="I18" s="41">
        <f t="shared" si="2"/>
        <v>859.9</v>
      </c>
      <c r="J18" s="41">
        <f t="shared" si="2"/>
        <v>862.80000000000007</v>
      </c>
      <c r="K18" s="41">
        <f t="shared" si="2"/>
        <v>817.4</v>
      </c>
      <c r="L18" s="41">
        <f t="shared" si="2"/>
        <v>855.90000000000009</v>
      </c>
      <c r="M18" s="41">
        <f t="shared" si="2"/>
        <v>827.5</v>
      </c>
      <c r="N18" s="41">
        <f t="shared" si="2"/>
        <v>838.69999999999993</v>
      </c>
      <c r="O18" s="41">
        <f t="shared" si="2"/>
        <v>781.3</v>
      </c>
      <c r="P18" s="41">
        <f t="shared" si="2"/>
        <v>814.6</v>
      </c>
      <c r="Q18" s="41">
        <f t="shared" si="2"/>
        <v>931.7</v>
      </c>
      <c r="R18" s="41">
        <f t="shared" si="2"/>
        <v>847.2</v>
      </c>
      <c r="S18" s="41">
        <f t="shared" si="2"/>
        <v>907</v>
      </c>
      <c r="T18" s="41">
        <f t="shared" si="2"/>
        <v>855.4</v>
      </c>
      <c r="U18" s="41">
        <f t="shared" si="2"/>
        <v>863.1</v>
      </c>
      <c r="V18" s="41">
        <f t="shared" si="2"/>
        <v>938.7</v>
      </c>
      <c r="W18" s="41">
        <f t="shared" si="2"/>
        <v>904.80000000000007</v>
      </c>
      <c r="X18" s="41">
        <f t="shared" ref="X18:AC18" si="3">SUM(W12:W15,X4:X7)</f>
        <v>916</v>
      </c>
      <c r="Y18" s="41">
        <f t="shared" si="3"/>
        <v>897.19999999999993</v>
      </c>
      <c r="Z18" s="41">
        <f t="shared" si="3"/>
        <v>913.50000000000011</v>
      </c>
      <c r="AA18" s="41">
        <f t="shared" si="3"/>
        <v>929.09999999999991</v>
      </c>
      <c r="AB18" s="41">
        <f t="shared" si="3"/>
        <v>839.7</v>
      </c>
      <c r="AC18" s="41">
        <f t="shared" si="3"/>
        <v>815.19999999999993</v>
      </c>
      <c r="AD18" s="41"/>
      <c r="AE18" s="6">
        <f>AVERAGE(B18:$AC18)</f>
        <v>860.08148148148155</v>
      </c>
      <c r="AH18" s="38"/>
      <c r="AI18" s="38"/>
      <c r="AJ18" s="38"/>
      <c r="AK18" s="38"/>
    </row>
    <row r="19" spans="1:37" ht="12.75">
      <c r="A19" s="1" t="s">
        <v>141</v>
      </c>
      <c r="B19" s="41"/>
      <c r="C19" s="41"/>
      <c r="D19" s="41"/>
      <c r="E19" s="41"/>
      <c r="F19" s="41"/>
      <c r="G19" s="41"/>
      <c r="H19" s="41"/>
      <c r="I19" s="41"/>
      <c r="J19" s="41"/>
      <c r="K19" s="41"/>
      <c r="L19" s="41"/>
      <c r="M19" s="41"/>
      <c r="N19" s="41"/>
      <c r="O19" s="41"/>
      <c r="P19" s="41"/>
      <c r="Q19" s="41"/>
      <c r="R19" s="41"/>
      <c r="S19" s="41">
        <f t="shared" ref="S19:V19" si="4">SUM(S12:S15)</f>
        <v>435.1</v>
      </c>
      <c r="T19" s="41">
        <f t="shared" si="4"/>
        <v>439.70000000000005</v>
      </c>
      <c r="U19" s="41">
        <f t="shared" si="4"/>
        <v>480.49999999999994</v>
      </c>
      <c r="V19" s="41">
        <f t="shared" si="4"/>
        <v>459.4</v>
      </c>
      <c r="W19" s="41">
        <f t="shared" ref="W19:AC19" si="5">SUM(W12:W15)</f>
        <v>480.50000000000006</v>
      </c>
      <c r="X19" s="41">
        <f t="shared" si="5"/>
        <v>406.69999999999993</v>
      </c>
      <c r="Y19" s="41">
        <f t="shared" si="5"/>
        <v>453.20000000000005</v>
      </c>
      <c r="Z19" s="41">
        <f t="shared" si="5"/>
        <v>456.3</v>
      </c>
      <c r="AA19" s="41">
        <f t="shared" si="5"/>
        <v>440.20000000000005</v>
      </c>
      <c r="AB19" s="41">
        <f t="shared" si="5"/>
        <v>424.09999999999997</v>
      </c>
      <c r="AC19" s="41">
        <f t="shared" si="5"/>
        <v>460.5</v>
      </c>
      <c r="AD19" s="41"/>
      <c r="AE19" s="6">
        <f>AVERAGE(B19:$AC19)</f>
        <v>448.74545454545455</v>
      </c>
      <c r="AH19" s="38"/>
      <c r="AI19" s="38"/>
      <c r="AJ19" s="38"/>
      <c r="AK19" s="38"/>
    </row>
    <row r="20" spans="1:37" ht="12.75">
      <c r="A20" s="25" t="s">
        <v>94</v>
      </c>
      <c r="B20" s="41"/>
      <c r="C20" s="41">
        <f>SUM(B15,C4:C5)</f>
        <v>364.2</v>
      </c>
      <c r="D20" s="41">
        <f t="shared" ref="D20:AD20" si="6">SUM(C15,D4:D5)</f>
        <v>438.2</v>
      </c>
      <c r="E20" s="41">
        <f t="shared" si="6"/>
        <v>391.00000000000006</v>
      </c>
      <c r="F20" s="41">
        <f t="shared" si="6"/>
        <v>343.79999999999995</v>
      </c>
      <c r="G20" s="41">
        <f t="shared" si="6"/>
        <v>420.1</v>
      </c>
      <c r="H20" s="41">
        <f t="shared" si="6"/>
        <v>354.3</v>
      </c>
      <c r="I20" s="41">
        <f t="shared" si="6"/>
        <v>400.9</v>
      </c>
      <c r="J20" s="41">
        <f t="shared" si="6"/>
        <v>411.9</v>
      </c>
      <c r="K20" s="41">
        <f t="shared" si="6"/>
        <v>375.9</v>
      </c>
      <c r="L20" s="41">
        <f t="shared" si="6"/>
        <v>397.9</v>
      </c>
      <c r="M20" s="41">
        <f t="shared" si="6"/>
        <v>353</v>
      </c>
      <c r="N20" s="41">
        <f t="shared" si="6"/>
        <v>385</v>
      </c>
      <c r="O20" s="41">
        <f t="shared" si="6"/>
        <v>352.5</v>
      </c>
      <c r="P20" s="41">
        <f t="shared" si="6"/>
        <v>366.7</v>
      </c>
      <c r="Q20" s="41">
        <f t="shared" si="6"/>
        <v>444.6</v>
      </c>
      <c r="R20" s="41">
        <f t="shared" si="6"/>
        <v>369</v>
      </c>
      <c r="S20" s="41">
        <f t="shared" si="6"/>
        <v>424.20000000000005</v>
      </c>
      <c r="T20" s="41">
        <f t="shared" si="6"/>
        <v>402.6</v>
      </c>
      <c r="U20" s="41">
        <f t="shared" si="6"/>
        <v>387.5</v>
      </c>
      <c r="V20" s="41">
        <f t="shared" si="6"/>
        <v>431</v>
      </c>
      <c r="W20" s="41">
        <f t="shared" si="6"/>
        <v>456.9</v>
      </c>
      <c r="X20" s="41">
        <f t="shared" si="6"/>
        <v>435.79999999999995</v>
      </c>
      <c r="Y20" s="41">
        <f t="shared" si="6"/>
        <v>452.8</v>
      </c>
      <c r="Z20" s="41">
        <f t="shared" si="6"/>
        <v>414.3</v>
      </c>
      <c r="AA20" s="41">
        <f t="shared" si="6"/>
        <v>438.8</v>
      </c>
      <c r="AB20" s="41">
        <f t="shared" si="6"/>
        <v>374.20000000000005</v>
      </c>
      <c r="AC20" s="41">
        <f t="shared" si="6"/>
        <v>350.5</v>
      </c>
      <c r="AD20" s="41">
        <f t="shared" si="6"/>
        <v>456.3</v>
      </c>
      <c r="AE20" s="6">
        <f>AVERAGE(B20:$AC20)</f>
        <v>397.68888888888881</v>
      </c>
      <c r="AH20" s="38"/>
      <c r="AI20" s="38"/>
      <c r="AJ20" s="38"/>
      <c r="AK20" s="38"/>
    </row>
    <row r="21" spans="1:37" ht="12.75">
      <c r="A21" s="1" t="s">
        <v>335</v>
      </c>
      <c r="C21" s="9">
        <f>TREND($C$16:$AB$16,$C$3:$AB$3,C3,TRUE)</f>
        <v>972.29059829059861</v>
      </c>
      <c r="D21" s="9">
        <f t="shared" ref="D21:AB21" si="7">TREND($C$16:$AB$16,$C$3:$AB$3,D3,TRUE)</f>
        <v>976.60211965811959</v>
      </c>
      <c r="E21" s="9">
        <f t="shared" si="7"/>
        <v>980.91364102564239</v>
      </c>
      <c r="F21" s="9">
        <f t="shared" si="7"/>
        <v>985.22516239316337</v>
      </c>
      <c r="G21" s="9">
        <f t="shared" si="7"/>
        <v>989.53668376068435</v>
      </c>
      <c r="H21" s="9">
        <f t="shared" si="7"/>
        <v>993.84820512820534</v>
      </c>
      <c r="I21" s="9">
        <f t="shared" si="7"/>
        <v>998.15972649572632</v>
      </c>
      <c r="J21" s="9">
        <f t="shared" si="7"/>
        <v>1002.4712478632491</v>
      </c>
      <c r="K21" s="9">
        <f t="shared" si="7"/>
        <v>1006.7827692307701</v>
      </c>
      <c r="L21" s="9">
        <f t="shared" si="7"/>
        <v>1011.0942905982911</v>
      </c>
      <c r="M21" s="9">
        <f t="shared" si="7"/>
        <v>1015.4058119658121</v>
      </c>
      <c r="N21" s="9">
        <f t="shared" si="7"/>
        <v>1019.7173333333349</v>
      </c>
      <c r="O21" s="9">
        <f t="shared" si="7"/>
        <v>1024.0288547008558</v>
      </c>
      <c r="P21" s="9">
        <f t="shared" si="7"/>
        <v>1028.3403760683768</v>
      </c>
      <c r="Q21" s="9">
        <f t="shared" si="7"/>
        <v>1032.6518974358978</v>
      </c>
      <c r="R21" s="9">
        <f t="shared" si="7"/>
        <v>1036.9634188034188</v>
      </c>
      <c r="S21" s="9">
        <f t="shared" si="7"/>
        <v>1041.2749401709416</v>
      </c>
      <c r="T21" s="9">
        <f t="shared" si="7"/>
        <v>1045.5864615384626</v>
      </c>
      <c r="U21" s="9">
        <f t="shared" si="7"/>
        <v>1049.8979829059836</v>
      </c>
      <c r="V21" s="9">
        <f t="shared" si="7"/>
        <v>1054.2095042735045</v>
      </c>
      <c r="W21" s="9">
        <f t="shared" si="7"/>
        <v>1058.5210256410255</v>
      </c>
      <c r="X21" s="9">
        <f t="shared" si="7"/>
        <v>1062.8325470085483</v>
      </c>
      <c r="Y21" s="9">
        <f t="shared" si="7"/>
        <v>1067.1440683760693</v>
      </c>
      <c r="Z21" s="9">
        <f t="shared" si="7"/>
        <v>1071.4555897435903</v>
      </c>
      <c r="AA21" s="9">
        <f t="shared" si="7"/>
        <v>1075.7671111111113</v>
      </c>
      <c r="AB21" s="9">
        <f t="shared" si="7"/>
        <v>1080.0786324786322</v>
      </c>
      <c r="AC21" s="41"/>
      <c r="AD21" s="41"/>
      <c r="AE21" s="41"/>
      <c r="AH21" s="38"/>
      <c r="AI21" s="38"/>
      <c r="AJ21" s="38"/>
      <c r="AK21" s="38"/>
    </row>
    <row r="22" spans="1:37" ht="12.75">
      <c r="A22" s="25"/>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H22" s="38"/>
      <c r="AI22" s="38"/>
      <c r="AJ22" s="38"/>
      <c r="AK22" s="38"/>
    </row>
    <row r="23" spans="1:37">
      <c r="AH23" s="38"/>
      <c r="AI23" s="38"/>
      <c r="AJ23" s="38"/>
      <c r="AK23" s="38"/>
    </row>
    <row r="24" spans="1:37" ht="12.75">
      <c r="A24" s="5" t="s">
        <v>26</v>
      </c>
      <c r="C24" s="5"/>
      <c r="D24" s="5"/>
      <c r="E24" s="5"/>
      <c r="F24" s="5"/>
      <c r="G24" s="5"/>
      <c r="H24" s="5"/>
      <c r="I24" s="5"/>
      <c r="J24" s="5"/>
      <c r="AE24" s="1" t="s">
        <v>0</v>
      </c>
      <c r="AH24" s="38"/>
      <c r="AI24" s="38"/>
      <c r="AJ24" s="38"/>
      <c r="AK24" s="38"/>
    </row>
    <row r="25" spans="1:37" ht="12.75">
      <c r="A25" s="5"/>
      <c r="B25" s="5"/>
      <c r="C25" s="5"/>
      <c r="D25" s="5"/>
      <c r="E25" s="5"/>
      <c r="F25" s="5"/>
      <c r="G25" s="5"/>
      <c r="H25" s="5"/>
      <c r="I25" s="5"/>
      <c r="J25" s="5"/>
      <c r="AE25" s="18" t="s">
        <v>1</v>
      </c>
      <c r="AH25" s="38"/>
      <c r="AI25" s="38"/>
      <c r="AJ25" s="38"/>
      <c r="AK25" s="38"/>
    </row>
    <row r="26" spans="1:37" ht="12.75">
      <c r="A26" s="5"/>
      <c r="B26" s="5">
        <v>1996</v>
      </c>
      <c r="C26" s="5">
        <v>1997</v>
      </c>
      <c r="D26" s="5">
        <v>1998</v>
      </c>
      <c r="E26" s="5">
        <v>1999</v>
      </c>
      <c r="F26" s="5">
        <v>2000</v>
      </c>
      <c r="G26" s="5">
        <v>2001</v>
      </c>
      <c r="H26" s="5">
        <v>2002</v>
      </c>
      <c r="I26" s="5">
        <v>2003</v>
      </c>
      <c r="J26" s="5">
        <v>2004</v>
      </c>
      <c r="K26" s="5">
        <v>2005</v>
      </c>
      <c r="L26" s="5">
        <v>2006</v>
      </c>
      <c r="M26" s="5">
        <v>2007</v>
      </c>
      <c r="N26" s="5">
        <v>2008</v>
      </c>
      <c r="O26" s="5">
        <v>2009</v>
      </c>
      <c r="P26" s="5">
        <v>2010</v>
      </c>
      <c r="Q26" s="5">
        <v>2011</v>
      </c>
      <c r="R26" s="5">
        <v>2012</v>
      </c>
      <c r="S26" s="5">
        <v>2013</v>
      </c>
      <c r="T26" s="5">
        <v>2014</v>
      </c>
      <c r="U26" s="5">
        <v>2015</v>
      </c>
      <c r="V26" s="5">
        <v>2016</v>
      </c>
      <c r="W26" s="5">
        <v>2017</v>
      </c>
      <c r="X26" s="5">
        <v>2018</v>
      </c>
      <c r="Y26" s="5">
        <v>2019</v>
      </c>
      <c r="Z26" s="5">
        <v>2020</v>
      </c>
      <c r="AA26" s="5">
        <v>2021</v>
      </c>
      <c r="AB26" s="5">
        <v>2022</v>
      </c>
      <c r="AC26" s="5">
        <v>2023</v>
      </c>
      <c r="AD26" s="5">
        <v>2024</v>
      </c>
      <c r="AE26" s="18" t="s">
        <v>340</v>
      </c>
      <c r="AH26" s="38"/>
      <c r="AI26" s="38"/>
      <c r="AJ26" s="38"/>
      <c r="AK26" s="38"/>
    </row>
    <row r="27" spans="1:37" ht="12.75">
      <c r="A27" s="5" t="s">
        <v>2</v>
      </c>
      <c r="B27" s="6"/>
      <c r="C27" s="6">
        <f t="shared" ref="C27:H27" si="8">SUM(C4/31)</f>
        <v>3.7838709677419353</v>
      </c>
      <c r="D27" s="6">
        <f t="shared" si="8"/>
        <v>4.8935483870967742</v>
      </c>
      <c r="E27" s="6">
        <f t="shared" si="8"/>
        <v>4.3806451612903228</v>
      </c>
      <c r="F27" s="6">
        <f t="shared" si="8"/>
        <v>3.6161290322580641</v>
      </c>
      <c r="G27" s="6">
        <f t="shared" si="8"/>
        <v>4.596774193548387</v>
      </c>
      <c r="H27" s="6">
        <f t="shared" si="8"/>
        <v>3.9838709677419355</v>
      </c>
      <c r="I27" s="6">
        <f t="shared" ref="I27:AD27" si="9">SUM(I4/31)</f>
        <v>4.7838709677419358</v>
      </c>
      <c r="J27" s="6">
        <f t="shared" si="9"/>
        <v>4.5838709677419356</v>
      </c>
      <c r="K27" s="6">
        <f t="shared" si="9"/>
        <v>4.3741935483870966</v>
      </c>
      <c r="L27" s="6">
        <f t="shared" si="9"/>
        <v>4.9387096774193546</v>
      </c>
      <c r="M27" s="6">
        <f t="shared" si="9"/>
        <v>4.0741935483870968</v>
      </c>
      <c r="N27" s="6">
        <f t="shared" si="9"/>
        <v>4.67741935483871</v>
      </c>
      <c r="O27" s="6">
        <f t="shared" si="9"/>
        <v>4.5032258064516126</v>
      </c>
      <c r="P27" s="6">
        <f t="shared" si="9"/>
        <v>4.2548387096774194</v>
      </c>
      <c r="Q27" s="6">
        <f t="shared" si="9"/>
        <v>4.9838709677419351</v>
      </c>
      <c r="R27" s="6">
        <f t="shared" si="9"/>
        <v>5.2225806451612904</v>
      </c>
      <c r="S27" s="6">
        <f t="shared" si="9"/>
        <v>5.1419354838709683</v>
      </c>
      <c r="T27" s="6">
        <f t="shared" si="9"/>
        <v>4.5290322580645164</v>
      </c>
      <c r="U27" s="6">
        <f t="shared" si="9"/>
        <v>4.6387096774193548</v>
      </c>
      <c r="V27" s="6">
        <f t="shared" si="9"/>
        <v>4.5290322580645164</v>
      </c>
      <c r="W27" s="6">
        <f t="shared" si="9"/>
        <v>5.8483870967741938</v>
      </c>
      <c r="X27" s="6">
        <f t="shared" si="9"/>
        <v>4.3741935483870966</v>
      </c>
      <c r="Y27" s="6">
        <f t="shared" si="9"/>
        <v>6.0290322580645164</v>
      </c>
      <c r="Z27" s="6">
        <f t="shared" si="9"/>
        <v>4.3193548387096774</v>
      </c>
      <c r="AA27" s="6">
        <f t="shared" si="9"/>
        <v>5.5580645161290327</v>
      </c>
      <c r="AB27" s="6">
        <f t="shared" si="9"/>
        <v>4.919354838709677</v>
      </c>
      <c r="AC27" s="6">
        <f t="shared" si="9"/>
        <v>3.9129032258064513</v>
      </c>
      <c r="AD27" s="6">
        <f t="shared" si="9"/>
        <v>5.3516129032258064</v>
      </c>
      <c r="AE27" s="6">
        <f>AVERAGE(B27:$AC27)</f>
        <v>4.6463560334528076</v>
      </c>
      <c r="AH27" s="38"/>
      <c r="AI27" s="38"/>
      <c r="AJ27" s="38"/>
      <c r="AK27" s="38"/>
    </row>
    <row r="28" spans="1:37" ht="12.75">
      <c r="A28" s="5" t="s">
        <v>3</v>
      </c>
      <c r="B28" s="6"/>
      <c r="C28" s="6">
        <f>SUM(C5/28)</f>
        <v>3.4750000000000001</v>
      </c>
      <c r="D28" s="6">
        <f>SUM(D5/28)</f>
        <v>4.5357142857142856</v>
      </c>
      <c r="E28" s="6">
        <f>SUM(E5/28)</f>
        <v>3.9928571428571429</v>
      </c>
      <c r="F28" s="6">
        <f>SUM(F5/29)</f>
        <v>3.63448275862069</v>
      </c>
      <c r="G28" s="6">
        <f>SUM(G5/28)</f>
        <v>4.0142857142857142</v>
      </c>
      <c r="H28" s="6">
        <f>SUM(H5/28)</f>
        <v>3.6857142857142859</v>
      </c>
      <c r="I28" s="6">
        <f>SUM(I5/28)</f>
        <v>4.0714285714285712</v>
      </c>
      <c r="J28" s="6">
        <f>SUM(J5/29)</f>
        <v>3.6379310344827585</v>
      </c>
      <c r="K28" s="6">
        <f>SUM(K5/28)</f>
        <v>4.1035714285714286</v>
      </c>
      <c r="L28" s="6">
        <f>SUM(L5/28)</f>
        <v>4.0428571428571427</v>
      </c>
      <c r="M28" s="6">
        <f>SUM(M5/28)</f>
        <v>3.6142857142857143</v>
      </c>
      <c r="N28" s="6">
        <f>SUM(N5/29)</f>
        <v>3.8379310344827586</v>
      </c>
      <c r="O28" s="6">
        <f>SUM(O5/28)</f>
        <v>3.2250000000000001</v>
      </c>
      <c r="P28" s="6">
        <f>SUM(P5/28)</f>
        <v>3.4535714285714287</v>
      </c>
      <c r="Q28" s="6">
        <f>SUM(Q5/28)</f>
        <v>4.8214285714285712</v>
      </c>
      <c r="R28" s="6">
        <f>SUM(R5/29)</f>
        <v>3.2931034482758621</v>
      </c>
      <c r="S28" s="6">
        <f>SUM(S5/28)</f>
        <v>4.1071428571428568</v>
      </c>
      <c r="T28" s="6">
        <f>SUM(T5/28)</f>
        <v>4.2642857142857142</v>
      </c>
      <c r="U28" s="6">
        <f>SUM(U5/28)</f>
        <v>4.1821428571428569</v>
      </c>
      <c r="V28" s="6">
        <f>SUM(V5/29)</f>
        <v>4.9275862068965521</v>
      </c>
      <c r="W28" s="6">
        <f>SUM(W5/28)</f>
        <v>4.3535714285714286</v>
      </c>
      <c r="X28" s="6">
        <f>SUM(X5/28)</f>
        <v>4.3714285714285719</v>
      </c>
      <c r="Y28" s="6">
        <f>SUM(Y5/28)</f>
        <v>5.3928571428571432</v>
      </c>
      <c r="Z28" s="6">
        <f>SUM(Z5/29)</f>
        <v>4.8379310344827591</v>
      </c>
      <c r="AA28" s="6">
        <f>SUM(AA5/28)</f>
        <v>4.4035714285714285</v>
      </c>
      <c r="AB28" s="6">
        <f>SUM(AB5/28)</f>
        <v>3.0928571428571425</v>
      </c>
      <c r="AC28" s="6">
        <f>SUM(AC5/28)</f>
        <v>3.9642857142857144</v>
      </c>
      <c r="AD28" s="6">
        <f>SUM(AD5/28)</f>
        <v>5</v>
      </c>
      <c r="AE28" s="6">
        <f>AVERAGE(B28:$AC28)</f>
        <v>4.0495119503740193</v>
      </c>
      <c r="AH28" s="38"/>
      <c r="AI28" s="38"/>
      <c r="AJ28" s="38"/>
      <c r="AK28" s="38"/>
    </row>
    <row r="29" spans="1:37" ht="12.75">
      <c r="A29" s="5" t="s">
        <v>4</v>
      </c>
      <c r="B29" s="6"/>
      <c r="C29" s="6">
        <f t="shared" ref="C29:H29" si="10">SUM(C6/31)</f>
        <v>2.7870967741935484</v>
      </c>
      <c r="D29" s="6">
        <f t="shared" si="10"/>
        <v>3.6774193548387095</v>
      </c>
      <c r="E29" s="6">
        <f t="shared" si="10"/>
        <v>2.9935483870967743</v>
      </c>
      <c r="F29" s="6">
        <f t="shared" si="10"/>
        <v>3.0612903225806454</v>
      </c>
      <c r="G29" s="6">
        <f t="shared" si="10"/>
        <v>3.403225806451613</v>
      </c>
      <c r="H29" s="6">
        <f t="shared" si="10"/>
        <v>3.6161290322580641</v>
      </c>
      <c r="I29" s="6">
        <f t="shared" ref="I29:AC29" si="11">SUM(I6/31)</f>
        <v>2.9129032258064513</v>
      </c>
      <c r="J29" s="6">
        <f t="shared" si="11"/>
        <v>3.3419354838709676</v>
      </c>
      <c r="K29" s="6">
        <f t="shared" si="11"/>
        <v>2.8903225806451611</v>
      </c>
      <c r="L29" s="6">
        <f t="shared" si="11"/>
        <v>2.9193548387096775</v>
      </c>
      <c r="M29" s="6">
        <f t="shared" si="11"/>
        <v>3.5161290322580645</v>
      </c>
      <c r="N29" s="6">
        <f t="shared" si="11"/>
        <v>2.9161290322580649</v>
      </c>
      <c r="O29" s="6">
        <f t="shared" si="11"/>
        <v>2.9967741935483874</v>
      </c>
      <c r="P29" s="6">
        <f t="shared" si="11"/>
        <v>3.8870967741935485</v>
      </c>
      <c r="Q29" s="6">
        <f t="shared" si="11"/>
        <v>3.5677419354838706</v>
      </c>
      <c r="R29" s="6">
        <f t="shared" si="11"/>
        <v>3.2645161290322582</v>
      </c>
      <c r="S29" s="6">
        <f t="shared" si="11"/>
        <v>3.3580645161290321</v>
      </c>
      <c r="T29" s="6">
        <f t="shared" si="11"/>
        <v>3.0193548387096771</v>
      </c>
      <c r="U29" s="6">
        <f t="shared" si="11"/>
        <v>3.1774193548387095</v>
      </c>
      <c r="V29" s="6">
        <f t="shared" si="11"/>
        <v>3.4258064516129032</v>
      </c>
      <c r="W29" s="6">
        <f t="shared" si="11"/>
        <v>2.7322580645161292</v>
      </c>
      <c r="X29" s="6">
        <f t="shared" si="11"/>
        <v>3.306451612903226</v>
      </c>
      <c r="Y29" s="6">
        <f t="shared" si="11"/>
        <v>3.0483870967741935</v>
      </c>
      <c r="Z29" s="6">
        <f t="shared" si="11"/>
        <v>3.3612903225806452</v>
      </c>
      <c r="AA29" s="6">
        <f t="shared" si="11"/>
        <v>3.2225806451612904</v>
      </c>
      <c r="AB29" s="6">
        <f t="shared" si="11"/>
        <v>2.806451612903226</v>
      </c>
      <c r="AC29" s="6">
        <f t="shared" si="11"/>
        <v>3.306451612903226</v>
      </c>
      <c r="AD29" s="6">
        <v>3.395838709677419</v>
      </c>
      <c r="AE29" s="6">
        <f>AVERAGE(B29:$AC29)</f>
        <v>3.2043010752688184</v>
      </c>
      <c r="AG29" s="38"/>
      <c r="AI29" s="9"/>
      <c r="AJ29" s="9"/>
      <c r="AK29" s="9"/>
    </row>
    <row r="30" spans="1:37" ht="12.75">
      <c r="A30" s="5" t="s">
        <v>5</v>
      </c>
      <c r="B30" s="6"/>
      <c r="C30" s="6">
        <f t="shared" ref="C30:H30" si="12">SUM(C7/30)</f>
        <v>2.1800000000000002</v>
      </c>
      <c r="D30" s="6">
        <f t="shared" si="12"/>
        <v>2.1833333333333331</v>
      </c>
      <c r="E30" s="6">
        <f t="shared" si="12"/>
        <v>1.8766666666666665</v>
      </c>
      <c r="F30" s="6">
        <f t="shared" si="12"/>
        <v>1.7933333333333332</v>
      </c>
      <c r="G30" s="6">
        <f t="shared" si="12"/>
        <v>2.2033333333333331</v>
      </c>
      <c r="H30" s="6">
        <f t="shared" si="12"/>
        <v>1.7966666666666666</v>
      </c>
      <c r="I30" s="6">
        <f t="shared" ref="I30:AC30" si="13">SUM(I7/30)</f>
        <v>1.87</v>
      </c>
      <c r="J30" s="6">
        <f t="shared" si="13"/>
        <v>1.84</v>
      </c>
      <c r="K30" s="6">
        <f t="shared" si="13"/>
        <v>2.0766666666666667</v>
      </c>
      <c r="L30" s="6">
        <f t="shared" si="13"/>
        <v>2.0333333333333332</v>
      </c>
      <c r="M30" s="6">
        <f t="shared" si="13"/>
        <v>1.8266666666666667</v>
      </c>
      <c r="N30" s="6">
        <f t="shared" si="13"/>
        <v>1.75</v>
      </c>
      <c r="O30" s="6">
        <f t="shared" si="13"/>
        <v>2.0866666666666669</v>
      </c>
      <c r="P30" s="6">
        <f t="shared" si="13"/>
        <v>2.86</v>
      </c>
      <c r="Q30" s="6">
        <f t="shared" si="13"/>
        <v>1.9933333333333332</v>
      </c>
      <c r="R30" s="6">
        <f t="shared" si="13"/>
        <v>2.6466666666666669</v>
      </c>
      <c r="S30" s="6">
        <f t="shared" si="13"/>
        <v>2.4166666666666665</v>
      </c>
      <c r="T30" s="6">
        <f t="shared" si="13"/>
        <v>2.23</v>
      </c>
      <c r="U30" s="6">
        <f t="shared" si="13"/>
        <v>2.1333333333333333</v>
      </c>
      <c r="V30" s="6">
        <f t="shared" si="13"/>
        <v>2.29</v>
      </c>
      <c r="W30" s="6">
        <f t="shared" si="13"/>
        <v>1.9166666666666667</v>
      </c>
      <c r="X30" s="6">
        <f t="shared" si="13"/>
        <v>2.5</v>
      </c>
      <c r="Y30" s="6">
        <f t="shared" si="13"/>
        <v>1.9366666666666668</v>
      </c>
      <c r="Z30" s="6">
        <f t="shared" si="13"/>
        <v>2.73</v>
      </c>
      <c r="AA30" s="6">
        <f t="shared" si="13"/>
        <v>2.5766666666666667</v>
      </c>
      <c r="AB30" s="6">
        <f t="shared" si="13"/>
        <v>2.4466666666666668</v>
      </c>
      <c r="AC30" s="6">
        <f t="shared" si="13"/>
        <v>1.8766666666666665</v>
      </c>
      <c r="AD30" s="6"/>
      <c r="AE30" s="6">
        <f>AVERAGE(B30:$AC30)</f>
        <v>2.1507407407407402</v>
      </c>
    </row>
    <row r="31" spans="1:37" ht="12.75">
      <c r="A31" s="5" t="s">
        <v>6</v>
      </c>
      <c r="B31" s="6"/>
      <c r="C31" s="6">
        <f t="shared" ref="C31:H31" si="14">SUM(C8/31)</f>
        <v>1.3903225806451613</v>
      </c>
      <c r="D31" s="6">
        <f t="shared" si="14"/>
        <v>1.2225806451612902</v>
      </c>
      <c r="E31" s="6">
        <f t="shared" si="14"/>
        <v>1.4064516129032258</v>
      </c>
      <c r="F31" s="6">
        <f t="shared" si="14"/>
        <v>1.2354838709677418</v>
      </c>
      <c r="G31" s="6">
        <f t="shared" si="14"/>
        <v>1.4548387096774194</v>
      </c>
      <c r="H31" s="6">
        <f t="shared" si="14"/>
        <v>1.4741935483870969</v>
      </c>
      <c r="I31" s="6">
        <f t="shared" ref="I31:AC31" si="15">SUM(I8/31)</f>
        <v>1.5161290322580645</v>
      </c>
      <c r="J31" s="6">
        <f t="shared" si="15"/>
        <v>1.2967741935483872</v>
      </c>
      <c r="K31" s="6">
        <f t="shared" si="15"/>
        <v>1.3354838709677419</v>
      </c>
      <c r="L31" s="6">
        <f t="shared" si="15"/>
        <v>1.1838709677419357</v>
      </c>
      <c r="M31" s="6">
        <f t="shared" si="15"/>
        <v>1.5516129032258066</v>
      </c>
      <c r="N31" s="6">
        <f t="shared" si="15"/>
        <v>1.1354838709677419</v>
      </c>
      <c r="O31" s="6">
        <f t="shared" si="15"/>
        <v>1.2935483870967743</v>
      </c>
      <c r="P31" s="6">
        <f t="shared" si="15"/>
        <v>1.3064516129032258</v>
      </c>
      <c r="Q31" s="6">
        <f t="shared" si="15"/>
        <v>1.7290322580645161</v>
      </c>
      <c r="R31" s="6">
        <f t="shared" si="15"/>
        <v>1.6</v>
      </c>
      <c r="S31" s="6">
        <f t="shared" si="15"/>
        <v>1.5516129032258066</v>
      </c>
      <c r="T31" s="6">
        <f t="shared" si="15"/>
        <v>1.9935483870967741</v>
      </c>
      <c r="U31" s="6">
        <f t="shared" si="15"/>
        <v>1.6322580645161291</v>
      </c>
      <c r="V31" s="6">
        <f t="shared" si="15"/>
        <v>1.7193548387096773</v>
      </c>
      <c r="W31" s="6">
        <f t="shared" si="15"/>
        <v>1.5032258064516129</v>
      </c>
      <c r="X31" s="6">
        <f t="shared" si="15"/>
        <v>1.6580645161290322</v>
      </c>
      <c r="Y31" s="6">
        <f t="shared" si="15"/>
        <v>1.7322580645161292</v>
      </c>
      <c r="Z31" s="6">
        <f t="shared" si="15"/>
        <v>1.4774193548387096</v>
      </c>
      <c r="AA31" s="6">
        <f t="shared" si="15"/>
        <v>1.4645161290322579</v>
      </c>
      <c r="AB31" s="6">
        <f t="shared" si="15"/>
        <v>1.564516129032258</v>
      </c>
      <c r="AC31" s="6">
        <f t="shared" si="15"/>
        <v>1.2483870967741937</v>
      </c>
      <c r="AD31" s="6"/>
      <c r="AE31" s="6">
        <f>AVERAGE(B31:$AC31)</f>
        <v>1.4695340501792113</v>
      </c>
    </row>
    <row r="32" spans="1:37" ht="12.75">
      <c r="A32" s="5" t="s">
        <v>7</v>
      </c>
      <c r="B32" s="6">
        <f t="shared" ref="B32:H32" si="16">SUM(B9/30)</f>
        <v>1.0333333333333334</v>
      </c>
      <c r="C32" s="6">
        <f t="shared" si="16"/>
        <v>1.02</v>
      </c>
      <c r="D32" s="6">
        <f t="shared" si="16"/>
        <v>0.88666666666666671</v>
      </c>
      <c r="E32" s="6">
        <f t="shared" si="16"/>
        <v>0.92</v>
      </c>
      <c r="F32" s="6">
        <f t="shared" si="16"/>
        <v>0.92333333333333334</v>
      </c>
      <c r="G32" s="6">
        <f t="shared" si="16"/>
        <v>1.1366666666666667</v>
      </c>
      <c r="H32" s="6">
        <f t="shared" si="16"/>
        <v>1.1033333333333333</v>
      </c>
      <c r="I32" s="6">
        <f t="shared" ref="I32:S32" si="17">SUM(I9/30)</f>
        <v>1.3166666666666667</v>
      </c>
      <c r="J32" s="6">
        <f t="shared" si="17"/>
        <v>1.22</v>
      </c>
      <c r="K32" s="6">
        <f t="shared" si="17"/>
        <v>1.0266666666666666</v>
      </c>
      <c r="L32" s="6">
        <f t="shared" si="17"/>
        <v>1.0633333333333332</v>
      </c>
      <c r="M32" s="6">
        <f t="shared" si="17"/>
        <v>1.07</v>
      </c>
      <c r="N32" s="6">
        <f t="shared" si="17"/>
        <v>1.1066666666666667</v>
      </c>
      <c r="O32" s="6">
        <f t="shared" si="17"/>
        <v>0.77999999999999992</v>
      </c>
      <c r="P32" s="6">
        <f t="shared" si="17"/>
        <v>1.0633333333333332</v>
      </c>
      <c r="Q32" s="6">
        <f t="shared" si="17"/>
        <v>1.1566666666666667</v>
      </c>
      <c r="R32" s="6">
        <f t="shared" si="17"/>
        <v>1.43</v>
      </c>
      <c r="S32" s="6">
        <f t="shared" si="17"/>
        <v>0.97000000000000008</v>
      </c>
      <c r="T32" s="6">
        <v>1.4</v>
      </c>
      <c r="U32" s="6">
        <v>1.3</v>
      </c>
      <c r="V32" s="6">
        <f t="shared" ref="V32:AB32" si="18">SUM(V9/30)</f>
        <v>1.2633333333333332</v>
      </c>
      <c r="W32" s="6">
        <f t="shared" si="18"/>
        <v>1.1166666666666667</v>
      </c>
      <c r="X32" s="6">
        <f t="shared" si="18"/>
        <v>1.0833333333333333</v>
      </c>
      <c r="Y32" s="6">
        <f t="shared" si="18"/>
        <v>1.0900000000000001</v>
      </c>
      <c r="Z32" s="6">
        <f t="shared" si="18"/>
        <v>1.0933333333333333</v>
      </c>
      <c r="AA32" s="6">
        <f t="shared" si="18"/>
        <v>0.9933333333333334</v>
      </c>
      <c r="AB32" s="6">
        <f t="shared" si="18"/>
        <v>1.0666666666666667</v>
      </c>
      <c r="AC32" s="6">
        <f>SUM(AC9/30)</f>
        <v>0.9795999999999998</v>
      </c>
      <c r="AD32" s="6"/>
      <c r="AE32" s="6">
        <f>AVERAGE(B32:$AC32)</f>
        <v>1.0933190476190475</v>
      </c>
    </row>
    <row r="33" spans="1:31" ht="12.75">
      <c r="A33" s="5" t="s">
        <v>8</v>
      </c>
      <c r="B33" s="6">
        <f t="shared" ref="B33:J34" si="19">SUM(B10/31)</f>
        <v>0.84516129032258058</v>
      </c>
      <c r="C33" s="6">
        <f t="shared" si="19"/>
        <v>1.2193548387096773</v>
      </c>
      <c r="D33" s="6">
        <f t="shared" si="19"/>
        <v>0.93548387096774188</v>
      </c>
      <c r="E33" s="6">
        <f t="shared" si="19"/>
        <v>0.88387096774193541</v>
      </c>
      <c r="F33" s="6">
        <f t="shared" si="19"/>
        <v>0.98709677419354847</v>
      </c>
      <c r="G33" s="6">
        <f t="shared" si="19"/>
        <v>1.0483870967741935</v>
      </c>
      <c r="H33" s="6">
        <f t="shared" si="19"/>
        <v>1.0870967741935484</v>
      </c>
      <c r="I33" s="6">
        <f t="shared" si="19"/>
        <v>1.2258064516129032</v>
      </c>
      <c r="J33" s="6">
        <f t="shared" si="19"/>
        <v>1.0161290322580645</v>
      </c>
      <c r="K33" s="6">
        <f t="shared" ref="K33:AC34" si="20">SUM(K10/31)</f>
        <v>1.0870967741935484</v>
      </c>
      <c r="L33" s="6">
        <f t="shared" si="20"/>
        <v>1.2903225806451613</v>
      </c>
      <c r="M33" s="6">
        <f t="shared" si="20"/>
        <v>1.0451612903225806</v>
      </c>
      <c r="N33" s="6">
        <f t="shared" si="20"/>
        <v>0.83225806451612905</v>
      </c>
      <c r="O33" s="6">
        <f t="shared" si="20"/>
        <v>1.0354838709677421</v>
      </c>
      <c r="P33" s="6">
        <f t="shared" si="20"/>
        <v>1.2387096774193549</v>
      </c>
      <c r="Q33" s="6">
        <f t="shared" si="20"/>
        <v>1.7064516129032257</v>
      </c>
      <c r="R33" s="6">
        <f t="shared" si="20"/>
        <v>1.1387096774193548</v>
      </c>
      <c r="S33" s="6">
        <f t="shared" si="20"/>
        <v>1.6741935483870967</v>
      </c>
      <c r="T33" s="6">
        <v>0.9</v>
      </c>
      <c r="U33" s="6">
        <f t="shared" si="20"/>
        <v>1.2935483870967743</v>
      </c>
      <c r="V33" s="6">
        <f t="shared" si="20"/>
        <v>1.6258064516129032</v>
      </c>
      <c r="W33" s="6">
        <f t="shared" si="20"/>
        <v>1.1741935483870967</v>
      </c>
      <c r="X33" s="6">
        <f t="shared" si="20"/>
        <v>1.3677419354838709</v>
      </c>
      <c r="Y33" s="6">
        <f t="shared" si="20"/>
        <v>1.1516129032258065</v>
      </c>
      <c r="Z33" s="6">
        <f t="shared" si="20"/>
        <v>1.2677419354838708</v>
      </c>
      <c r="AA33" s="6">
        <f t="shared" si="20"/>
        <v>1.0806451612903225</v>
      </c>
      <c r="AB33" s="6">
        <f t="shared" si="20"/>
        <v>1.0193548387096774</v>
      </c>
      <c r="AC33" s="6">
        <f t="shared" si="20"/>
        <v>1.3935483870967742</v>
      </c>
      <c r="AD33" s="6"/>
      <c r="AE33" s="6">
        <f>AVERAGE(B33:$AC33)</f>
        <v>1.1632488479262673</v>
      </c>
    </row>
    <row r="34" spans="1:31" ht="12.75">
      <c r="A34" s="5" t="s">
        <v>9</v>
      </c>
      <c r="B34" s="6">
        <f t="shared" si="19"/>
        <v>1.532258064516129</v>
      </c>
      <c r="C34" s="6">
        <f t="shared" si="19"/>
        <v>1.7419354838709677</v>
      </c>
      <c r="D34" s="6">
        <f t="shared" si="19"/>
        <v>1.3806451612903226</v>
      </c>
      <c r="E34" s="6">
        <f t="shared" si="19"/>
        <v>1.4129032258064516</v>
      </c>
      <c r="F34" s="6">
        <f t="shared" si="19"/>
        <v>1.3096774193548388</v>
      </c>
      <c r="G34" s="6">
        <f t="shared" si="19"/>
        <v>1.5612903225806452</v>
      </c>
      <c r="H34" s="6">
        <f t="shared" si="19"/>
        <v>1.5193548387096774</v>
      </c>
      <c r="I34" s="6">
        <f>SUM(I11/31)</f>
        <v>1.4645161290322579</v>
      </c>
      <c r="J34" s="6">
        <f>SUM(J11/31)</f>
        <v>1.7161290322580647</v>
      </c>
      <c r="K34" s="6">
        <f t="shared" si="20"/>
        <v>1.7032258064516128</v>
      </c>
      <c r="L34" s="6">
        <f t="shared" si="20"/>
        <v>1.5354838709677421</v>
      </c>
      <c r="M34" s="6">
        <f t="shared" si="20"/>
        <v>1.7387096774193549</v>
      </c>
      <c r="N34" s="6">
        <f t="shared" si="20"/>
        <v>1.3354838709677419</v>
      </c>
      <c r="O34" s="6">
        <f t="shared" si="20"/>
        <v>1.5709677419354839</v>
      </c>
      <c r="P34" s="6">
        <f t="shared" si="20"/>
        <v>1.5258064516129031</v>
      </c>
      <c r="Q34" s="6">
        <f t="shared" si="20"/>
        <v>2.2129032258064516</v>
      </c>
      <c r="R34" s="6">
        <f t="shared" si="20"/>
        <v>1.2870967741935484</v>
      </c>
      <c r="S34" s="6">
        <f t="shared" si="20"/>
        <v>1.6451612903225807</v>
      </c>
      <c r="T34" s="6">
        <f t="shared" si="20"/>
        <v>1.3548387096774193</v>
      </c>
      <c r="U34" s="6">
        <f t="shared" si="20"/>
        <v>1.7387096774193549</v>
      </c>
      <c r="V34" s="6">
        <f t="shared" si="20"/>
        <v>1.596774193548387</v>
      </c>
      <c r="W34" s="6">
        <f t="shared" si="20"/>
        <v>1.7999999999999998</v>
      </c>
      <c r="X34" s="6">
        <f t="shared" si="20"/>
        <v>1.5451612903225806</v>
      </c>
      <c r="Y34" s="6">
        <f t="shared" si="20"/>
        <v>1.8451612903225807</v>
      </c>
      <c r="Z34" s="6">
        <f t="shared" si="20"/>
        <v>1.9451612903225806</v>
      </c>
      <c r="AA34" s="6">
        <f t="shared" si="20"/>
        <v>1.5741935483870966</v>
      </c>
      <c r="AB34" s="6">
        <f t="shared" si="20"/>
        <v>1.5870967741935484</v>
      </c>
      <c r="AC34" s="6">
        <f>SUM(AC11/31)</f>
        <v>1.6516129032258065</v>
      </c>
      <c r="AD34" s="6"/>
      <c r="AE34" s="6">
        <f>AVERAGE(B34:$AC34)</f>
        <v>1.6011520737327187</v>
      </c>
    </row>
    <row r="35" spans="1:31" ht="12.75">
      <c r="A35" s="5" t="s">
        <v>10</v>
      </c>
      <c r="B35" s="6">
        <f t="shared" ref="B35:H35" si="21">SUM(B12/30)</f>
        <v>2.1933333333333334</v>
      </c>
      <c r="C35" s="6">
        <f t="shared" si="21"/>
        <v>1.88</v>
      </c>
      <c r="D35" s="6">
        <f t="shared" si="21"/>
        <v>2.46</v>
      </c>
      <c r="E35" s="6">
        <f t="shared" si="21"/>
        <v>2.5066666666666668</v>
      </c>
      <c r="F35" s="6">
        <f t="shared" si="21"/>
        <v>2.2733333333333334</v>
      </c>
      <c r="G35" s="6">
        <f t="shared" si="21"/>
        <v>2.5366666666666666</v>
      </c>
      <c r="H35" s="6">
        <f t="shared" si="21"/>
        <v>2.6866666666666665</v>
      </c>
      <c r="I35" s="6">
        <f t="shared" ref="I35:AB35" si="22">SUM(I12/30)</f>
        <v>2.496666666666667</v>
      </c>
      <c r="J35" s="6">
        <f t="shared" si="22"/>
        <v>2.3833333333333333</v>
      </c>
      <c r="K35" s="6">
        <f t="shared" si="22"/>
        <v>2.3966666666666669</v>
      </c>
      <c r="L35" s="6">
        <f t="shared" si="22"/>
        <v>2.7066666666666666</v>
      </c>
      <c r="M35" s="6">
        <f t="shared" si="22"/>
        <v>2.3066666666666666</v>
      </c>
      <c r="N35" s="6">
        <f t="shared" si="22"/>
        <v>2.1</v>
      </c>
      <c r="O35" s="6">
        <f t="shared" si="22"/>
        <v>2.15</v>
      </c>
      <c r="P35" s="6">
        <f t="shared" si="22"/>
        <v>2.6733333333333333</v>
      </c>
      <c r="Q35" s="6">
        <f t="shared" si="22"/>
        <v>2.6333333333333333</v>
      </c>
      <c r="R35" s="6">
        <f t="shared" si="22"/>
        <v>2.5866666666666664</v>
      </c>
      <c r="S35" s="6">
        <f t="shared" si="22"/>
        <v>2.4233333333333333</v>
      </c>
      <c r="T35" s="6">
        <f t="shared" si="22"/>
        <v>2.2233333333333336</v>
      </c>
      <c r="U35" s="6">
        <f t="shared" si="22"/>
        <v>2.3699999999999997</v>
      </c>
      <c r="V35" s="6">
        <f t="shared" si="22"/>
        <v>2.1266666666666665</v>
      </c>
      <c r="W35" s="6">
        <f t="shared" si="22"/>
        <v>2.3966666666666669</v>
      </c>
      <c r="X35" s="6">
        <f t="shared" si="22"/>
        <v>2.5</v>
      </c>
      <c r="Y35" s="6">
        <f t="shared" si="22"/>
        <v>2.52</v>
      </c>
      <c r="Z35" s="6">
        <f t="shared" si="22"/>
        <v>3.11</v>
      </c>
      <c r="AA35" s="6">
        <f t="shared" si="22"/>
        <v>2.6300000000000003</v>
      </c>
      <c r="AB35" s="6">
        <f t="shared" si="22"/>
        <v>2.2766666666666664</v>
      </c>
      <c r="AC35" s="6">
        <f>SUM(AC12/30)</f>
        <v>2.4833333333333334</v>
      </c>
      <c r="AD35" s="6"/>
      <c r="AE35" s="6">
        <f>AVERAGE(B35:$AC35)</f>
        <v>2.429642857142857</v>
      </c>
    </row>
    <row r="36" spans="1:31" ht="12.75">
      <c r="A36" s="5" t="s">
        <v>11</v>
      </c>
      <c r="B36" s="6">
        <f t="shared" ref="B36:N36" si="23">SUM(B13/31)</f>
        <v>3.2677419354838708</v>
      </c>
      <c r="C36" s="6">
        <f t="shared" si="23"/>
        <v>3.4290322580645158</v>
      </c>
      <c r="D36" s="6">
        <f t="shared" si="23"/>
        <v>3.1677419354838712</v>
      </c>
      <c r="E36" s="6">
        <f t="shared" si="23"/>
        <v>3.1580645161290324</v>
      </c>
      <c r="F36" s="6">
        <f t="shared" si="23"/>
        <v>3.338709677419355</v>
      </c>
      <c r="G36" s="6">
        <f t="shared" si="23"/>
        <v>2.9516129032258065</v>
      </c>
      <c r="H36" s="6">
        <f t="shared" si="23"/>
        <v>3.7193548387096773</v>
      </c>
      <c r="I36" s="6">
        <f t="shared" si="23"/>
        <v>3.064516129032258</v>
      </c>
      <c r="J36" s="6">
        <f t="shared" si="23"/>
        <v>2.806451612903226</v>
      </c>
      <c r="K36" s="6">
        <f t="shared" si="23"/>
        <v>3.2387096774193549</v>
      </c>
      <c r="L36" s="6">
        <f t="shared" si="23"/>
        <v>3.3354838709677419</v>
      </c>
      <c r="M36" s="6">
        <f t="shared" si="23"/>
        <v>3.7032258064516128</v>
      </c>
      <c r="N36" s="6">
        <f t="shared" si="23"/>
        <v>3.0419354838709678</v>
      </c>
      <c r="O36" s="6">
        <f t="shared" ref="O36:Z36" si="24">SUM(O13/31)</f>
        <v>2.3612903225806452</v>
      </c>
      <c r="P36" s="6">
        <f t="shared" si="24"/>
        <v>3.3451612903225807</v>
      </c>
      <c r="Q36" s="6">
        <f t="shared" si="24"/>
        <v>2.7935483870967741</v>
      </c>
      <c r="R36" s="6">
        <f t="shared" si="24"/>
        <v>3.6129032258064515</v>
      </c>
      <c r="S36" s="6">
        <f t="shared" si="24"/>
        <v>3.5451612903225809</v>
      </c>
      <c r="T36" s="6">
        <f t="shared" si="24"/>
        <v>3.3419354838709676</v>
      </c>
      <c r="U36" s="6">
        <f t="shared" si="24"/>
        <v>3.9935483870967743</v>
      </c>
      <c r="V36" s="6">
        <f t="shared" si="24"/>
        <v>3.7193548387096773</v>
      </c>
      <c r="W36" s="6">
        <f t="shared" si="24"/>
        <v>3.5387096774193547</v>
      </c>
      <c r="X36" s="6">
        <f t="shared" si="24"/>
        <v>3.4741935483870967</v>
      </c>
      <c r="Y36" s="6">
        <f t="shared" si="24"/>
        <v>3.338709677419355</v>
      </c>
      <c r="Z36" s="6">
        <f t="shared" si="24"/>
        <v>3.6903225806451614</v>
      </c>
      <c r="AA36" s="6">
        <f t="shared" ref="AA36:AB36" si="25">SUM(AA13/31)</f>
        <v>3.2096774193548385</v>
      </c>
      <c r="AB36" s="6">
        <f t="shared" si="25"/>
        <v>3.5161290322580645</v>
      </c>
      <c r="AC36" s="6">
        <v>3.5</v>
      </c>
      <c r="AD36" s="6"/>
      <c r="AE36" s="6">
        <f>AVERAGE(B36:$AC36)</f>
        <v>3.3286866359446998</v>
      </c>
    </row>
    <row r="37" spans="1:31" ht="12.75">
      <c r="A37" s="5" t="s">
        <v>12</v>
      </c>
      <c r="B37" s="6">
        <f t="shared" ref="B37:Z37" si="26">SUM(B14/30)</f>
        <v>4.0999999999999996</v>
      </c>
      <c r="C37" s="6">
        <f t="shared" si="26"/>
        <v>5.4666666666666668</v>
      </c>
      <c r="D37" s="6">
        <f t="shared" si="26"/>
        <v>3.6300000000000003</v>
      </c>
      <c r="E37" s="6">
        <f t="shared" si="26"/>
        <v>3.3933333333333331</v>
      </c>
      <c r="F37" s="6">
        <f t="shared" si="26"/>
        <v>3.7733333333333334</v>
      </c>
      <c r="G37" s="6">
        <f t="shared" si="26"/>
        <v>3.4033333333333333</v>
      </c>
      <c r="H37" s="6">
        <f t="shared" si="26"/>
        <v>3.89</v>
      </c>
      <c r="I37" s="6">
        <f t="shared" si="26"/>
        <v>4.0733333333333333</v>
      </c>
      <c r="J37" s="6">
        <f t="shared" si="26"/>
        <v>4.37</v>
      </c>
      <c r="K37" s="6">
        <f t="shared" si="26"/>
        <v>4.4733333333333327</v>
      </c>
      <c r="L37" s="6">
        <f t="shared" si="26"/>
        <v>4.2033333333333331</v>
      </c>
      <c r="M37" s="6">
        <f t="shared" si="26"/>
        <v>4.2266666666666666</v>
      </c>
      <c r="N37" s="6">
        <f t="shared" si="26"/>
        <v>3.8666666666666667</v>
      </c>
      <c r="O37" s="6">
        <f t="shared" si="26"/>
        <v>3.4633333333333334</v>
      </c>
      <c r="P37" s="6">
        <f t="shared" si="26"/>
        <v>4.4266666666666667</v>
      </c>
      <c r="Q37" s="6">
        <f t="shared" si="26"/>
        <v>4.4000000000000004</v>
      </c>
      <c r="R37" s="6">
        <f t="shared" si="26"/>
        <v>3.8866666666666663</v>
      </c>
      <c r="S37" s="6">
        <f t="shared" si="26"/>
        <v>3.6566666666666667</v>
      </c>
      <c r="T37" s="6">
        <f t="shared" si="26"/>
        <v>4.7600000000000007</v>
      </c>
      <c r="U37" s="6">
        <f t="shared" si="26"/>
        <v>4.5966666666666667</v>
      </c>
      <c r="V37" s="6">
        <f t="shared" si="26"/>
        <v>4.22</v>
      </c>
      <c r="W37" s="6">
        <f t="shared" si="26"/>
        <v>4.0366666666666662</v>
      </c>
      <c r="X37" s="6">
        <f t="shared" si="26"/>
        <v>3.6366666666666663</v>
      </c>
      <c r="Y37" s="6">
        <f t="shared" si="26"/>
        <v>4.4666666666666668</v>
      </c>
      <c r="Z37" s="6">
        <f t="shared" si="26"/>
        <v>3.5133333333333336</v>
      </c>
      <c r="AA37" s="6">
        <f t="shared" ref="AA37:AC37" si="27">SUM(AA14/30)</f>
        <v>4.2233333333333336</v>
      </c>
      <c r="AB37" s="6">
        <f t="shared" si="27"/>
        <v>4.2866666666666662</v>
      </c>
      <c r="AC37" s="6">
        <f t="shared" si="27"/>
        <v>4.2833333333333332</v>
      </c>
      <c r="AD37" s="6"/>
      <c r="AE37" s="6">
        <f>AVERAGE(B37:$AC37)</f>
        <v>4.097380952380953</v>
      </c>
    </row>
    <row r="38" spans="1:31" ht="12.75">
      <c r="A38" s="5" t="s">
        <v>13</v>
      </c>
      <c r="B38" s="6">
        <f t="shared" ref="B38:AC38" si="28">SUM(B15/31)</f>
        <v>4.8258064516129027</v>
      </c>
      <c r="C38" s="6">
        <f t="shared" si="28"/>
        <v>5.145161290322581</v>
      </c>
      <c r="D38" s="6">
        <f t="shared" si="28"/>
        <v>4.6258064516129034</v>
      </c>
      <c r="E38" s="6">
        <f t="shared" si="28"/>
        <v>4.0741935483870968</v>
      </c>
      <c r="F38" s="6">
        <f t="shared" si="28"/>
        <v>5.3290322580645162</v>
      </c>
      <c r="G38" s="6">
        <f t="shared" si="28"/>
        <v>4.1161290322580646</v>
      </c>
      <c r="H38" s="6">
        <f t="shared" si="28"/>
        <v>4.4709677419354836</v>
      </c>
      <c r="I38" s="6">
        <f t="shared" si="28"/>
        <v>5.3000000000000007</v>
      </c>
      <c r="J38" s="6">
        <f t="shared" si="28"/>
        <v>4.0451612903225804</v>
      </c>
      <c r="K38" s="6">
        <f t="shared" si="28"/>
        <v>4.2451612903225806</v>
      </c>
      <c r="L38" s="6">
        <f t="shared" si="28"/>
        <v>4.0483870967741939</v>
      </c>
      <c r="M38" s="6">
        <f t="shared" si="28"/>
        <v>4.1516129032258062</v>
      </c>
      <c r="N38" s="6">
        <f t="shared" si="28"/>
        <v>3.9548387096774191</v>
      </c>
      <c r="O38" s="6">
        <f t="shared" si="28"/>
        <v>4.4548387096774196</v>
      </c>
      <c r="P38" s="6">
        <f t="shared" si="28"/>
        <v>5.0032258064516126</v>
      </c>
      <c r="Q38" s="6">
        <f t="shared" si="28"/>
        <v>3.5999999999999996</v>
      </c>
      <c r="R38" s="6">
        <f t="shared" si="28"/>
        <v>4.8322580645161297</v>
      </c>
      <c r="S38" s="6">
        <f t="shared" si="28"/>
        <v>4.6064516129032258</v>
      </c>
      <c r="T38" s="6">
        <f t="shared" si="28"/>
        <v>4.0838709677419356</v>
      </c>
      <c r="U38" s="6">
        <f t="shared" si="28"/>
        <v>4.7645161290322573</v>
      </c>
      <c r="V38" s="6">
        <f t="shared" si="28"/>
        <v>4.9580645161290322</v>
      </c>
      <c r="W38" s="6">
        <f t="shared" si="28"/>
        <v>5.7354838709677427</v>
      </c>
      <c r="X38" s="6">
        <f t="shared" si="28"/>
        <v>3.7064516129032259</v>
      </c>
      <c r="Y38" s="6">
        <f t="shared" si="28"/>
        <v>4.5193548387096776</v>
      </c>
      <c r="Z38" s="6">
        <f t="shared" si="28"/>
        <v>4.6193548387096772</v>
      </c>
      <c r="AA38" s="6">
        <f t="shared" si="28"/>
        <v>4.3580645161290317</v>
      </c>
      <c r="AB38" s="6">
        <f t="shared" si="28"/>
        <v>3.8129032258064517</v>
      </c>
      <c r="AC38" s="6">
        <f t="shared" si="28"/>
        <v>4.8516129032258064</v>
      </c>
      <c r="AD38" s="6"/>
      <c r="AE38" s="6">
        <f>AVERAGE(B38:$AC38)</f>
        <v>4.508525345622119</v>
      </c>
    </row>
  </sheetData>
  <phoneticPr fontId="0" type="noConversion"/>
  <printOptions gridLines="1"/>
  <pageMargins left="0" right="0" top="0.59055118110236227" bottom="0.59055118110236227"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F108"/>
  <sheetViews>
    <sheetView zoomScaleNormal="100" workbookViewId="0"/>
  </sheetViews>
  <sheetFormatPr defaultRowHeight="11.25"/>
  <cols>
    <col min="1" max="1" width="18.33203125" customWidth="1"/>
    <col min="2" max="2" width="6.83203125" customWidth="1"/>
    <col min="3" max="3" width="9.1640625" customWidth="1"/>
    <col min="4" max="4" width="7.6640625" customWidth="1"/>
    <col min="5" max="5" width="6.83203125" customWidth="1"/>
    <col min="6" max="6" width="7.6640625" customWidth="1"/>
    <col min="7" max="7" width="8" customWidth="1"/>
    <col min="8" max="8" width="7.6640625" bestFit="1" customWidth="1"/>
    <col min="9" max="9" width="7.83203125" customWidth="1"/>
    <col min="10" max="10" width="8.1640625" customWidth="1"/>
    <col min="11" max="20" width="7.6640625" bestFit="1" customWidth="1"/>
    <col min="21" max="21" width="8.5" customWidth="1"/>
    <col min="22" max="22" width="7.6640625" bestFit="1" customWidth="1"/>
    <col min="23" max="23" width="8.1640625" customWidth="1"/>
    <col min="24" max="30" width="8.83203125" customWidth="1"/>
    <col min="31" max="31" width="12.5" bestFit="1" customWidth="1"/>
    <col min="35" max="36" width="8.83203125" customWidth="1"/>
    <col min="37" max="37" width="9.5" bestFit="1" customWidth="1"/>
  </cols>
  <sheetData>
    <row r="1" spans="1:35" ht="12.75">
      <c r="A1" s="1" t="s">
        <v>354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1" t="s">
        <v>0</v>
      </c>
    </row>
    <row r="2" spans="1:35" ht="12.75">
      <c r="AE2" s="18" t="s">
        <v>1</v>
      </c>
    </row>
    <row r="3" spans="1:35"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5">
        <v>2018</v>
      </c>
      <c r="Y3" s="5">
        <v>2019</v>
      </c>
      <c r="Z3" s="5">
        <v>2020</v>
      </c>
      <c r="AA3" s="5">
        <v>2021</v>
      </c>
      <c r="AB3" s="5">
        <v>2022</v>
      </c>
      <c r="AC3" s="5">
        <v>2023</v>
      </c>
      <c r="AD3" s="5">
        <v>2024</v>
      </c>
      <c r="AE3" s="18" t="s">
        <v>340</v>
      </c>
    </row>
    <row r="4" spans="1:35" ht="12.75">
      <c r="A4" s="5" t="s">
        <v>2</v>
      </c>
      <c r="B4" s="5"/>
      <c r="C4" s="6">
        <f t="shared" ref="C4:U4" si="0">C31-C51</f>
        <v>-43.2</v>
      </c>
      <c r="D4" s="6">
        <f t="shared" si="0"/>
        <v>-132.39999999999998</v>
      </c>
      <c r="E4" s="6">
        <f t="shared" si="0"/>
        <v>-89.200000000000017</v>
      </c>
      <c r="F4" s="6">
        <f t="shared" si="0"/>
        <v>-32.899999999999991</v>
      </c>
      <c r="G4" s="6">
        <f t="shared" si="0"/>
        <v>-140.30000000000001</v>
      </c>
      <c r="H4" s="6">
        <f t="shared" si="0"/>
        <v>-52.7</v>
      </c>
      <c r="I4" s="6">
        <f t="shared" si="0"/>
        <v>-123.10000000000001</v>
      </c>
      <c r="J4" s="6">
        <f t="shared" si="0"/>
        <v>-117.1</v>
      </c>
      <c r="K4" s="6">
        <f t="shared" si="0"/>
        <v>-70.399999999999991</v>
      </c>
      <c r="L4" s="6">
        <f t="shared" si="0"/>
        <v>-100.89999999999999</v>
      </c>
      <c r="M4" s="6">
        <f t="shared" si="0"/>
        <v>-68.3</v>
      </c>
      <c r="N4" s="6">
        <f t="shared" si="0"/>
        <v>-125.6</v>
      </c>
      <c r="O4" s="6">
        <f t="shared" si="0"/>
        <v>-129.6</v>
      </c>
      <c r="P4" s="6">
        <f t="shared" si="0"/>
        <v>-91.300000000000011</v>
      </c>
      <c r="Q4" s="6">
        <f t="shared" si="0"/>
        <v>-114.3</v>
      </c>
      <c r="R4" s="6">
        <f t="shared" si="0"/>
        <v>-136.30000000000001</v>
      </c>
      <c r="S4" s="6">
        <f t="shared" si="0"/>
        <v>-100.4</v>
      </c>
      <c r="T4" s="6">
        <f t="shared" si="0"/>
        <v>-61.2</v>
      </c>
      <c r="U4" s="6">
        <f t="shared" si="0"/>
        <v>-139.4</v>
      </c>
      <c r="V4" s="6">
        <f t="shared" ref="V4:AD6" si="1">V31-V51</f>
        <v>-71.2</v>
      </c>
      <c r="W4" s="6">
        <f t="shared" si="1"/>
        <v>-154.10000000000002</v>
      </c>
      <c r="X4" s="6">
        <f t="shared" si="1"/>
        <v>-55.199999999999989</v>
      </c>
      <c r="Y4" s="6">
        <f t="shared" si="1"/>
        <v>-183.1</v>
      </c>
      <c r="Z4" s="6">
        <f t="shared" si="1"/>
        <v>-133.70000000000002</v>
      </c>
      <c r="AA4" s="6">
        <f t="shared" si="1"/>
        <v>-164.5</v>
      </c>
      <c r="AB4" s="6">
        <f t="shared" si="1"/>
        <v>-139.9</v>
      </c>
      <c r="AC4" s="6">
        <f>AC31-AC51</f>
        <v>-60.9</v>
      </c>
      <c r="AD4" s="6">
        <f>AD31-AD51</f>
        <v>-159.30000000000001</v>
      </c>
      <c r="AE4" s="6">
        <f>AVERAGE(B4:AC4)</f>
        <v>-104.85925925925925</v>
      </c>
    </row>
    <row r="5" spans="1:35" ht="12.75">
      <c r="A5" s="5" t="s">
        <v>3</v>
      </c>
      <c r="B5" s="5"/>
      <c r="C5" s="6">
        <f t="shared" ref="C5:U5" si="2">C32-C52</f>
        <v>-57.3</v>
      </c>
      <c r="D5" s="6">
        <f t="shared" si="2"/>
        <v>-80.5</v>
      </c>
      <c r="E5" s="6">
        <f t="shared" si="2"/>
        <v>-98.5</v>
      </c>
      <c r="F5" s="6">
        <f t="shared" si="2"/>
        <v>-81.400000000000006</v>
      </c>
      <c r="G5" s="6">
        <f t="shared" si="2"/>
        <v>-106.80000000000001</v>
      </c>
      <c r="H5" s="6">
        <f t="shared" si="2"/>
        <v>-59.6</v>
      </c>
      <c r="I5" s="6">
        <f t="shared" si="2"/>
        <v>-92.2</v>
      </c>
      <c r="J5" s="6">
        <f t="shared" si="2"/>
        <v>18.299999999999997</v>
      </c>
      <c r="K5" s="6">
        <f t="shared" si="2"/>
        <v>-87.300000000000011</v>
      </c>
      <c r="L5" s="6">
        <f t="shared" si="2"/>
        <v>-79.2</v>
      </c>
      <c r="M5" s="6">
        <f t="shared" si="2"/>
        <v>-91.4</v>
      </c>
      <c r="N5" s="6">
        <f t="shared" si="2"/>
        <v>-85.3</v>
      </c>
      <c r="O5" s="6">
        <f t="shared" si="2"/>
        <v>7.9000000000000057</v>
      </c>
      <c r="P5" s="6">
        <f t="shared" si="2"/>
        <v>-90.3</v>
      </c>
      <c r="Q5" s="6">
        <f t="shared" si="2"/>
        <v>-123.2</v>
      </c>
      <c r="R5" s="6">
        <f t="shared" si="2"/>
        <v>-57.5</v>
      </c>
      <c r="S5" s="6">
        <f t="shared" si="2"/>
        <v>-96.4</v>
      </c>
      <c r="T5" s="6">
        <f t="shared" si="2"/>
        <v>-101.4</v>
      </c>
      <c r="U5" s="6">
        <f t="shared" si="2"/>
        <v>-101.89999999999999</v>
      </c>
      <c r="V5" s="6">
        <f t="shared" si="1"/>
        <v>-124.9</v>
      </c>
      <c r="W5" s="6">
        <f t="shared" si="1"/>
        <v>-60.100000000000009</v>
      </c>
      <c r="X5" s="6">
        <f t="shared" si="1"/>
        <v>59</v>
      </c>
      <c r="Y5" s="6">
        <f t="shared" si="1"/>
        <v>-143</v>
      </c>
      <c r="Z5" s="6">
        <f t="shared" si="1"/>
        <v>-131.70000000000002</v>
      </c>
      <c r="AA5" s="6">
        <f t="shared" si="1"/>
        <v>-100.5</v>
      </c>
      <c r="AB5" s="6">
        <f t="shared" si="1"/>
        <v>66.800000000000011</v>
      </c>
      <c r="AC5" s="6">
        <f t="shared" si="1"/>
        <v>-70.8</v>
      </c>
      <c r="AD5" s="6">
        <f t="shared" si="1"/>
        <v>-127.4</v>
      </c>
      <c r="AE5" s="6">
        <f t="shared" ref="AE5:AE15" si="3">AVERAGE(B5:AC5)</f>
        <v>-72.933333333333351</v>
      </c>
    </row>
    <row r="6" spans="1:35" ht="12.75">
      <c r="A6" s="5" t="s">
        <v>4</v>
      </c>
      <c r="B6" s="5"/>
      <c r="C6" s="6">
        <f t="shared" ref="C6:U6" si="4">C33-C53</f>
        <v>-39.300000000000004</v>
      </c>
      <c r="D6" s="6">
        <f t="shared" si="4"/>
        <v>-68</v>
      </c>
      <c r="E6" s="6">
        <f t="shared" si="4"/>
        <v>-48.599999999999994</v>
      </c>
      <c r="F6" s="6">
        <f t="shared" si="4"/>
        <v>-68.900000000000006</v>
      </c>
      <c r="G6" s="6">
        <f t="shared" si="4"/>
        <v>-93.7</v>
      </c>
      <c r="H6" s="6">
        <f t="shared" si="4"/>
        <v>-81.3</v>
      </c>
      <c r="I6" s="6">
        <f t="shared" si="4"/>
        <v>-68.099999999999994</v>
      </c>
      <c r="J6" s="6">
        <f t="shared" si="4"/>
        <v>-91</v>
      </c>
      <c r="K6" s="6">
        <f t="shared" si="4"/>
        <v>-12.799999999999997</v>
      </c>
      <c r="L6" s="6">
        <f t="shared" si="4"/>
        <v>-51.1</v>
      </c>
      <c r="M6" s="6">
        <f t="shared" si="4"/>
        <v>-97.2</v>
      </c>
      <c r="N6" s="6">
        <f t="shared" si="4"/>
        <v>-39.200000000000003</v>
      </c>
      <c r="O6" s="6">
        <f t="shared" si="4"/>
        <v>-82.9</v>
      </c>
      <c r="P6" s="6">
        <f t="shared" si="4"/>
        <v>-87.7</v>
      </c>
      <c r="Q6" s="6">
        <f t="shared" si="4"/>
        <v>-80</v>
      </c>
      <c r="R6" s="6">
        <f t="shared" si="4"/>
        <v>-42.6</v>
      </c>
      <c r="S6" s="6">
        <f t="shared" si="4"/>
        <v>-82.1</v>
      </c>
      <c r="T6" s="6">
        <f t="shared" si="4"/>
        <v>-67</v>
      </c>
      <c r="U6" s="6">
        <f t="shared" si="4"/>
        <v>-61.1</v>
      </c>
      <c r="V6" s="6">
        <f t="shared" si="1"/>
        <v>-59.400000000000006</v>
      </c>
      <c r="W6" s="6">
        <f t="shared" si="1"/>
        <v>-37.700000000000003</v>
      </c>
      <c r="X6" s="6">
        <f t="shared" si="1"/>
        <v>-48.9</v>
      </c>
      <c r="Y6" s="6">
        <f t="shared" si="1"/>
        <v>9.9999999999994316E-2</v>
      </c>
      <c r="Z6" s="6">
        <f t="shared" si="1"/>
        <v>-93</v>
      </c>
      <c r="AA6" s="6">
        <f t="shared" si="1"/>
        <v>-20.700000000000003</v>
      </c>
      <c r="AB6" s="6">
        <f t="shared" si="1"/>
        <v>-70</v>
      </c>
      <c r="AC6" s="6">
        <f t="shared" si="1"/>
        <v>-46.9</v>
      </c>
      <c r="AD6" s="6">
        <f t="shared" si="1"/>
        <v>-80.270999999999987</v>
      </c>
      <c r="AE6" s="6">
        <f t="shared" si="3"/>
        <v>-60.707407407407423</v>
      </c>
    </row>
    <row r="7" spans="1:35" ht="12.75">
      <c r="A7" s="5" t="s">
        <v>5</v>
      </c>
      <c r="B7" s="5"/>
      <c r="C7" s="6">
        <f t="shared" ref="C7:W7" si="5">C34-C54</f>
        <v>-22.000000000000007</v>
      </c>
      <c r="D7" s="6">
        <f t="shared" si="5"/>
        <v>-43.5</v>
      </c>
      <c r="E7" s="6">
        <f t="shared" si="5"/>
        <v>-31.699999999999996</v>
      </c>
      <c r="F7" s="6">
        <f t="shared" si="5"/>
        <v>40.400000000000006</v>
      </c>
      <c r="G7" s="6">
        <f t="shared" si="5"/>
        <v>-45.3</v>
      </c>
      <c r="H7" s="6">
        <f t="shared" si="5"/>
        <v>-36.5</v>
      </c>
      <c r="I7" s="6">
        <f t="shared" si="5"/>
        <v>-45.7</v>
      </c>
      <c r="J7" s="6">
        <f t="shared" si="5"/>
        <v>0</v>
      </c>
      <c r="K7" s="6">
        <f t="shared" si="5"/>
        <v>-56.9</v>
      </c>
      <c r="L7" s="6">
        <f t="shared" si="5"/>
        <v>11.400000000000006</v>
      </c>
      <c r="M7" s="6">
        <f t="shared" si="5"/>
        <v>-6</v>
      </c>
      <c r="N7" s="6">
        <f t="shared" si="5"/>
        <v>60.5</v>
      </c>
      <c r="O7" s="6">
        <f t="shared" si="5"/>
        <v>-6.3999999999999986</v>
      </c>
      <c r="P7" s="6">
        <f t="shared" si="5"/>
        <v>-78.599999999999994</v>
      </c>
      <c r="Q7" s="6">
        <f t="shared" si="5"/>
        <v>7.7999999999999972</v>
      </c>
      <c r="R7" s="6">
        <f t="shared" si="5"/>
        <v>-44.400000000000006</v>
      </c>
      <c r="S7" s="6">
        <f t="shared" si="5"/>
        <v>30</v>
      </c>
      <c r="T7" s="6">
        <f t="shared" si="5"/>
        <v>82.9</v>
      </c>
      <c r="U7" s="6">
        <f t="shared" si="5"/>
        <v>-12</v>
      </c>
      <c r="V7" s="6">
        <f t="shared" si="5"/>
        <v>-43.1</v>
      </c>
      <c r="W7" s="6">
        <f t="shared" si="5"/>
        <v>73.900000000000006</v>
      </c>
      <c r="X7" s="6">
        <f t="shared" ref="X7:AC7" si="6">X34-X54</f>
        <v>-22.799999999999997</v>
      </c>
      <c r="Y7" s="6">
        <f t="shared" si="6"/>
        <v>22.1</v>
      </c>
      <c r="Z7" s="6">
        <f t="shared" si="6"/>
        <v>-57.7</v>
      </c>
      <c r="AA7" s="6">
        <f t="shared" si="6"/>
        <v>-69.5</v>
      </c>
      <c r="AB7" s="6">
        <f t="shared" si="6"/>
        <v>-63.800000000000004</v>
      </c>
      <c r="AC7" s="6">
        <f t="shared" si="6"/>
        <v>-20.5</v>
      </c>
      <c r="AD7" s="6"/>
      <c r="AE7" s="6">
        <f t="shared" si="3"/>
        <v>-13.977777777777776</v>
      </c>
    </row>
    <row r="8" spans="1:35" ht="12.75">
      <c r="A8" s="5" t="s">
        <v>6</v>
      </c>
      <c r="B8" s="5"/>
      <c r="C8" s="6">
        <f t="shared" ref="C8:AB8" si="7">C35-C55</f>
        <v>-15.3</v>
      </c>
      <c r="D8" s="6">
        <f t="shared" si="7"/>
        <v>11.700000000000003</v>
      </c>
      <c r="E8" s="6">
        <f t="shared" si="7"/>
        <v>-24.900000000000002</v>
      </c>
      <c r="F8" s="6">
        <f t="shared" si="7"/>
        <v>18.900000000000006</v>
      </c>
      <c r="G8" s="6">
        <f t="shared" si="7"/>
        <v>-18.3</v>
      </c>
      <c r="H8" s="6">
        <f t="shared" si="7"/>
        <v>-14.900000000000002</v>
      </c>
      <c r="I8" s="6">
        <f t="shared" si="7"/>
        <v>-9.7999999999999972</v>
      </c>
      <c r="J8" s="6">
        <f t="shared" si="7"/>
        <v>11.599999999999994</v>
      </c>
      <c r="K8" s="6">
        <f t="shared" si="7"/>
        <v>55.6</v>
      </c>
      <c r="L8" s="6">
        <f t="shared" si="7"/>
        <v>5.8999999999999986</v>
      </c>
      <c r="M8" s="6">
        <f t="shared" si="7"/>
        <v>22.9</v>
      </c>
      <c r="N8" s="6">
        <f t="shared" si="7"/>
        <v>-31.200000000000003</v>
      </c>
      <c r="O8" s="6">
        <f t="shared" si="7"/>
        <v>-7.3000000000000043</v>
      </c>
      <c r="P8" s="6">
        <f t="shared" si="7"/>
        <v>126.69999999999999</v>
      </c>
      <c r="Q8" s="6">
        <f t="shared" si="7"/>
        <v>66.400000000000006</v>
      </c>
      <c r="R8" s="6">
        <f t="shared" si="7"/>
        <v>-21</v>
      </c>
      <c r="S8" s="6">
        <f t="shared" si="7"/>
        <v>46.300000000000004</v>
      </c>
      <c r="T8" s="6">
        <f t="shared" si="7"/>
        <v>-45.8</v>
      </c>
      <c r="U8" s="6">
        <f t="shared" si="7"/>
        <v>-30.6</v>
      </c>
      <c r="V8" s="6">
        <f t="shared" si="7"/>
        <v>35.900000000000006</v>
      </c>
      <c r="W8" s="6">
        <f t="shared" si="7"/>
        <v>10.600000000000001</v>
      </c>
      <c r="X8" s="6">
        <f t="shared" si="7"/>
        <v>33.800000000000004</v>
      </c>
      <c r="Y8" s="6">
        <f t="shared" si="7"/>
        <v>1.2999999999999972</v>
      </c>
      <c r="Z8" s="6">
        <f t="shared" si="7"/>
        <v>35.799999999999997</v>
      </c>
      <c r="AA8" s="6">
        <f t="shared" si="7"/>
        <v>42.800000000000004</v>
      </c>
      <c r="AB8" s="6">
        <f t="shared" si="7"/>
        <v>-0.70000000000000284</v>
      </c>
      <c r="AC8" s="6">
        <f>AC35-AC55</f>
        <v>43.7</v>
      </c>
      <c r="AD8" s="6"/>
      <c r="AE8" s="6">
        <f t="shared" si="3"/>
        <v>12.966666666666667</v>
      </c>
      <c r="AH8" s="6"/>
      <c r="AI8" s="6"/>
    </row>
    <row r="9" spans="1:35" ht="12.75">
      <c r="A9" s="5" t="s">
        <v>7</v>
      </c>
      <c r="B9" s="6">
        <f t="shared" ref="B9:B15" si="8">B36-B56</f>
        <v>3</v>
      </c>
      <c r="C9" s="6">
        <f t="shared" ref="C9:U9" si="9">C36-C56</f>
        <v>32.299999999999997</v>
      </c>
      <c r="D9" s="6">
        <f t="shared" si="9"/>
        <v>49.300000000000004</v>
      </c>
      <c r="E9" s="6">
        <f t="shared" si="9"/>
        <v>54.199999999999996</v>
      </c>
      <c r="F9" s="6">
        <f t="shared" si="9"/>
        <v>30.7</v>
      </c>
      <c r="G9" s="6">
        <f t="shared" si="9"/>
        <v>40.499999999999993</v>
      </c>
      <c r="H9" s="6">
        <f t="shared" si="9"/>
        <v>82.9</v>
      </c>
      <c r="I9" s="6">
        <f t="shared" si="9"/>
        <v>35.700000000000003</v>
      </c>
      <c r="J9" s="6">
        <f t="shared" si="9"/>
        <v>23</v>
      </c>
      <c r="K9" s="6">
        <f t="shared" si="9"/>
        <v>-16.200000000000003</v>
      </c>
      <c r="L9" s="6">
        <f t="shared" si="9"/>
        <v>20.300000000000004</v>
      </c>
      <c r="M9" s="6">
        <f t="shared" si="9"/>
        <v>13.299999999999997</v>
      </c>
      <c r="N9" s="6">
        <f t="shared" si="9"/>
        <v>-8.0000000000000036</v>
      </c>
      <c r="O9" s="6">
        <f t="shared" si="9"/>
        <v>28.800000000000004</v>
      </c>
      <c r="P9" s="6">
        <f t="shared" si="9"/>
        <v>122.9</v>
      </c>
      <c r="Q9" s="6">
        <f t="shared" si="9"/>
        <v>26.9</v>
      </c>
      <c r="R9" s="6">
        <f t="shared" si="9"/>
        <v>37.300000000000004</v>
      </c>
      <c r="S9" s="6">
        <f t="shared" si="9"/>
        <v>85.5</v>
      </c>
      <c r="T9" s="6">
        <f t="shared" si="9"/>
        <v>56</v>
      </c>
      <c r="U9" s="6">
        <f t="shared" si="9"/>
        <v>46.7</v>
      </c>
      <c r="V9" s="6">
        <f t="shared" ref="V9:AC11" si="10">V36-V56</f>
        <v>38.9</v>
      </c>
      <c r="W9" s="6">
        <f t="shared" si="10"/>
        <v>-15.100000000000001</v>
      </c>
      <c r="X9" s="6">
        <f t="shared" si="10"/>
        <v>6.8999999999999986</v>
      </c>
      <c r="Y9" s="6">
        <f t="shared" si="10"/>
        <v>-14.700000000000003</v>
      </c>
      <c r="Z9" s="6">
        <f t="shared" si="10"/>
        <v>44.8</v>
      </c>
      <c r="AA9" s="6">
        <f t="shared" si="10"/>
        <v>45.8</v>
      </c>
      <c r="AB9" s="6">
        <f t="shared" si="10"/>
        <v>48.400000000000006</v>
      </c>
      <c r="AC9" s="6">
        <f>AC36-AC56</f>
        <v>-7.3879999999999946</v>
      </c>
      <c r="AD9" s="6"/>
      <c r="AE9" s="6">
        <f t="shared" si="3"/>
        <v>32.596857142857132</v>
      </c>
      <c r="AH9" s="6"/>
      <c r="AI9" s="6"/>
    </row>
    <row r="10" spans="1:35" ht="12.75">
      <c r="A10" s="5" t="s">
        <v>8</v>
      </c>
      <c r="B10" s="6">
        <f t="shared" si="8"/>
        <v>90</v>
      </c>
      <c r="C10" s="6">
        <f t="shared" ref="C10:U10" si="11">C37-C57</f>
        <v>-7.3999999999999986</v>
      </c>
      <c r="D10" s="6">
        <f t="shared" si="11"/>
        <v>145.1</v>
      </c>
      <c r="E10" s="6">
        <f t="shared" si="11"/>
        <v>77.599999999999994</v>
      </c>
      <c r="F10" s="6">
        <f t="shared" si="11"/>
        <v>11.799999999999997</v>
      </c>
      <c r="G10" s="6">
        <f t="shared" si="11"/>
        <v>-9.1000000000000014</v>
      </c>
      <c r="H10" s="6">
        <f t="shared" si="11"/>
        <v>-15.300000000000004</v>
      </c>
      <c r="I10" s="6">
        <f t="shared" si="11"/>
        <v>-24.2</v>
      </c>
      <c r="J10" s="6">
        <f t="shared" si="11"/>
        <v>60.7</v>
      </c>
      <c r="K10" s="6">
        <f t="shared" si="11"/>
        <v>54.099999999999994</v>
      </c>
      <c r="L10" s="6">
        <f t="shared" si="11"/>
        <v>0.79999999999999716</v>
      </c>
      <c r="M10" s="6">
        <f t="shared" si="11"/>
        <v>21.200000000000003</v>
      </c>
      <c r="N10" s="6">
        <f t="shared" si="11"/>
        <v>126.8</v>
      </c>
      <c r="O10" s="6">
        <f t="shared" si="11"/>
        <v>18.699999999999996</v>
      </c>
      <c r="P10" s="6">
        <f t="shared" si="11"/>
        <v>19.200000000000003</v>
      </c>
      <c r="Q10" s="6">
        <f t="shared" si="11"/>
        <v>-12.299999999999997</v>
      </c>
      <c r="R10" s="6">
        <f t="shared" si="11"/>
        <v>37.700000000000003</v>
      </c>
      <c r="S10" s="6">
        <f t="shared" si="11"/>
        <v>-17.100000000000001</v>
      </c>
      <c r="T10" s="6">
        <f t="shared" si="11"/>
        <v>-25</v>
      </c>
      <c r="U10" s="6">
        <f t="shared" si="11"/>
        <v>-4.8999999999999986</v>
      </c>
      <c r="V10" s="6">
        <f t="shared" si="10"/>
        <v>-16</v>
      </c>
      <c r="W10" s="6">
        <f t="shared" si="10"/>
        <v>26</v>
      </c>
      <c r="X10" s="6">
        <f t="shared" si="10"/>
        <v>29.199999999999996</v>
      </c>
      <c r="Y10" s="6">
        <f t="shared" si="10"/>
        <v>83.899999999999991</v>
      </c>
      <c r="Z10" s="6">
        <f t="shared" si="10"/>
        <v>-22.499999999999996</v>
      </c>
      <c r="AA10" s="6">
        <f t="shared" si="10"/>
        <v>110.1</v>
      </c>
      <c r="AB10" s="6">
        <f t="shared" si="10"/>
        <v>189</v>
      </c>
      <c r="AC10" s="6">
        <f t="shared" si="10"/>
        <v>-19.200000000000003</v>
      </c>
      <c r="AD10" s="6"/>
      <c r="AE10" s="6">
        <f t="shared" si="3"/>
        <v>33.175000000000004</v>
      </c>
      <c r="AF10" s="6"/>
      <c r="AH10" s="6"/>
      <c r="AI10" s="6"/>
    </row>
    <row r="11" spans="1:35" ht="12.75">
      <c r="A11" s="5" t="s">
        <v>9</v>
      </c>
      <c r="B11" s="6">
        <f t="shared" si="8"/>
        <v>15.899999999999999</v>
      </c>
      <c r="C11" s="6">
        <f t="shared" ref="C11:U11" si="12">C38-C58</f>
        <v>-18.399999999999999</v>
      </c>
      <c r="D11" s="6">
        <f t="shared" si="12"/>
        <v>6.3000000000000043</v>
      </c>
      <c r="E11" s="6">
        <f t="shared" si="12"/>
        <v>-3.7999999999999972</v>
      </c>
      <c r="F11" s="6">
        <f t="shared" si="12"/>
        <v>31.6</v>
      </c>
      <c r="G11" s="6">
        <f t="shared" si="12"/>
        <v>3.6000000000000014</v>
      </c>
      <c r="H11" s="6">
        <f t="shared" si="12"/>
        <v>-22.3</v>
      </c>
      <c r="I11" s="6">
        <f t="shared" si="12"/>
        <v>-19.2</v>
      </c>
      <c r="J11" s="6">
        <f t="shared" si="12"/>
        <v>-8.8000000000000043</v>
      </c>
      <c r="K11" s="6">
        <f t="shared" si="12"/>
        <v>-38</v>
      </c>
      <c r="L11" s="6">
        <f t="shared" si="12"/>
        <v>14.799999999999997</v>
      </c>
      <c r="M11" s="6">
        <f t="shared" si="12"/>
        <v>-11.299999999999997</v>
      </c>
      <c r="N11" s="6">
        <f t="shared" si="12"/>
        <v>90</v>
      </c>
      <c r="O11" s="6">
        <f t="shared" si="12"/>
        <v>33.5</v>
      </c>
      <c r="P11" s="6">
        <f t="shared" si="12"/>
        <v>35.900000000000006</v>
      </c>
      <c r="Q11" s="6">
        <f t="shared" si="12"/>
        <v>-15.999999999999993</v>
      </c>
      <c r="R11" s="6">
        <f t="shared" si="12"/>
        <v>83.300000000000011</v>
      </c>
      <c r="S11" s="6">
        <f t="shared" si="12"/>
        <v>14.400000000000006</v>
      </c>
      <c r="T11" s="6">
        <f t="shared" si="12"/>
        <v>-32.4</v>
      </c>
      <c r="U11" s="6">
        <f t="shared" si="12"/>
        <v>-4.1000000000000014</v>
      </c>
      <c r="V11" s="6">
        <f t="shared" si="10"/>
        <v>-10.299999999999997</v>
      </c>
      <c r="W11" s="6">
        <f t="shared" si="10"/>
        <v>9.8999999999999986</v>
      </c>
      <c r="X11" s="6">
        <f t="shared" si="10"/>
        <v>11.700000000000003</v>
      </c>
      <c r="Y11" s="6">
        <f t="shared" si="10"/>
        <v>-0.60000000000000142</v>
      </c>
      <c r="Z11" s="6">
        <f t="shared" si="10"/>
        <v>-10.699999999999996</v>
      </c>
      <c r="AA11" s="6">
        <f t="shared" si="10"/>
        <v>22.400000000000006</v>
      </c>
      <c r="AB11" s="6">
        <f t="shared" si="10"/>
        <v>63.2</v>
      </c>
      <c r="AC11" s="6">
        <f>AC38-AC58</f>
        <v>-27.000000000000004</v>
      </c>
      <c r="AD11" s="6"/>
      <c r="AE11" s="6">
        <f t="shared" si="3"/>
        <v>7.6285714285714317</v>
      </c>
      <c r="AF11" s="6"/>
      <c r="AH11" s="6"/>
      <c r="AI11" s="6"/>
    </row>
    <row r="12" spans="1:35" ht="12.75">
      <c r="A12" s="5" t="s">
        <v>10</v>
      </c>
      <c r="B12" s="6">
        <f t="shared" si="8"/>
        <v>-12.199999999999996</v>
      </c>
      <c r="C12" s="6">
        <f t="shared" ref="C12:AB12" si="13">C39-C59</f>
        <v>-6.2999999999999972</v>
      </c>
      <c r="D12" s="6">
        <f t="shared" si="13"/>
        <v>-25.699999999999996</v>
      </c>
      <c r="E12" s="6">
        <f t="shared" si="13"/>
        <v>-49.300000000000004</v>
      </c>
      <c r="F12" s="6">
        <f t="shared" si="13"/>
        <v>-26.800000000000004</v>
      </c>
      <c r="G12" s="6">
        <f t="shared" si="13"/>
        <v>-63.499999999999993</v>
      </c>
      <c r="H12" s="6">
        <f t="shared" si="13"/>
        <v>-27.599999999999994</v>
      </c>
      <c r="I12" s="6">
        <f t="shared" si="13"/>
        <v>20.5</v>
      </c>
      <c r="J12" s="6">
        <f t="shared" si="13"/>
        <v>11.900000000000006</v>
      </c>
      <c r="K12" s="6">
        <f t="shared" si="13"/>
        <v>-52.7</v>
      </c>
      <c r="L12" s="6">
        <f t="shared" si="13"/>
        <v>-74.2</v>
      </c>
      <c r="M12" s="6">
        <f t="shared" si="13"/>
        <v>-33.800000000000004</v>
      </c>
      <c r="N12" s="6">
        <f t="shared" si="13"/>
        <v>12.799999999999997</v>
      </c>
      <c r="O12" s="6">
        <f t="shared" si="13"/>
        <v>-14.299999999999997</v>
      </c>
      <c r="P12" s="6">
        <f t="shared" si="13"/>
        <v>12.799999999999997</v>
      </c>
      <c r="Q12" s="6">
        <f t="shared" si="13"/>
        <v>-45.2</v>
      </c>
      <c r="R12" s="6">
        <f t="shared" si="13"/>
        <v>-45.199999999999996</v>
      </c>
      <c r="S12" s="6">
        <f t="shared" si="13"/>
        <v>-5.5</v>
      </c>
      <c r="T12" s="6">
        <f t="shared" si="13"/>
        <v>-25.700000000000003</v>
      </c>
      <c r="U12" s="6">
        <f t="shared" si="13"/>
        <v>-16.699999999999996</v>
      </c>
      <c r="V12" s="6">
        <f t="shared" si="13"/>
        <v>-37.4</v>
      </c>
      <c r="W12" s="6">
        <f t="shared" si="13"/>
        <v>-22.100000000000009</v>
      </c>
      <c r="X12" s="6">
        <f t="shared" si="13"/>
        <v>-38.799999999999997</v>
      </c>
      <c r="Y12" s="6">
        <f t="shared" si="13"/>
        <v>-12.199999999999996</v>
      </c>
      <c r="Z12" s="6">
        <f t="shared" si="13"/>
        <v>-28.700000000000003</v>
      </c>
      <c r="AA12" s="6">
        <f t="shared" si="13"/>
        <v>-26.300000000000004</v>
      </c>
      <c r="AB12" s="6">
        <f t="shared" si="13"/>
        <v>-29.699999999999996</v>
      </c>
      <c r="AC12" s="6">
        <f>AC39-AC59</f>
        <v>-26.299999999999997</v>
      </c>
      <c r="AD12" s="6"/>
      <c r="AE12" s="6">
        <f t="shared" si="3"/>
        <v>-24.578571428571426</v>
      </c>
      <c r="AF12" s="6"/>
      <c r="AH12" s="17"/>
      <c r="AI12" s="17"/>
    </row>
    <row r="13" spans="1:35" ht="12.75">
      <c r="A13" s="5" t="s">
        <v>11</v>
      </c>
      <c r="B13" s="6">
        <f t="shared" si="8"/>
        <v>-46.3</v>
      </c>
      <c r="C13" s="6">
        <f t="shared" ref="C13:AB13" si="14">C40-C60</f>
        <v>-79.8</v>
      </c>
      <c r="D13" s="6">
        <f t="shared" si="14"/>
        <v>46.3</v>
      </c>
      <c r="E13" s="6">
        <f t="shared" si="14"/>
        <v>-55.500000000000007</v>
      </c>
      <c r="F13" s="6">
        <f t="shared" si="14"/>
        <v>-45.7</v>
      </c>
      <c r="G13" s="6">
        <f t="shared" si="14"/>
        <v>69.5</v>
      </c>
      <c r="H13" s="6">
        <f t="shared" si="14"/>
        <v>-100.1</v>
      </c>
      <c r="I13" s="6">
        <f t="shared" si="14"/>
        <v>-37.6</v>
      </c>
      <c r="J13" s="6">
        <f t="shared" si="14"/>
        <v>-4</v>
      </c>
      <c r="K13" s="6">
        <f t="shared" si="14"/>
        <v>-46.800000000000004</v>
      </c>
      <c r="L13" s="6">
        <f t="shared" si="14"/>
        <v>-20</v>
      </c>
      <c r="M13" s="6">
        <f t="shared" si="14"/>
        <v>-24</v>
      </c>
      <c r="N13" s="6">
        <f t="shared" si="14"/>
        <v>-20.899999999999991</v>
      </c>
      <c r="O13" s="6">
        <f t="shared" si="14"/>
        <v>42.2</v>
      </c>
      <c r="P13" s="6">
        <f t="shared" si="14"/>
        <v>-79.7</v>
      </c>
      <c r="Q13" s="6">
        <f t="shared" si="14"/>
        <v>-1.1999999999999886</v>
      </c>
      <c r="R13" s="6">
        <f t="shared" si="14"/>
        <v>-59</v>
      </c>
      <c r="S13" s="6">
        <f t="shared" si="14"/>
        <v>-53.900000000000006</v>
      </c>
      <c r="T13" s="6">
        <f t="shared" si="14"/>
        <v>-81.199999999999989</v>
      </c>
      <c r="U13" s="6">
        <f t="shared" si="14"/>
        <v>-117.8</v>
      </c>
      <c r="V13" s="6">
        <f t="shared" si="14"/>
        <v>-56.699999999999996</v>
      </c>
      <c r="W13" s="6">
        <f t="shared" si="14"/>
        <v>-77.300000000000011</v>
      </c>
      <c r="X13" s="6">
        <f t="shared" si="14"/>
        <v>-73.900000000000006</v>
      </c>
      <c r="Y13" s="6">
        <f t="shared" si="14"/>
        <v>-75.5</v>
      </c>
      <c r="Z13" s="6">
        <f t="shared" si="14"/>
        <v>-92</v>
      </c>
      <c r="AA13" s="6">
        <f t="shared" si="14"/>
        <v>-29.299999999999997</v>
      </c>
      <c r="AB13" s="6">
        <f t="shared" si="14"/>
        <v>-92.2</v>
      </c>
      <c r="AC13" s="6">
        <f>AC40-AC60</f>
        <v>-74.5</v>
      </c>
      <c r="AD13" s="6"/>
      <c r="AE13" s="6">
        <f t="shared" si="3"/>
        <v>-45.960714285714289</v>
      </c>
      <c r="AF13" s="6"/>
      <c r="AG13" s="17"/>
    </row>
    <row r="14" spans="1:35" ht="12.75">
      <c r="A14" s="5" t="s">
        <v>12</v>
      </c>
      <c r="B14" s="6">
        <f t="shared" si="8"/>
        <v>-59.7</v>
      </c>
      <c r="C14" s="6">
        <f t="shared" ref="C14:AC14" si="15">C41-C61</f>
        <v>-154.19999999999999</v>
      </c>
      <c r="D14" s="6">
        <f t="shared" si="15"/>
        <v>-72.7</v>
      </c>
      <c r="E14" s="6">
        <f t="shared" si="15"/>
        <v>52.8</v>
      </c>
      <c r="F14" s="6">
        <f t="shared" si="15"/>
        <v>-95.6</v>
      </c>
      <c r="G14" s="6">
        <f t="shared" si="15"/>
        <v>21.300000000000011</v>
      </c>
      <c r="H14" s="6">
        <f t="shared" si="15"/>
        <v>-79.300000000000011</v>
      </c>
      <c r="I14" s="6">
        <f t="shared" si="15"/>
        <v>-83</v>
      </c>
      <c r="J14" s="6">
        <f t="shared" si="15"/>
        <v>-74.5</v>
      </c>
      <c r="K14" s="6">
        <f t="shared" si="15"/>
        <v>-120.79999999999998</v>
      </c>
      <c r="L14" s="6">
        <f t="shared" si="15"/>
        <v>-50.099999999999994</v>
      </c>
      <c r="M14" s="6">
        <f t="shared" si="15"/>
        <v>-118</v>
      </c>
      <c r="N14" s="6">
        <f t="shared" si="15"/>
        <v>-61.6</v>
      </c>
      <c r="O14" s="6">
        <f t="shared" si="15"/>
        <v>-71.7</v>
      </c>
      <c r="P14" s="6">
        <f t="shared" si="15"/>
        <v>-105.80000000000001</v>
      </c>
      <c r="Q14" s="6">
        <f t="shared" si="15"/>
        <v>-81.599999999999994</v>
      </c>
      <c r="R14" s="6">
        <f t="shared" si="15"/>
        <v>-109.6</v>
      </c>
      <c r="S14" s="6">
        <f t="shared" si="15"/>
        <v>-60.900000000000006</v>
      </c>
      <c r="T14" s="6">
        <f t="shared" si="15"/>
        <v>-126.20000000000002</v>
      </c>
      <c r="U14" s="6">
        <f t="shared" si="15"/>
        <v>-135.1</v>
      </c>
      <c r="V14" s="6">
        <f t="shared" si="15"/>
        <v>-40.199999999999989</v>
      </c>
      <c r="W14" s="6">
        <f t="shared" si="15"/>
        <v>-104.69999999999999</v>
      </c>
      <c r="X14" s="6">
        <f t="shared" si="15"/>
        <v>-46.499999999999993</v>
      </c>
      <c r="Y14" s="6">
        <f t="shared" si="15"/>
        <v>-91.4</v>
      </c>
      <c r="Z14" s="6">
        <f t="shared" si="15"/>
        <v>-23.600000000000009</v>
      </c>
      <c r="AA14" s="6">
        <f t="shared" si="15"/>
        <v>-112.5</v>
      </c>
      <c r="AB14" s="6">
        <f t="shared" si="15"/>
        <v>-56</v>
      </c>
      <c r="AC14" s="6">
        <f t="shared" si="15"/>
        <v>-106.1</v>
      </c>
      <c r="AD14" s="6"/>
      <c r="AE14" s="6">
        <f t="shared" si="3"/>
        <v>-77.403571428571425</v>
      </c>
      <c r="AF14" s="6"/>
    </row>
    <row r="15" spans="1:35" ht="12.75">
      <c r="A15" s="5" t="s">
        <v>13</v>
      </c>
      <c r="B15" s="6">
        <f t="shared" si="8"/>
        <v>-102.89999999999999</v>
      </c>
      <c r="C15" s="6">
        <f t="shared" ref="C15:W15" si="16">C42-C62</f>
        <v>-137.19999999999999</v>
      </c>
      <c r="D15" s="6">
        <f t="shared" si="16"/>
        <v>-95.9</v>
      </c>
      <c r="E15" s="6">
        <f t="shared" si="16"/>
        <v>-86.1</v>
      </c>
      <c r="F15" s="6">
        <f t="shared" si="16"/>
        <v>-145.79999999999998</v>
      </c>
      <c r="G15" s="6">
        <f t="shared" si="16"/>
        <v>-56</v>
      </c>
      <c r="H15" s="6">
        <f t="shared" si="16"/>
        <v>-62.8</v>
      </c>
      <c r="I15" s="6">
        <f t="shared" si="16"/>
        <v>-141.9</v>
      </c>
      <c r="J15" s="6">
        <f t="shared" si="16"/>
        <v>-56.600000000000009</v>
      </c>
      <c r="K15" s="6">
        <f t="shared" si="16"/>
        <v>-97</v>
      </c>
      <c r="L15" s="6">
        <f t="shared" si="16"/>
        <v>-97.5</v>
      </c>
      <c r="M15" s="6">
        <f t="shared" si="16"/>
        <v>-65.699999999999989</v>
      </c>
      <c r="N15" s="6">
        <f t="shared" si="16"/>
        <v>-46.599999999999994</v>
      </c>
      <c r="O15" s="6">
        <f t="shared" si="16"/>
        <v>-118.3</v>
      </c>
      <c r="P15" s="6">
        <f t="shared" si="16"/>
        <v>-23.5</v>
      </c>
      <c r="Q15" s="6">
        <f t="shared" si="16"/>
        <v>-7.7999999999999972</v>
      </c>
      <c r="R15" s="6">
        <f t="shared" si="16"/>
        <v>-124.4</v>
      </c>
      <c r="S15" s="6">
        <f t="shared" si="16"/>
        <v>-126.00000000000001</v>
      </c>
      <c r="T15" s="6">
        <f t="shared" si="16"/>
        <v>-94.8</v>
      </c>
      <c r="U15" s="6">
        <f t="shared" si="16"/>
        <v>-130.29999999999998</v>
      </c>
      <c r="V15" s="6">
        <f t="shared" si="16"/>
        <v>-133.5</v>
      </c>
      <c r="W15" s="6">
        <f t="shared" si="16"/>
        <v>-156.20000000000002</v>
      </c>
      <c r="X15" s="6">
        <f t="shared" ref="X15:AB15" si="17">X42-X62</f>
        <v>-61.300000000000004</v>
      </c>
      <c r="Y15" s="6">
        <f t="shared" si="17"/>
        <v>-48.899999999999991</v>
      </c>
      <c r="Z15" s="6">
        <f t="shared" si="17"/>
        <v>-120.39999999999999</v>
      </c>
      <c r="AA15" s="6">
        <f t="shared" si="17"/>
        <v>-49.3</v>
      </c>
      <c r="AB15" s="6">
        <f t="shared" si="17"/>
        <v>-69.400000000000006</v>
      </c>
      <c r="AC15" s="6">
        <f t="shared" ref="AC15" si="18">AC42-AC62</f>
        <v>-136.20000000000002</v>
      </c>
      <c r="AD15" s="6"/>
      <c r="AE15" s="6">
        <f t="shared" si="3"/>
        <v>-92.58214285714287</v>
      </c>
      <c r="AF15" s="6"/>
    </row>
    <row r="16" spans="1:35" ht="12.75">
      <c r="A16" s="1" t="s">
        <v>14</v>
      </c>
      <c r="B16" s="6"/>
      <c r="C16" s="6">
        <f>SUM(C4:C15)</f>
        <v>-548.1</v>
      </c>
      <c r="D16" s="6">
        <f>SUM(D4:D15)</f>
        <v>-260</v>
      </c>
      <c r="E16" s="6">
        <f>SUM(E4:E15)</f>
        <v>-303</v>
      </c>
      <c r="F16" s="6">
        <f>SUM(F4:F15)</f>
        <v>-363.69999999999993</v>
      </c>
      <c r="G16" s="6">
        <f t="shared" ref="G16:AE16" si="19">SUM(G4:G15)</f>
        <v>-398.1</v>
      </c>
      <c r="H16" s="6">
        <f t="shared" si="19"/>
        <v>-469.50000000000006</v>
      </c>
      <c r="I16" s="6">
        <f t="shared" si="19"/>
        <v>-588.6</v>
      </c>
      <c r="J16" s="6">
        <f t="shared" si="19"/>
        <v>-226.5</v>
      </c>
      <c r="K16" s="6">
        <f t="shared" si="19"/>
        <v>-489.20000000000005</v>
      </c>
      <c r="L16" s="6">
        <f t="shared" si="19"/>
        <v>-419.79999999999995</v>
      </c>
      <c r="M16" s="6">
        <f t="shared" si="19"/>
        <v>-458.3</v>
      </c>
      <c r="N16" s="6">
        <f t="shared" si="19"/>
        <v>-128.29999999999995</v>
      </c>
      <c r="O16" s="6">
        <f t="shared" si="19"/>
        <v>-299.40000000000003</v>
      </c>
      <c r="P16" s="6">
        <f t="shared" si="19"/>
        <v>-239.39999999999998</v>
      </c>
      <c r="Q16" s="6">
        <f t="shared" si="19"/>
        <v>-380.49999999999994</v>
      </c>
      <c r="R16" s="6">
        <f t="shared" si="19"/>
        <v>-481.69999999999993</v>
      </c>
      <c r="S16" s="6">
        <f t="shared" si="19"/>
        <v>-366.09999999999997</v>
      </c>
      <c r="T16" s="6">
        <f t="shared" si="19"/>
        <v>-521.79999999999995</v>
      </c>
      <c r="U16" s="6">
        <f t="shared" si="19"/>
        <v>-707.2</v>
      </c>
      <c r="V16" s="6">
        <f t="shared" si="19"/>
        <v>-517.9</v>
      </c>
      <c r="W16" s="6">
        <f t="shared" si="19"/>
        <v>-506.90000000000009</v>
      </c>
      <c r="X16" s="6">
        <f t="shared" ref="X16:AB16" si="20">SUM(X4:X15)</f>
        <v>-206.79999999999998</v>
      </c>
      <c r="Y16" s="6">
        <f t="shared" si="20"/>
        <v>-461.99999999999989</v>
      </c>
      <c r="Z16" s="6">
        <f t="shared" si="20"/>
        <v>-633.4</v>
      </c>
      <c r="AA16" s="6">
        <f t="shared" si="20"/>
        <v>-351.5</v>
      </c>
      <c r="AB16" s="6">
        <f t="shared" si="20"/>
        <v>-154.30000000000001</v>
      </c>
      <c r="AC16" s="6">
        <f t="shared" ref="AC16" si="21">SUM(AC4:AC15)</f>
        <v>-552.08800000000008</v>
      </c>
      <c r="AD16" s="6"/>
      <c r="AE16" s="6">
        <f t="shared" si="19"/>
        <v>-406.63568253968253</v>
      </c>
      <c r="AF16" s="6"/>
    </row>
    <row r="17" spans="1:84" ht="12.75">
      <c r="A17" s="1" t="s">
        <v>232</v>
      </c>
      <c r="B17" s="4"/>
      <c r="C17" s="4"/>
      <c r="D17" s="4"/>
      <c r="E17" s="17"/>
      <c r="F17" s="17">
        <f>(SUM(D16:H16)+(C16+I16)/2)/5</f>
        <v>-472.53000000000003</v>
      </c>
      <c r="G17" s="17">
        <f t="shared" ref="G17:Y17" si="22">(SUM(E16:I16)+(D16+J16)/2)/5</f>
        <v>-473.23</v>
      </c>
      <c r="H17" s="17">
        <f t="shared" si="22"/>
        <v>-488.5</v>
      </c>
      <c r="I17" s="17">
        <f t="shared" si="22"/>
        <v>-512.73000000000013</v>
      </c>
      <c r="J17" s="17">
        <f t="shared" si="22"/>
        <v>-524.36</v>
      </c>
      <c r="K17" s="17">
        <f t="shared" si="22"/>
        <v>-496.26000000000005</v>
      </c>
      <c r="L17" s="17">
        <f t="shared" si="22"/>
        <v>-433.21999999999997</v>
      </c>
      <c r="M17" s="17">
        <f t="shared" si="22"/>
        <v>-405.59000000000003</v>
      </c>
      <c r="N17" s="17">
        <f t="shared" si="22"/>
        <v>-396.00999999999993</v>
      </c>
      <c r="O17" s="17">
        <f t="shared" si="22"/>
        <v>-391.33000000000004</v>
      </c>
      <c r="P17" s="17">
        <f t="shared" si="22"/>
        <v>-388.29999999999995</v>
      </c>
      <c r="Q17" s="17">
        <f t="shared" si="22"/>
        <v>-418.42999999999995</v>
      </c>
      <c r="R17" s="17">
        <f t="shared" si="22"/>
        <v>-498.55999999999995</v>
      </c>
      <c r="S17" s="17">
        <f t="shared" si="22"/>
        <v>-567.18999999999994</v>
      </c>
      <c r="T17" s="17">
        <f t="shared" si="22"/>
        <v>-607.68000000000006</v>
      </c>
      <c r="U17" s="17">
        <f t="shared" si="22"/>
        <v>-592.83000000000004</v>
      </c>
      <c r="V17" s="17">
        <f t="shared" si="22"/>
        <v>-574.93000000000006</v>
      </c>
      <c r="W17" s="17">
        <f t="shared" si="22"/>
        <v>-595.67999999999995</v>
      </c>
      <c r="X17" s="17">
        <f t="shared" si="22"/>
        <v>-571.27</v>
      </c>
      <c r="Y17" s="17">
        <f t="shared" si="22"/>
        <v>-499.34</v>
      </c>
      <c r="Z17" s="6"/>
      <c r="AA17" s="6"/>
      <c r="AB17" s="6"/>
      <c r="AC17" s="6"/>
      <c r="AD17" s="6"/>
      <c r="AE17" s="6">
        <f>SUM(AE4:AE7,AE12:AE15)</f>
        <v>-493.00277777777779</v>
      </c>
      <c r="AF17" s="4" t="s">
        <v>297</v>
      </c>
    </row>
    <row r="18" spans="1:84" ht="12.75">
      <c r="A18" s="1" t="s">
        <v>88</v>
      </c>
      <c r="B18" s="9"/>
      <c r="C18" s="9">
        <f>TREND($C$16:$AB16,$C$3:$AB$3,C3,TRUE)</f>
        <v>-388.30683760683769</v>
      </c>
      <c r="D18" s="9">
        <f>TREND($C$16:$AB16,$C$3:$AB$3,D3,TRUE)</f>
        <v>-389.49459829059833</v>
      </c>
      <c r="E18" s="9">
        <f>TREND($C$16:$AB16,$C$3:$AB$3,E3,TRUE)</f>
        <v>-390.68235897435898</v>
      </c>
      <c r="F18" s="9">
        <f>TREND($C$16:$AB16,$C$3:$AB$3,F3,TRUE)</f>
        <v>-391.87011965811962</v>
      </c>
      <c r="G18" s="9">
        <f>TREND($C$16:$AB16,$C$3:$AB$3,G3,TRUE)</f>
        <v>-393.05788034188026</v>
      </c>
      <c r="H18" s="9">
        <f>TREND($C$16:$AB16,$C$3:$AB$3,H3,TRUE)</f>
        <v>-394.24564102564091</v>
      </c>
      <c r="I18" s="9">
        <f>TREND($C$16:$AB16,$C$3:$AB$3,I3,TRUE)</f>
        <v>-395.43340170940201</v>
      </c>
      <c r="J18" s="9">
        <f>TREND($C$16:$AB16,$C$3:$AB$3,J3,TRUE)</f>
        <v>-396.62116239316265</v>
      </c>
      <c r="K18" s="9">
        <f>TREND($C$16:$AB16,$C$3:$AB$3,K3,TRUE)</f>
        <v>-397.80892307692329</v>
      </c>
      <c r="L18" s="9">
        <f>TREND($C$16:$AB16,$C$3:$AB$3,L3,TRUE)</f>
        <v>-398.99668376068394</v>
      </c>
      <c r="M18" s="9">
        <f>TREND($C$16:$AB16,$C$3:$AB$3,M3,TRUE)</f>
        <v>-400.18444444444458</v>
      </c>
      <c r="N18" s="9">
        <f>TREND($C$16:$AB16,$C$3:$AB$3,N3,TRUE)</f>
        <v>-401.37220512820522</v>
      </c>
      <c r="O18" s="9">
        <f>TREND($C$16:$AB16,$C$3:$AB$3,O3,TRUE)</f>
        <v>-402.55996581196587</v>
      </c>
      <c r="P18" s="9">
        <f>TREND($C$16:$AB16,$C$3:$AB$3,P3,TRUE)</f>
        <v>-403.74772649572651</v>
      </c>
      <c r="Q18" s="9">
        <f>TREND($C$16:$AB16,$C$3:$AB$3,Q3,TRUE)</f>
        <v>-404.93548717948715</v>
      </c>
      <c r="R18" s="9">
        <f>TREND($C$16:$AB16,$C$3:$AB$3,R3,TRUE)</f>
        <v>-406.1232478632478</v>
      </c>
      <c r="S18" s="9">
        <f>TREND($C$16:$AB16,$C$3:$AB$3,S3,TRUE)</f>
        <v>-407.31100854700844</v>
      </c>
      <c r="T18" s="9">
        <f>TREND($C$16:$AB16,$C$3:$AB$3,T3,TRUE)</f>
        <v>-408.49876923076908</v>
      </c>
      <c r="U18" s="9">
        <f>TREND($C$16:$AB16,$C$3:$AB$3,U3,TRUE)</f>
        <v>-409.68652991452973</v>
      </c>
      <c r="V18" s="9">
        <f>TREND($C$16:$AB16,$C$3:$AB$3,V3,TRUE)</f>
        <v>-410.87429059829083</v>
      </c>
      <c r="W18" s="9">
        <f>TREND($C$16:$AB16,$C$3:$AB$3,W3,TRUE)</f>
        <v>-412.06205128205147</v>
      </c>
      <c r="X18" s="9">
        <f>TREND($C$16:$AB16,$C$3:$AB$3,X3,TRUE)</f>
        <v>-413.24981196581211</v>
      </c>
      <c r="Y18" s="9">
        <f>TREND($C$16:$AB16,$C$3:$AB$3,Y3,TRUE)</f>
        <v>-414.43757264957276</v>
      </c>
      <c r="Z18" s="9">
        <f>TREND($C$16:$AB16,$C$3:$AB$3,Z3,TRUE)</f>
        <v>-415.6253333333334</v>
      </c>
      <c r="AA18" s="9">
        <f>TREND($C$16:$AB16,$C$3:$AB$3,AA3,TRUE)</f>
        <v>-416.81309401709404</v>
      </c>
      <c r="AB18" s="9">
        <f>TREND($C$16:$AB16,$C$3:$AB$3,AB3,TRUE)</f>
        <v>-418.00085470085469</v>
      </c>
      <c r="AC18" s="9"/>
      <c r="AD18" s="9"/>
      <c r="AE18" s="6"/>
      <c r="AF18" s="6"/>
    </row>
    <row r="19" spans="1:84" ht="12.75">
      <c r="A19" s="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84" ht="12.75">
      <c r="A20" s="5"/>
      <c r="B20" s="6"/>
      <c r="C20" s="4" t="s">
        <v>244</v>
      </c>
      <c r="D20" s="4" t="s">
        <v>245</v>
      </c>
      <c r="E20" s="4" t="s">
        <v>246</v>
      </c>
      <c r="F20" s="4" t="s">
        <v>247</v>
      </c>
      <c r="G20" s="4" t="s">
        <v>248</v>
      </c>
      <c r="H20" s="4" t="s">
        <v>249</v>
      </c>
      <c r="I20" s="4" t="s">
        <v>250</v>
      </c>
      <c r="J20" s="4" t="s">
        <v>251</v>
      </c>
      <c r="K20" s="4" t="s">
        <v>252</v>
      </c>
      <c r="L20" s="4" t="s">
        <v>253</v>
      </c>
      <c r="M20" s="4" t="s">
        <v>254</v>
      </c>
      <c r="N20" s="4" t="s">
        <v>255</v>
      </c>
      <c r="O20" s="4" t="s">
        <v>256</v>
      </c>
      <c r="P20" s="4" t="s">
        <v>257</v>
      </c>
      <c r="Q20" s="4" t="s">
        <v>258</v>
      </c>
      <c r="R20" s="4" t="s">
        <v>259</v>
      </c>
      <c r="S20" s="4" t="s">
        <v>260</v>
      </c>
      <c r="T20" s="4" t="s">
        <v>261</v>
      </c>
      <c r="U20" s="4" t="s">
        <v>262</v>
      </c>
      <c r="V20" s="4" t="s">
        <v>263</v>
      </c>
      <c r="W20" s="4" t="s">
        <v>264</v>
      </c>
      <c r="X20" s="4" t="s">
        <v>265</v>
      </c>
      <c r="Y20" s="4" t="s">
        <v>266</v>
      </c>
      <c r="Z20" s="4" t="s">
        <v>267</v>
      </c>
      <c r="AA20" s="4" t="s">
        <v>268</v>
      </c>
      <c r="AB20" s="4" t="s">
        <v>293</v>
      </c>
      <c r="AC20" s="4" t="s">
        <v>316</v>
      </c>
      <c r="AD20" s="4" t="s">
        <v>363</v>
      </c>
      <c r="AE20" s="6"/>
    </row>
    <row r="21" spans="1:84" ht="12.75">
      <c r="A21" s="1" t="s">
        <v>138</v>
      </c>
      <c r="C21" s="26">
        <f>SUM(B10:B15,C4:C9)</f>
        <v>-260</v>
      </c>
      <c r="D21" s="26">
        <f>SUM(C10:C15,D4:D9)</f>
        <v>-666.69999999999993</v>
      </c>
      <c r="E21" s="26">
        <f t="shared" ref="E21:T21" si="23">SUM(D10:D15,E4:E9)</f>
        <v>-235.3</v>
      </c>
      <c r="F21" s="26">
        <f t="shared" si="23"/>
        <v>-157.50000000000003</v>
      </c>
      <c r="G21" s="26">
        <f t="shared" si="23"/>
        <v>-634.4</v>
      </c>
      <c r="H21" s="26">
        <f t="shared" si="23"/>
        <v>-196.29999999999998</v>
      </c>
      <c r="I21" s="26">
        <f t="shared" si="23"/>
        <v>-610.6</v>
      </c>
      <c r="J21" s="26">
        <f t="shared" si="23"/>
        <v>-440.6</v>
      </c>
      <c r="K21" s="26">
        <f t="shared" si="23"/>
        <v>-259.3</v>
      </c>
      <c r="L21" s="26">
        <f t="shared" si="23"/>
        <v>-494.8</v>
      </c>
      <c r="M21" s="26">
        <f t="shared" si="23"/>
        <v>-452.9</v>
      </c>
      <c r="N21" s="26">
        <f t="shared" si="23"/>
        <v>-460.4</v>
      </c>
      <c r="O21" s="26">
        <f t="shared" si="23"/>
        <v>-88.999999999999943</v>
      </c>
      <c r="P21" s="26">
        <f t="shared" si="23"/>
        <v>-208.19999999999996</v>
      </c>
      <c r="Q21" s="26">
        <f t="shared" si="23"/>
        <v>-357.5</v>
      </c>
      <c r="R21" s="26">
        <f t="shared" si="23"/>
        <v>-428.59999999999997</v>
      </c>
      <c r="S21" s="26">
        <f t="shared" si="23"/>
        <v>-334.3</v>
      </c>
      <c r="T21" s="26">
        <f t="shared" si="23"/>
        <v>-385.50000000000006</v>
      </c>
      <c r="U21" s="26">
        <f t="shared" ref="U21:AC21" si="24">SUM(T10:T15,U4:U9)</f>
        <v>-683.6</v>
      </c>
      <c r="V21" s="26">
        <f t="shared" si="24"/>
        <v>-632.70000000000005</v>
      </c>
      <c r="W21" s="26">
        <f t="shared" si="24"/>
        <v>-476.6</v>
      </c>
      <c r="X21" s="26">
        <f t="shared" si="24"/>
        <v>-351.6</v>
      </c>
      <c r="Y21" s="26">
        <f t="shared" si="24"/>
        <v>-496.9</v>
      </c>
      <c r="Z21" s="26">
        <f t="shared" si="24"/>
        <v>-480.2000000000001</v>
      </c>
      <c r="AA21" s="26">
        <f t="shared" si="24"/>
        <v>-564.50000000000011</v>
      </c>
      <c r="AB21" s="26">
        <f t="shared" si="24"/>
        <v>-244.1</v>
      </c>
      <c r="AC21" s="26">
        <f t="shared" si="24"/>
        <v>-157.88800000000001</v>
      </c>
      <c r="AD21" s="26"/>
      <c r="AE21" s="6">
        <f>AVERAGE(B21:AC21)</f>
        <v>-398.51807407407421</v>
      </c>
    </row>
    <row r="22" spans="1:84" ht="12.75">
      <c r="A22" s="1" t="s">
        <v>88</v>
      </c>
      <c r="C22" s="9">
        <f>TREND($C$21:$AB$21,$C$3:$AB$3,C3,TRUE)</f>
        <v>-361.18376068375983</v>
      </c>
      <c r="D22" s="9">
        <f t="shared" ref="D22:AB22" si="25">TREND($C$21:$AB$21,$C$3:$AB$3,D3,TRUE)</f>
        <v>-364.91090598290521</v>
      </c>
      <c r="E22" s="9">
        <f t="shared" si="25"/>
        <v>-368.63805128205058</v>
      </c>
      <c r="F22" s="9">
        <f t="shared" si="25"/>
        <v>-372.36519658119596</v>
      </c>
      <c r="G22" s="9">
        <f t="shared" si="25"/>
        <v>-376.09234188034134</v>
      </c>
      <c r="H22" s="9">
        <f t="shared" si="25"/>
        <v>-379.81948717948671</v>
      </c>
      <c r="I22" s="9">
        <f t="shared" si="25"/>
        <v>-383.54663247863209</v>
      </c>
      <c r="J22" s="9">
        <f t="shared" si="25"/>
        <v>-387.27377777777747</v>
      </c>
      <c r="K22" s="9">
        <f t="shared" si="25"/>
        <v>-391.00092307692285</v>
      </c>
      <c r="L22" s="9">
        <f t="shared" si="25"/>
        <v>-394.72806837606731</v>
      </c>
      <c r="M22" s="9">
        <f t="shared" si="25"/>
        <v>-398.45521367521269</v>
      </c>
      <c r="N22" s="9">
        <f t="shared" si="25"/>
        <v>-402.18235897435807</v>
      </c>
      <c r="O22" s="9">
        <f t="shared" si="25"/>
        <v>-405.90950427350344</v>
      </c>
      <c r="P22" s="9">
        <f t="shared" si="25"/>
        <v>-409.63664957264882</v>
      </c>
      <c r="Q22" s="9">
        <f t="shared" si="25"/>
        <v>-413.3637948717942</v>
      </c>
      <c r="R22" s="9">
        <f t="shared" si="25"/>
        <v>-417.09094017093958</v>
      </c>
      <c r="S22" s="9">
        <f t="shared" si="25"/>
        <v>-420.81808547008495</v>
      </c>
      <c r="T22" s="9">
        <f t="shared" si="25"/>
        <v>-424.54523076923033</v>
      </c>
      <c r="U22" s="9">
        <f t="shared" si="25"/>
        <v>-428.27237606837571</v>
      </c>
      <c r="V22" s="9">
        <f t="shared" si="25"/>
        <v>-431.99952136752108</v>
      </c>
      <c r="W22" s="9">
        <f t="shared" si="25"/>
        <v>-435.72666666666646</v>
      </c>
      <c r="X22" s="9">
        <f t="shared" si="25"/>
        <v>-439.45381196581093</v>
      </c>
      <c r="Y22" s="9">
        <f t="shared" si="25"/>
        <v>-443.18095726495631</v>
      </c>
      <c r="Z22" s="9">
        <f t="shared" si="25"/>
        <v>-446.90810256410168</v>
      </c>
      <c r="AA22" s="9">
        <f t="shared" si="25"/>
        <v>-450.63524786324706</v>
      </c>
      <c r="AB22" s="9">
        <f t="shared" si="25"/>
        <v>-454.36239316239244</v>
      </c>
      <c r="AC22" s="9"/>
      <c r="AD22" s="9"/>
      <c r="AE22" s="6"/>
    </row>
    <row r="23" spans="1:84" ht="12.75">
      <c r="A23" s="1" t="s">
        <v>136</v>
      </c>
      <c r="B23" s="6"/>
      <c r="C23" s="6">
        <f>SUM(B12:B15,C4:C7)</f>
        <v>-382.9</v>
      </c>
      <c r="D23" s="6">
        <f t="shared" ref="D23:T23" si="26">SUM(C12:C15,D4:D7)</f>
        <v>-701.9</v>
      </c>
      <c r="E23" s="6">
        <f t="shared" si="26"/>
        <v>-416.00000000000006</v>
      </c>
      <c r="F23" s="6">
        <f t="shared" si="26"/>
        <v>-280.89999999999998</v>
      </c>
      <c r="G23" s="6">
        <f t="shared" si="26"/>
        <v>-700</v>
      </c>
      <c r="H23" s="6">
        <f t="shared" si="26"/>
        <v>-258.79999999999995</v>
      </c>
      <c r="I23" s="6">
        <f t="shared" si="26"/>
        <v>-598.90000000000009</v>
      </c>
      <c r="J23" s="6">
        <f t="shared" si="26"/>
        <v>-431.8</v>
      </c>
      <c r="K23" s="6">
        <f t="shared" si="26"/>
        <v>-350.59999999999997</v>
      </c>
      <c r="L23" s="6">
        <f t="shared" si="26"/>
        <v>-537.09999999999991</v>
      </c>
      <c r="M23" s="6">
        <f t="shared" si="26"/>
        <v>-504.7</v>
      </c>
      <c r="N23" s="6">
        <f t="shared" si="26"/>
        <v>-431.1</v>
      </c>
      <c r="O23" s="6">
        <f t="shared" si="26"/>
        <v>-327.29999999999995</v>
      </c>
      <c r="P23" s="6">
        <f t="shared" si="26"/>
        <v>-510</v>
      </c>
      <c r="Q23" s="6">
        <f t="shared" si="26"/>
        <v>-505.90000000000003</v>
      </c>
      <c r="R23" s="6">
        <f t="shared" si="26"/>
        <v>-416.6</v>
      </c>
      <c r="S23" s="6">
        <f t="shared" si="26"/>
        <v>-587.1</v>
      </c>
      <c r="T23" s="6">
        <f t="shared" si="26"/>
        <v>-393</v>
      </c>
      <c r="U23" s="6">
        <f t="shared" ref="U23:AC23" si="27">SUM(T12:T15,U4:U7)</f>
        <v>-642.30000000000007</v>
      </c>
      <c r="V23" s="6">
        <f t="shared" si="27"/>
        <v>-698.5</v>
      </c>
      <c r="W23" s="6">
        <f t="shared" si="27"/>
        <v>-445.80000000000007</v>
      </c>
      <c r="X23" s="6">
        <f t="shared" si="27"/>
        <v>-428.20000000000005</v>
      </c>
      <c r="Y23" s="6">
        <f t="shared" si="27"/>
        <v>-524.4</v>
      </c>
      <c r="Z23" s="6">
        <f t="shared" si="27"/>
        <v>-644.10000000000014</v>
      </c>
      <c r="AA23" s="6">
        <f t="shared" si="27"/>
        <v>-619.90000000000009</v>
      </c>
      <c r="AB23" s="6">
        <f t="shared" si="27"/>
        <v>-424.29999999999995</v>
      </c>
      <c r="AC23" s="6">
        <f t="shared" si="27"/>
        <v>-446.4</v>
      </c>
      <c r="AD23" s="6"/>
      <c r="AE23" s="6">
        <f t="shared" ref="AE23:AE26" si="28">AVERAGE(B23:AC23)</f>
        <v>-489.20370370370364</v>
      </c>
      <c r="AF23" s="17"/>
    </row>
    <row r="24" spans="1:84" ht="12.75">
      <c r="A24" s="1" t="s">
        <v>94</v>
      </c>
      <c r="B24" s="6"/>
      <c r="C24" s="6">
        <f t="shared" ref="C24:V24" si="29">SUM(B15,C4:C5)</f>
        <v>-203.39999999999998</v>
      </c>
      <c r="D24" s="6">
        <f t="shared" si="29"/>
        <v>-350.09999999999997</v>
      </c>
      <c r="E24" s="6">
        <f t="shared" si="29"/>
        <v>-283.60000000000002</v>
      </c>
      <c r="F24" s="6">
        <f t="shared" si="29"/>
        <v>-200.39999999999998</v>
      </c>
      <c r="G24" s="6">
        <f t="shared" si="29"/>
        <v>-392.90000000000003</v>
      </c>
      <c r="H24" s="6">
        <f t="shared" si="29"/>
        <v>-168.3</v>
      </c>
      <c r="I24" s="6">
        <f t="shared" si="29"/>
        <v>-278.10000000000002</v>
      </c>
      <c r="J24" s="6">
        <f t="shared" si="29"/>
        <v>-240.7</v>
      </c>
      <c r="K24" s="6">
        <f t="shared" si="29"/>
        <v>-214.3</v>
      </c>
      <c r="L24" s="6">
        <f t="shared" si="29"/>
        <v>-277.09999999999997</v>
      </c>
      <c r="M24" s="6">
        <f t="shared" si="29"/>
        <v>-257.20000000000005</v>
      </c>
      <c r="N24" s="6">
        <f t="shared" si="29"/>
        <v>-276.59999999999997</v>
      </c>
      <c r="O24" s="6">
        <f t="shared" si="29"/>
        <v>-168.29999999999998</v>
      </c>
      <c r="P24" s="6">
        <f t="shared" si="29"/>
        <v>-299.90000000000003</v>
      </c>
      <c r="Q24" s="6">
        <f t="shared" si="29"/>
        <v>-261</v>
      </c>
      <c r="R24" s="6">
        <f t="shared" si="29"/>
        <v>-201.60000000000002</v>
      </c>
      <c r="S24" s="6">
        <f t="shared" si="29"/>
        <v>-321.20000000000005</v>
      </c>
      <c r="T24" s="6">
        <f t="shared" si="29"/>
        <v>-288.60000000000002</v>
      </c>
      <c r="U24" s="6">
        <f t="shared" si="29"/>
        <v>-336.09999999999997</v>
      </c>
      <c r="V24" s="6">
        <f t="shared" si="29"/>
        <v>-326.39999999999998</v>
      </c>
      <c r="W24" s="6">
        <f t="shared" ref="W24:AC24" si="30">SUM(V15,W4:W5)</f>
        <v>-347.70000000000005</v>
      </c>
      <c r="X24" s="6">
        <f t="shared" si="30"/>
        <v>-152.4</v>
      </c>
      <c r="Y24" s="6">
        <f t="shared" si="30"/>
        <v>-387.4</v>
      </c>
      <c r="Z24" s="6">
        <f t="shared" si="30"/>
        <v>-314.30000000000007</v>
      </c>
      <c r="AA24" s="6">
        <f t="shared" si="30"/>
        <v>-385.4</v>
      </c>
      <c r="AB24" s="6">
        <f t="shared" si="30"/>
        <v>-122.39999999999998</v>
      </c>
      <c r="AC24" s="6">
        <f t="shared" si="30"/>
        <v>-201.10000000000002</v>
      </c>
      <c r="AD24" s="6">
        <f>SUM(AC15,AD4:AD5)</f>
        <v>-422.9</v>
      </c>
      <c r="AE24" s="6">
        <f t="shared" si="28"/>
        <v>-268.75925925925924</v>
      </c>
    </row>
    <row r="25" spans="1:84" ht="12.75">
      <c r="A25" s="1" t="s">
        <v>141</v>
      </c>
      <c r="B25" s="26">
        <f>SUM(B12:B15)</f>
        <v>-221.09999999999997</v>
      </c>
      <c r="C25" s="26">
        <f t="shared" ref="C25:X25" si="31">SUM(C12:C15)</f>
        <v>-377.5</v>
      </c>
      <c r="D25" s="26">
        <f t="shared" si="31"/>
        <v>-148</v>
      </c>
      <c r="E25" s="26">
        <f t="shared" si="31"/>
        <v>-138.10000000000002</v>
      </c>
      <c r="F25" s="26">
        <f t="shared" si="31"/>
        <v>-313.89999999999998</v>
      </c>
      <c r="G25" s="26">
        <f t="shared" si="31"/>
        <v>-28.699999999999982</v>
      </c>
      <c r="H25" s="26">
        <f t="shared" si="31"/>
        <v>-269.8</v>
      </c>
      <c r="I25" s="26">
        <f t="shared" si="31"/>
        <v>-242</v>
      </c>
      <c r="J25" s="26">
        <f t="shared" si="31"/>
        <v>-123.2</v>
      </c>
      <c r="K25" s="26">
        <f t="shared" si="31"/>
        <v>-317.29999999999995</v>
      </c>
      <c r="L25" s="26">
        <f t="shared" si="31"/>
        <v>-241.8</v>
      </c>
      <c r="M25" s="26">
        <f t="shared" si="31"/>
        <v>-241.5</v>
      </c>
      <c r="N25" s="26">
        <f t="shared" si="31"/>
        <v>-116.29999999999998</v>
      </c>
      <c r="O25" s="26">
        <f t="shared" si="31"/>
        <v>-162.1</v>
      </c>
      <c r="P25" s="26">
        <f t="shared" si="31"/>
        <v>-196.20000000000002</v>
      </c>
      <c r="Q25" s="26">
        <f t="shared" si="31"/>
        <v>-135.79999999999998</v>
      </c>
      <c r="R25" s="26">
        <f t="shared" si="31"/>
        <v>-338.2</v>
      </c>
      <c r="S25" s="26">
        <f t="shared" si="31"/>
        <v>-246.3</v>
      </c>
      <c r="T25" s="26">
        <f t="shared" si="31"/>
        <v>-327.90000000000003</v>
      </c>
      <c r="U25" s="26">
        <f t="shared" si="31"/>
        <v>-399.9</v>
      </c>
      <c r="V25" s="26">
        <f t="shared" si="31"/>
        <v>-267.79999999999995</v>
      </c>
      <c r="W25" s="26">
        <f t="shared" si="31"/>
        <v>-360.30000000000007</v>
      </c>
      <c r="X25" s="26">
        <f t="shared" si="31"/>
        <v>-220.5</v>
      </c>
      <c r="Y25" s="26">
        <f t="shared" ref="Y25:AA25" si="32">SUM(Y12:Y15)</f>
        <v>-228</v>
      </c>
      <c r="Z25" s="26">
        <f t="shared" si="32"/>
        <v>-264.7</v>
      </c>
      <c r="AA25" s="26">
        <f t="shared" si="32"/>
        <v>-217.39999999999998</v>
      </c>
      <c r="AB25" s="26">
        <f t="shared" ref="AB25:AC25" si="33">SUM(AB12:AB15)</f>
        <v>-247.3</v>
      </c>
      <c r="AC25" s="26">
        <f t="shared" si="33"/>
        <v>-343.1</v>
      </c>
      <c r="AD25" s="26"/>
      <c r="AE25" s="6">
        <f t="shared" si="28"/>
        <v>-240.52500000000001</v>
      </c>
    </row>
    <row r="26" spans="1:84" ht="12.75">
      <c r="A26" s="1" t="s">
        <v>166</v>
      </c>
      <c r="B26" s="26"/>
      <c r="C26" s="26">
        <f t="shared" ref="C26:S26" si="34">SUM(B10:B15,C4:C15)</f>
        <v>-663.3</v>
      </c>
      <c r="D26" s="26">
        <f t="shared" si="34"/>
        <v>-663.3</v>
      </c>
      <c r="E26" s="26">
        <f t="shared" si="34"/>
        <v>-299.60000000000002</v>
      </c>
      <c r="F26" s="26">
        <f t="shared" si="34"/>
        <v>-428</v>
      </c>
      <c r="G26" s="26">
        <f t="shared" si="34"/>
        <v>-668.59999999999991</v>
      </c>
      <c r="H26" s="26">
        <f t="shared" si="34"/>
        <v>-503.70000000000005</v>
      </c>
      <c r="I26" s="26">
        <f t="shared" si="34"/>
        <v>-896.00000000000011</v>
      </c>
      <c r="J26" s="26">
        <f t="shared" si="34"/>
        <v>-511.90000000000009</v>
      </c>
      <c r="K26" s="26">
        <f t="shared" si="34"/>
        <v>-560.5</v>
      </c>
      <c r="L26" s="26">
        <f t="shared" si="34"/>
        <v>-721</v>
      </c>
      <c r="M26" s="26">
        <f t="shared" si="34"/>
        <v>-684.5</v>
      </c>
      <c r="N26" s="26">
        <f t="shared" si="34"/>
        <v>-359.9</v>
      </c>
      <c r="O26" s="26">
        <f t="shared" si="34"/>
        <v>-198.89999999999995</v>
      </c>
      <c r="P26" s="26">
        <f t="shared" si="34"/>
        <v>-349.29999999999995</v>
      </c>
      <c r="Q26" s="26">
        <f t="shared" si="34"/>
        <v>-521.59999999999991</v>
      </c>
      <c r="R26" s="26">
        <f t="shared" si="34"/>
        <v>-645.79999999999995</v>
      </c>
      <c r="S26" s="26">
        <f t="shared" si="34"/>
        <v>-583.29999999999995</v>
      </c>
      <c r="T26" s="26">
        <f t="shared" ref="T26:AC26" si="35">SUM(S10:S15,T4:T15)</f>
        <v>-770.8</v>
      </c>
      <c r="U26" s="26">
        <f t="shared" si="35"/>
        <v>-1092.5</v>
      </c>
      <c r="V26" s="26">
        <f t="shared" si="35"/>
        <v>-926.8</v>
      </c>
      <c r="W26" s="26">
        <f t="shared" si="35"/>
        <v>-801.00000000000023</v>
      </c>
      <c r="X26" s="26">
        <f t="shared" si="35"/>
        <v>-531.20000000000005</v>
      </c>
      <c r="Y26" s="26">
        <f t="shared" si="35"/>
        <v>-641.6</v>
      </c>
      <c r="Z26" s="26">
        <f t="shared" si="35"/>
        <v>-778.10000000000014</v>
      </c>
      <c r="AA26" s="26">
        <f t="shared" si="35"/>
        <v>-649.40000000000009</v>
      </c>
      <c r="AB26" s="26">
        <f t="shared" si="35"/>
        <v>-239.2</v>
      </c>
      <c r="AC26" s="26">
        <f t="shared" si="35"/>
        <v>-547.1880000000001</v>
      </c>
      <c r="AD26" s="26"/>
      <c r="AE26" s="6">
        <f t="shared" si="28"/>
        <v>-601.36992592592583</v>
      </c>
    </row>
    <row r="27" spans="1:84" ht="12.75">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25"/>
    </row>
    <row r="28" spans="1:84" ht="12.75">
      <c r="A28" s="1" t="s">
        <v>21</v>
      </c>
      <c r="B28" s="1"/>
      <c r="C28" s="1"/>
      <c r="D28" s="1"/>
      <c r="E28" s="1"/>
      <c r="F28" s="1"/>
      <c r="G28" s="1"/>
      <c r="H28" s="1"/>
      <c r="I28" s="1"/>
      <c r="J28" s="1"/>
      <c r="K28" s="1"/>
      <c r="L28" s="1"/>
      <c r="M28" s="1"/>
      <c r="N28" s="1"/>
      <c r="O28" s="1"/>
      <c r="P28" s="1"/>
      <c r="Q28" s="1"/>
      <c r="R28" s="1"/>
      <c r="S28" s="1"/>
      <c r="T28" s="4"/>
      <c r="U28" s="4"/>
      <c r="V28" s="4"/>
      <c r="W28" s="4"/>
      <c r="X28" s="4"/>
      <c r="Y28" s="4"/>
      <c r="Z28" s="4"/>
      <c r="AA28" s="4"/>
      <c r="AB28" s="4"/>
      <c r="AC28" s="4"/>
      <c r="AD28" s="4"/>
      <c r="AE28" s="1" t="s">
        <v>0</v>
      </c>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8"/>
      <c r="BP28" s="8"/>
      <c r="BQ28" s="8"/>
      <c r="BR28" s="8"/>
      <c r="BS28" s="8"/>
      <c r="BT28" s="8"/>
      <c r="BU28" s="8"/>
      <c r="BV28" s="8"/>
      <c r="BW28" s="8"/>
      <c r="BX28" s="8"/>
      <c r="BY28" s="8"/>
      <c r="BZ28" s="8"/>
      <c r="CA28" s="8"/>
      <c r="CB28" s="8"/>
      <c r="CC28" s="8"/>
      <c r="CD28" s="8"/>
      <c r="CE28" s="8"/>
      <c r="CF28" s="8"/>
    </row>
    <row r="29" spans="1:84" ht="12.7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8" t="s">
        <v>1</v>
      </c>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8"/>
      <c r="BP29" s="8"/>
      <c r="BQ29" s="8"/>
      <c r="BR29" s="8"/>
      <c r="BS29" s="8"/>
      <c r="BT29" s="8"/>
      <c r="BU29" s="8"/>
      <c r="BV29" s="8"/>
      <c r="BW29" s="8"/>
      <c r="BX29" s="8"/>
      <c r="BY29" s="8"/>
      <c r="BZ29" s="8"/>
      <c r="CA29" s="8"/>
      <c r="CB29" s="8"/>
      <c r="CC29" s="8"/>
      <c r="CD29" s="8"/>
      <c r="CE29" s="8"/>
      <c r="CF29" s="8"/>
    </row>
    <row r="30" spans="1:84" ht="12.75">
      <c r="B30" s="5">
        <v>1996</v>
      </c>
      <c r="C30" s="5">
        <v>1997</v>
      </c>
      <c r="D30" s="5">
        <v>1998</v>
      </c>
      <c r="E30" s="5">
        <v>1999</v>
      </c>
      <c r="F30" s="1">
        <v>2000</v>
      </c>
      <c r="G30" s="1">
        <v>2001</v>
      </c>
      <c r="H30" s="1">
        <v>2002</v>
      </c>
      <c r="I30" s="1">
        <v>2003</v>
      </c>
      <c r="J30" s="1">
        <v>2004</v>
      </c>
      <c r="K30" s="1">
        <v>2005</v>
      </c>
      <c r="L30" s="1">
        <v>2006</v>
      </c>
      <c r="M30" s="1">
        <v>2007</v>
      </c>
      <c r="N30" s="1">
        <v>2008</v>
      </c>
      <c r="O30" s="1">
        <v>2009</v>
      </c>
      <c r="P30" s="1">
        <v>2010</v>
      </c>
      <c r="Q30" s="1">
        <v>2011</v>
      </c>
      <c r="R30" s="1">
        <v>2012</v>
      </c>
      <c r="S30" s="1">
        <v>2013</v>
      </c>
      <c r="T30" s="25">
        <v>2014</v>
      </c>
      <c r="U30" s="25">
        <v>2015</v>
      </c>
      <c r="V30" s="5">
        <v>2016</v>
      </c>
      <c r="W30" s="5">
        <v>2017</v>
      </c>
      <c r="X30" s="5">
        <v>2018</v>
      </c>
      <c r="Y30" s="5">
        <v>2019</v>
      </c>
      <c r="Z30" s="5">
        <v>2020</v>
      </c>
      <c r="AA30" s="5">
        <v>2021</v>
      </c>
      <c r="AB30" s="5">
        <v>2022</v>
      </c>
      <c r="AC30" s="5">
        <v>2023</v>
      </c>
      <c r="AD30" s="5">
        <v>2024</v>
      </c>
      <c r="AE30" s="18" t="s">
        <v>340</v>
      </c>
    </row>
    <row r="31" spans="1:84" ht="12.75">
      <c r="A31" s="5" t="s">
        <v>2</v>
      </c>
      <c r="B31" s="4">
        <v>17.3</v>
      </c>
      <c r="C31" s="4">
        <v>74.099999999999994</v>
      </c>
      <c r="D31" s="1">
        <v>19.3</v>
      </c>
      <c r="E31" s="1">
        <v>46.6</v>
      </c>
      <c r="F31" s="1">
        <v>79.2</v>
      </c>
      <c r="G31" s="1">
        <v>2.2000000000000002</v>
      </c>
      <c r="H31" s="1">
        <v>70.8</v>
      </c>
      <c r="I31" s="6">
        <v>25.2</v>
      </c>
      <c r="J31" s="1">
        <v>25</v>
      </c>
      <c r="K31" s="1">
        <v>65.2</v>
      </c>
      <c r="L31" s="1">
        <v>52.2</v>
      </c>
      <c r="M31" s="1">
        <v>58</v>
      </c>
      <c r="N31" s="1">
        <v>19.399999999999999</v>
      </c>
      <c r="O31" s="1">
        <v>10</v>
      </c>
      <c r="P31" s="1">
        <v>40.6</v>
      </c>
      <c r="Q31" s="1">
        <v>40.200000000000003</v>
      </c>
      <c r="R31" s="1">
        <v>25.6</v>
      </c>
      <c r="S31" s="1">
        <v>59</v>
      </c>
      <c r="T31" s="25">
        <v>79.2</v>
      </c>
      <c r="U31" s="25">
        <v>4.4000000000000004</v>
      </c>
      <c r="V31" s="25">
        <v>69.2</v>
      </c>
      <c r="W31" s="25">
        <v>27.2</v>
      </c>
      <c r="X31" s="25">
        <v>80.400000000000006</v>
      </c>
      <c r="Y31" s="25">
        <v>3.8</v>
      </c>
      <c r="Z31" s="25">
        <v>0.2</v>
      </c>
      <c r="AA31" s="25">
        <v>7.8</v>
      </c>
      <c r="AB31" s="25">
        <v>12.6</v>
      </c>
      <c r="AC31" s="25">
        <v>60.4</v>
      </c>
      <c r="AD31" s="25">
        <v>6.6</v>
      </c>
      <c r="AE31" s="6">
        <f>AVERAGE(B31:AC31)</f>
        <v>38.396428571428579</v>
      </c>
    </row>
    <row r="32" spans="1:84" ht="12.75">
      <c r="A32" s="5" t="s">
        <v>3</v>
      </c>
      <c r="B32" s="4">
        <v>56.4</v>
      </c>
      <c r="C32" s="4">
        <v>40</v>
      </c>
      <c r="D32" s="1">
        <v>46.5</v>
      </c>
      <c r="E32" s="1">
        <v>13.3</v>
      </c>
      <c r="F32" s="1">
        <v>24</v>
      </c>
      <c r="G32" s="1">
        <v>5.6</v>
      </c>
      <c r="H32" s="1">
        <v>43.6</v>
      </c>
      <c r="I32" s="6">
        <v>21.8</v>
      </c>
      <c r="J32" s="1">
        <v>123.8</v>
      </c>
      <c r="K32" s="1">
        <v>27.6</v>
      </c>
      <c r="L32" s="1">
        <v>34</v>
      </c>
      <c r="M32" s="1">
        <v>9.8000000000000007</v>
      </c>
      <c r="N32" s="1">
        <v>26</v>
      </c>
      <c r="O32" s="1">
        <v>98.2</v>
      </c>
      <c r="P32" s="1">
        <v>6.4</v>
      </c>
      <c r="Q32" s="1">
        <v>11.8</v>
      </c>
      <c r="R32" s="1">
        <v>38</v>
      </c>
      <c r="S32" s="1">
        <v>18.600000000000001</v>
      </c>
      <c r="T32" s="25">
        <v>18</v>
      </c>
      <c r="U32" s="25">
        <v>15.2</v>
      </c>
      <c r="V32" s="25">
        <v>18</v>
      </c>
      <c r="W32" s="25">
        <v>61.8</v>
      </c>
      <c r="X32" s="25">
        <v>181.4</v>
      </c>
      <c r="Y32" s="25">
        <v>8</v>
      </c>
      <c r="Z32" s="25">
        <v>8.6</v>
      </c>
      <c r="AA32" s="25">
        <v>22.8</v>
      </c>
      <c r="AB32" s="25">
        <v>153.4</v>
      </c>
      <c r="AC32" s="25">
        <v>40.200000000000003</v>
      </c>
      <c r="AD32" s="25">
        <v>12.6</v>
      </c>
      <c r="AE32" s="6">
        <f>AVERAGE(B32:AC32)</f>
        <v>41.885714285714286</v>
      </c>
    </row>
    <row r="33" spans="1:41" ht="12.75">
      <c r="A33" s="5" t="s">
        <v>4</v>
      </c>
      <c r="B33" s="4">
        <v>72.5</v>
      </c>
      <c r="C33" s="4">
        <v>47.1</v>
      </c>
      <c r="D33" s="1">
        <v>46</v>
      </c>
      <c r="E33" s="1">
        <v>44.2</v>
      </c>
      <c r="F33" s="1">
        <v>26</v>
      </c>
      <c r="G33" s="1">
        <v>11.8</v>
      </c>
      <c r="H33" s="1">
        <v>30.8</v>
      </c>
      <c r="I33" s="4">
        <v>22.2</v>
      </c>
      <c r="J33" s="1">
        <v>12.6</v>
      </c>
      <c r="K33" s="1">
        <v>76.8</v>
      </c>
      <c r="L33" s="1">
        <v>39.4</v>
      </c>
      <c r="M33" s="1">
        <v>11.8</v>
      </c>
      <c r="N33" s="1">
        <v>51.2</v>
      </c>
      <c r="O33" s="1">
        <v>10</v>
      </c>
      <c r="P33" s="1">
        <v>32.799999999999997</v>
      </c>
      <c r="Q33" s="1">
        <v>30.6</v>
      </c>
      <c r="R33" s="1">
        <v>58.6</v>
      </c>
      <c r="S33" s="1">
        <v>22</v>
      </c>
      <c r="T33" s="25">
        <v>26.6</v>
      </c>
      <c r="U33" s="25">
        <v>37.4</v>
      </c>
      <c r="V33" s="25">
        <v>46.8</v>
      </c>
      <c r="W33" s="25">
        <v>47</v>
      </c>
      <c r="X33" s="25">
        <v>53.6</v>
      </c>
      <c r="Y33" s="25">
        <v>94.6</v>
      </c>
      <c r="Z33" s="25">
        <v>11.2</v>
      </c>
      <c r="AA33" s="25">
        <v>79.2</v>
      </c>
      <c r="AB33" s="25">
        <v>17</v>
      </c>
      <c r="AC33" s="25">
        <v>55.6</v>
      </c>
      <c r="AD33" s="25">
        <v>25</v>
      </c>
      <c r="AE33" s="6">
        <f t="shared" ref="AE33:AE42" si="36">AVERAGE(B33:AC33)</f>
        <v>39.835714285714289</v>
      </c>
    </row>
    <row r="34" spans="1:41" ht="12.75">
      <c r="A34" s="5" t="s">
        <v>5</v>
      </c>
      <c r="B34" s="4">
        <v>47.8</v>
      </c>
      <c r="C34" s="4">
        <v>43.4</v>
      </c>
      <c r="D34" s="1">
        <v>22</v>
      </c>
      <c r="E34" s="1">
        <v>24.6</v>
      </c>
      <c r="F34" s="1">
        <v>94.2</v>
      </c>
      <c r="G34" s="1">
        <v>20.8</v>
      </c>
      <c r="H34" s="1">
        <v>17.399999999999999</v>
      </c>
      <c r="I34" s="6">
        <v>10.4</v>
      </c>
      <c r="J34" s="1">
        <v>55.2</v>
      </c>
      <c r="K34" s="1">
        <v>5.4</v>
      </c>
      <c r="L34" s="1">
        <v>72.400000000000006</v>
      </c>
      <c r="M34" s="1">
        <v>48.8</v>
      </c>
      <c r="N34" s="1">
        <v>113</v>
      </c>
      <c r="O34" s="1">
        <v>56.2</v>
      </c>
      <c r="P34" s="1">
        <v>7.2</v>
      </c>
      <c r="Q34" s="1">
        <v>67.599999999999994</v>
      </c>
      <c r="R34" s="1">
        <v>35</v>
      </c>
      <c r="S34" s="1">
        <v>102.5</v>
      </c>
      <c r="T34" s="25">
        <v>149.80000000000001</v>
      </c>
      <c r="U34" s="25">
        <v>52</v>
      </c>
      <c r="V34" s="25">
        <v>25.6</v>
      </c>
      <c r="W34" s="25">
        <v>131.4</v>
      </c>
      <c r="X34" s="25">
        <v>52.2</v>
      </c>
      <c r="Y34" s="25">
        <v>80.2</v>
      </c>
      <c r="Z34" s="25">
        <v>24.2</v>
      </c>
      <c r="AA34" s="25">
        <v>7.8</v>
      </c>
      <c r="AB34" s="25">
        <v>9.6</v>
      </c>
      <c r="AC34" s="25">
        <v>35.799999999999997</v>
      </c>
      <c r="AD34" s="25"/>
      <c r="AE34" s="6">
        <f t="shared" si="36"/>
        <v>50.446428571428569</v>
      </c>
    </row>
    <row r="35" spans="1:41" ht="12.75">
      <c r="A35" s="5" t="s">
        <v>6</v>
      </c>
      <c r="B35" s="4">
        <v>40.1</v>
      </c>
      <c r="C35" s="4">
        <v>27.8</v>
      </c>
      <c r="D35" s="1">
        <v>49.6</v>
      </c>
      <c r="E35" s="1">
        <v>18.7</v>
      </c>
      <c r="F35" s="1">
        <v>57.2</v>
      </c>
      <c r="G35" s="1">
        <v>26.8</v>
      </c>
      <c r="H35" s="1">
        <v>30.8</v>
      </c>
      <c r="I35" s="6">
        <v>37.200000000000003</v>
      </c>
      <c r="J35" s="1">
        <v>51.8</v>
      </c>
      <c r="K35" s="1">
        <v>97</v>
      </c>
      <c r="L35" s="1">
        <v>42.6</v>
      </c>
      <c r="M35" s="1">
        <v>71</v>
      </c>
      <c r="N35" s="1">
        <v>4</v>
      </c>
      <c r="O35" s="1">
        <v>32.799999999999997</v>
      </c>
      <c r="P35" s="1">
        <v>167.2</v>
      </c>
      <c r="Q35" s="1">
        <v>120</v>
      </c>
      <c r="R35" s="1">
        <v>28.6</v>
      </c>
      <c r="S35" s="1">
        <v>94.4</v>
      </c>
      <c r="T35" s="25">
        <v>16</v>
      </c>
      <c r="U35" s="25">
        <v>20</v>
      </c>
      <c r="V35" s="25">
        <v>89.2</v>
      </c>
      <c r="W35" s="25">
        <v>57.2</v>
      </c>
      <c r="X35" s="25">
        <v>85.2</v>
      </c>
      <c r="Y35" s="25">
        <v>55</v>
      </c>
      <c r="Z35" s="25">
        <v>81.599999999999994</v>
      </c>
      <c r="AA35" s="25">
        <v>88.2</v>
      </c>
      <c r="AB35" s="25">
        <v>47.8</v>
      </c>
      <c r="AC35" s="6">
        <v>82.4</v>
      </c>
      <c r="AD35" s="6"/>
      <c r="AE35" s="6">
        <f t="shared" si="36"/>
        <v>57.864285714285714</v>
      </c>
    </row>
    <row r="36" spans="1:41" ht="12.75">
      <c r="A36" s="5" t="s">
        <v>7</v>
      </c>
      <c r="B36" s="4">
        <v>34</v>
      </c>
      <c r="C36" s="4">
        <v>62.9</v>
      </c>
      <c r="D36" s="1">
        <v>75.900000000000006</v>
      </c>
      <c r="E36" s="1">
        <v>81.8</v>
      </c>
      <c r="F36" s="1">
        <v>58.4</v>
      </c>
      <c r="G36" s="1">
        <v>74.599999999999994</v>
      </c>
      <c r="H36" s="1">
        <v>116</v>
      </c>
      <c r="I36" s="6">
        <v>75.2</v>
      </c>
      <c r="J36" s="1">
        <v>59.6</v>
      </c>
      <c r="K36" s="1">
        <v>14.6</v>
      </c>
      <c r="L36" s="1">
        <v>52.2</v>
      </c>
      <c r="M36" s="1">
        <v>45.4</v>
      </c>
      <c r="N36" s="1">
        <v>25.2</v>
      </c>
      <c r="O36" s="1">
        <v>52.2</v>
      </c>
      <c r="P36" s="1">
        <v>154.80000000000001</v>
      </c>
      <c r="Q36" s="1">
        <v>61.6</v>
      </c>
      <c r="R36" s="1">
        <v>80.2</v>
      </c>
      <c r="S36" s="1">
        <v>114.6</v>
      </c>
      <c r="T36" s="25">
        <v>98.3</v>
      </c>
      <c r="U36" s="25">
        <v>87</v>
      </c>
      <c r="V36" s="25">
        <v>76.8</v>
      </c>
      <c r="W36" s="25">
        <v>18.399999999999999</v>
      </c>
      <c r="X36" s="25">
        <v>39.4</v>
      </c>
      <c r="Y36" s="25">
        <v>18</v>
      </c>
      <c r="Z36" s="25">
        <v>77.599999999999994</v>
      </c>
      <c r="AA36" s="25">
        <v>75.599999999999994</v>
      </c>
      <c r="AB36" s="25">
        <v>80.400000000000006</v>
      </c>
      <c r="AC36" s="6">
        <v>22</v>
      </c>
      <c r="AD36" s="6"/>
      <c r="AE36" s="6">
        <f t="shared" si="36"/>
        <v>65.453571428571436</v>
      </c>
    </row>
    <row r="37" spans="1:41" ht="12.75">
      <c r="A37" s="5" t="s">
        <v>8</v>
      </c>
      <c r="B37" s="4">
        <v>116.2</v>
      </c>
      <c r="C37" s="4">
        <v>30.4</v>
      </c>
      <c r="D37" s="1">
        <v>174.1</v>
      </c>
      <c r="E37" s="1">
        <v>105</v>
      </c>
      <c r="F37" s="1">
        <v>42.4</v>
      </c>
      <c r="G37" s="1">
        <v>23.4</v>
      </c>
      <c r="H37" s="1">
        <v>18.399999999999999</v>
      </c>
      <c r="I37" s="5">
        <v>13.8</v>
      </c>
      <c r="J37" s="1">
        <v>92.2</v>
      </c>
      <c r="K37" s="1">
        <v>87.8</v>
      </c>
      <c r="L37" s="1">
        <v>40.799999999999997</v>
      </c>
      <c r="M37" s="1">
        <v>53.6</v>
      </c>
      <c r="N37" s="1">
        <v>152.6</v>
      </c>
      <c r="O37" s="1">
        <v>50.8</v>
      </c>
      <c r="P37" s="1">
        <v>57.6</v>
      </c>
      <c r="Q37" s="1">
        <v>40.6</v>
      </c>
      <c r="R37" s="1">
        <v>73</v>
      </c>
      <c r="S37" s="1">
        <v>34.799999999999997</v>
      </c>
      <c r="T37" s="25">
        <v>10</v>
      </c>
      <c r="U37" s="25">
        <v>35.200000000000003</v>
      </c>
      <c r="V37" s="25">
        <v>34.4</v>
      </c>
      <c r="W37" s="25">
        <v>62.4</v>
      </c>
      <c r="X37" s="25">
        <v>71.599999999999994</v>
      </c>
      <c r="Y37" s="25">
        <v>119.6</v>
      </c>
      <c r="Z37" s="25">
        <v>16.8</v>
      </c>
      <c r="AA37" s="25">
        <v>143.6</v>
      </c>
      <c r="AB37" s="25">
        <v>220.6</v>
      </c>
      <c r="AC37" s="6">
        <v>24</v>
      </c>
      <c r="AD37" s="6"/>
      <c r="AE37" s="6">
        <f t="shared" si="36"/>
        <v>69.4892857142857</v>
      </c>
    </row>
    <row r="38" spans="1:41" ht="12.75">
      <c r="A38" s="5" t="s">
        <v>9</v>
      </c>
      <c r="B38" s="4">
        <v>63.4</v>
      </c>
      <c r="C38" s="4">
        <v>35.6</v>
      </c>
      <c r="D38" s="1">
        <v>49.1</v>
      </c>
      <c r="E38" s="1">
        <v>40</v>
      </c>
      <c r="F38" s="1">
        <v>72.2</v>
      </c>
      <c r="G38" s="1">
        <v>52</v>
      </c>
      <c r="H38" s="1">
        <v>24.8</v>
      </c>
      <c r="I38" s="5">
        <v>26.2</v>
      </c>
      <c r="J38" s="1">
        <v>44.4</v>
      </c>
      <c r="K38" s="1">
        <v>14.8</v>
      </c>
      <c r="L38" s="1">
        <v>62.4</v>
      </c>
      <c r="M38" s="1">
        <v>42.6</v>
      </c>
      <c r="N38" s="1">
        <v>131.4</v>
      </c>
      <c r="O38" s="1">
        <v>82.2</v>
      </c>
      <c r="P38" s="1">
        <v>83.2</v>
      </c>
      <c r="Q38" s="1">
        <v>52.6</v>
      </c>
      <c r="R38" s="1">
        <v>123.2</v>
      </c>
      <c r="S38" s="1">
        <v>65.400000000000006</v>
      </c>
      <c r="T38" s="25">
        <v>9.6</v>
      </c>
      <c r="U38" s="25">
        <v>49.8</v>
      </c>
      <c r="V38" s="25">
        <v>39.200000000000003</v>
      </c>
      <c r="W38" s="25">
        <v>65.8</v>
      </c>
      <c r="X38" s="25">
        <v>59.6</v>
      </c>
      <c r="Y38" s="25">
        <v>56.6</v>
      </c>
      <c r="Z38" s="25">
        <v>49.6</v>
      </c>
      <c r="AA38" s="25">
        <v>71.2</v>
      </c>
      <c r="AB38" s="25">
        <v>112.4</v>
      </c>
      <c r="AC38" s="25">
        <v>24.2</v>
      </c>
      <c r="AD38" s="25"/>
      <c r="AE38" s="6">
        <f t="shared" si="36"/>
        <v>57.267857142857146</v>
      </c>
    </row>
    <row r="39" spans="1:41" ht="12.75">
      <c r="A39" s="5" t="s">
        <v>10</v>
      </c>
      <c r="B39" s="4">
        <v>53.6</v>
      </c>
      <c r="C39" s="4">
        <v>50.1</v>
      </c>
      <c r="D39" s="1">
        <v>48.1</v>
      </c>
      <c r="E39" s="1">
        <v>25.9</v>
      </c>
      <c r="F39" s="1">
        <v>41.4</v>
      </c>
      <c r="G39" s="1">
        <v>12.6</v>
      </c>
      <c r="H39" s="1">
        <v>53</v>
      </c>
      <c r="I39" s="5">
        <v>95.4</v>
      </c>
      <c r="J39" s="1">
        <v>83.4</v>
      </c>
      <c r="K39" s="1">
        <v>19.2</v>
      </c>
      <c r="L39" s="1">
        <v>7</v>
      </c>
      <c r="M39" s="1">
        <v>35.4</v>
      </c>
      <c r="N39" s="1">
        <v>75.8</v>
      </c>
      <c r="O39" s="1">
        <v>50.2</v>
      </c>
      <c r="P39" s="1">
        <v>93</v>
      </c>
      <c r="Q39" s="1">
        <v>33.799999999999997</v>
      </c>
      <c r="R39" s="1">
        <v>32.4</v>
      </c>
      <c r="S39" s="1">
        <v>67.2</v>
      </c>
      <c r="T39" s="25">
        <v>41</v>
      </c>
      <c r="U39" s="25">
        <v>54.4</v>
      </c>
      <c r="V39" s="25">
        <v>26.4</v>
      </c>
      <c r="W39" s="25">
        <v>49.8</v>
      </c>
      <c r="X39" s="25">
        <v>36.200000000000003</v>
      </c>
      <c r="Y39" s="25">
        <v>63.4</v>
      </c>
      <c r="Z39" s="25">
        <v>64.599999999999994</v>
      </c>
      <c r="AA39" s="25">
        <v>52.6</v>
      </c>
      <c r="AB39" s="25">
        <v>38.6</v>
      </c>
      <c r="AC39" s="25">
        <v>48.2</v>
      </c>
      <c r="AD39" s="25"/>
      <c r="AE39" s="6">
        <f t="shared" si="36"/>
        <v>48.310714285714276</v>
      </c>
    </row>
    <row r="40" spans="1:41" ht="12.75">
      <c r="A40" s="5" t="s">
        <v>11</v>
      </c>
      <c r="B40" s="4">
        <v>55</v>
      </c>
      <c r="C40" s="4">
        <v>26.5</v>
      </c>
      <c r="D40" s="1">
        <v>144.5</v>
      </c>
      <c r="E40" s="1">
        <v>42.4</v>
      </c>
      <c r="F40" s="1">
        <v>57.8</v>
      </c>
      <c r="G40" s="1">
        <v>161</v>
      </c>
      <c r="H40" s="1">
        <v>15.2</v>
      </c>
      <c r="I40" s="5">
        <v>57.4</v>
      </c>
      <c r="J40" s="1">
        <v>83</v>
      </c>
      <c r="K40" s="1">
        <v>53.6</v>
      </c>
      <c r="L40" s="1">
        <v>83.4</v>
      </c>
      <c r="M40" s="1">
        <v>90.8</v>
      </c>
      <c r="N40" s="1">
        <v>73.400000000000006</v>
      </c>
      <c r="O40" s="1">
        <v>115.4</v>
      </c>
      <c r="P40" s="1">
        <v>24</v>
      </c>
      <c r="Q40" s="1">
        <v>85.4</v>
      </c>
      <c r="R40" s="1">
        <v>53</v>
      </c>
      <c r="S40" s="1">
        <v>56</v>
      </c>
      <c r="T40" s="25">
        <v>22.4</v>
      </c>
      <c r="U40" s="25">
        <v>6</v>
      </c>
      <c r="V40" s="25">
        <v>58.6</v>
      </c>
      <c r="W40" s="25">
        <v>32.4</v>
      </c>
      <c r="X40" s="25">
        <v>33.799999999999997</v>
      </c>
      <c r="Y40" s="25">
        <v>28</v>
      </c>
      <c r="Z40" s="25">
        <v>22.4</v>
      </c>
      <c r="AA40" s="25">
        <v>70.2</v>
      </c>
      <c r="AB40" s="25">
        <v>16.8</v>
      </c>
      <c r="AC40" s="25">
        <v>32.6</v>
      </c>
      <c r="AD40" s="25"/>
      <c r="AE40" s="6">
        <f t="shared" si="36"/>
        <v>57.178571428571431</v>
      </c>
    </row>
    <row r="41" spans="1:41" ht="12.75">
      <c r="A41" s="5" t="s">
        <v>12</v>
      </c>
      <c r="B41" s="4">
        <v>63.3</v>
      </c>
      <c r="C41" s="4">
        <v>9.8000000000000007</v>
      </c>
      <c r="D41" s="1">
        <v>36.200000000000003</v>
      </c>
      <c r="E41" s="1">
        <v>154.6</v>
      </c>
      <c r="F41" s="1">
        <v>17.600000000000001</v>
      </c>
      <c r="G41" s="1">
        <v>123.4</v>
      </c>
      <c r="H41" s="1">
        <v>37.4</v>
      </c>
      <c r="I41" s="5">
        <v>39.200000000000003</v>
      </c>
      <c r="J41" s="1">
        <v>56.6</v>
      </c>
      <c r="K41" s="1">
        <v>13.4</v>
      </c>
      <c r="L41" s="1">
        <v>76</v>
      </c>
      <c r="M41" s="1">
        <v>8.8000000000000007</v>
      </c>
      <c r="N41" s="1">
        <v>54.4</v>
      </c>
      <c r="O41" s="1">
        <v>32.200000000000003</v>
      </c>
      <c r="P41" s="1">
        <v>27</v>
      </c>
      <c r="Q41" s="1">
        <v>50.4</v>
      </c>
      <c r="R41" s="1">
        <v>7</v>
      </c>
      <c r="S41" s="1">
        <v>48.8</v>
      </c>
      <c r="T41" s="25">
        <v>16.600000000000001</v>
      </c>
      <c r="U41" s="25">
        <v>2.8</v>
      </c>
      <c r="V41" s="25">
        <v>86.4</v>
      </c>
      <c r="W41" s="25">
        <v>16.399999999999999</v>
      </c>
      <c r="X41" s="25">
        <v>62.6</v>
      </c>
      <c r="Y41" s="25">
        <v>42.6</v>
      </c>
      <c r="Z41" s="25">
        <v>81.8</v>
      </c>
      <c r="AA41" s="25">
        <v>14.2</v>
      </c>
      <c r="AB41" s="25">
        <v>72.599999999999994</v>
      </c>
      <c r="AC41" s="25">
        <v>22.4</v>
      </c>
      <c r="AD41" s="25"/>
      <c r="AE41" s="6">
        <f t="shared" si="36"/>
        <v>45.517857142857125</v>
      </c>
    </row>
    <row r="42" spans="1:41" ht="12.75">
      <c r="A42" s="5" t="s">
        <v>13</v>
      </c>
      <c r="B42" s="4">
        <v>46.7</v>
      </c>
      <c r="C42" s="4">
        <v>22.3</v>
      </c>
      <c r="D42" s="1">
        <v>47.5</v>
      </c>
      <c r="E42" s="1">
        <v>40.200000000000003</v>
      </c>
      <c r="F42" s="1">
        <v>19.399999999999999</v>
      </c>
      <c r="G42" s="1">
        <v>71.599999999999994</v>
      </c>
      <c r="H42" s="1">
        <v>75.8</v>
      </c>
      <c r="I42" s="5">
        <v>22.4</v>
      </c>
      <c r="J42" s="1">
        <v>68.8</v>
      </c>
      <c r="K42" s="1">
        <v>34.6</v>
      </c>
      <c r="L42" s="1">
        <v>28</v>
      </c>
      <c r="M42" s="1">
        <v>63</v>
      </c>
      <c r="N42" s="1">
        <v>76</v>
      </c>
      <c r="O42" s="1">
        <v>19.8</v>
      </c>
      <c r="P42" s="1">
        <v>131.6</v>
      </c>
      <c r="Q42" s="1">
        <v>103.8</v>
      </c>
      <c r="R42" s="1">
        <v>25.4</v>
      </c>
      <c r="S42" s="1">
        <v>16.8</v>
      </c>
      <c r="T42" s="25">
        <v>31.8</v>
      </c>
      <c r="U42" s="25">
        <v>17.399999999999999</v>
      </c>
      <c r="V42" s="25">
        <v>20.2</v>
      </c>
      <c r="W42" s="25">
        <v>21.6</v>
      </c>
      <c r="X42" s="25">
        <v>53.6</v>
      </c>
      <c r="Y42" s="25">
        <v>91.2</v>
      </c>
      <c r="Z42" s="25">
        <v>22.8</v>
      </c>
      <c r="AA42" s="25">
        <v>85.8</v>
      </c>
      <c r="AB42" s="25">
        <v>48.8</v>
      </c>
      <c r="AC42" s="25">
        <v>14.2</v>
      </c>
      <c r="AD42" s="25"/>
      <c r="AE42" s="6">
        <f t="shared" si="36"/>
        <v>47.182142857142843</v>
      </c>
    </row>
    <row r="43" spans="1:41" ht="12.75">
      <c r="A43" s="1" t="s">
        <v>14</v>
      </c>
      <c r="B43" s="6">
        <f>SUM(B31:B42)</f>
        <v>666.3</v>
      </c>
      <c r="C43" s="6">
        <f>SUM(C31:C42)</f>
        <v>470.00000000000006</v>
      </c>
      <c r="D43" s="6">
        <f>SUM(D31:D42)</f>
        <v>758.80000000000007</v>
      </c>
      <c r="E43" s="6">
        <f>SUM(E31:E42)</f>
        <v>637.29999999999995</v>
      </c>
      <c r="F43" s="6">
        <f>SUM(F31:F42)</f>
        <v>589.79999999999984</v>
      </c>
      <c r="G43" s="6">
        <f t="shared" ref="G43" si="37">SUM(G31:G42)</f>
        <v>585.80000000000007</v>
      </c>
      <c r="H43" s="6">
        <f t="shared" ref="H43" si="38">SUM(H31:H42)</f>
        <v>534</v>
      </c>
      <c r="I43" s="6">
        <f t="shared" ref="I43" si="39">SUM(I31:I42)</f>
        <v>446.39999999999992</v>
      </c>
      <c r="J43" s="6">
        <f t="shared" ref="J43" si="40">SUM(J31:J42)</f>
        <v>756.4</v>
      </c>
      <c r="K43" s="6">
        <f t="shared" ref="K43" si="41">SUM(K31:K42)</f>
        <v>510.00000000000006</v>
      </c>
      <c r="L43" s="6">
        <f t="shared" ref="L43" si="42">SUM(L31:L42)</f>
        <v>590.4</v>
      </c>
      <c r="M43" s="6">
        <f t="shared" ref="M43" si="43">SUM(M31:M42)</f>
        <v>539</v>
      </c>
      <c r="N43" s="6">
        <f t="shared" ref="N43" si="44">SUM(N31:N42)</f>
        <v>802.39999999999986</v>
      </c>
      <c r="O43" s="6">
        <f t="shared" ref="O43" si="45">SUM(O31:O42)</f>
        <v>610</v>
      </c>
      <c r="P43" s="6">
        <f t="shared" ref="P43" si="46">SUM(P31:P42)</f>
        <v>825.40000000000009</v>
      </c>
      <c r="Q43" s="6">
        <f t="shared" ref="Q43" si="47">SUM(Q31:Q42)</f>
        <v>698.4</v>
      </c>
      <c r="R43" s="6">
        <f t="shared" ref="R43" si="48">SUM(R31:R42)</f>
        <v>579.99999999999989</v>
      </c>
      <c r="S43" s="6">
        <f t="shared" ref="S43" si="49">SUM(S31:S42)</f>
        <v>700.1</v>
      </c>
      <c r="T43" s="6">
        <f t="shared" ref="T43" si="50">SUM(T31:T42)</f>
        <v>519.30000000000007</v>
      </c>
      <c r="U43" s="6">
        <f t="shared" ref="U43" si="51">SUM(U31:U42)</f>
        <v>381.59999999999997</v>
      </c>
      <c r="V43" s="6">
        <f t="shared" ref="V43" si="52">SUM(V31:V42)</f>
        <v>590.80000000000007</v>
      </c>
      <c r="W43" s="6">
        <f t="shared" ref="W43:AC43" si="53">SUM(W31:W42)</f>
        <v>591.39999999999986</v>
      </c>
      <c r="X43" s="6">
        <f t="shared" si="53"/>
        <v>809.6</v>
      </c>
      <c r="Y43" s="6">
        <f t="shared" si="53"/>
        <v>661.00000000000011</v>
      </c>
      <c r="Z43" s="6">
        <f t="shared" si="53"/>
        <v>461.4</v>
      </c>
      <c r="AA43" s="6">
        <f t="shared" si="53"/>
        <v>719</v>
      </c>
      <c r="AB43" s="6">
        <f t="shared" si="53"/>
        <v>830.59999999999991</v>
      </c>
      <c r="AC43" s="6">
        <f t="shared" si="53"/>
        <v>461.99999999999994</v>
      </c>
      <c r="AD43" s="6"/>
      <c r="AE43" s="6">
        <f t="shared" ref="AE43" si="54">SUM(AE31:AE42)</f>
        <v>618.82857142857131</v>
      </c>
    </row>
    <row r="45" spans="1:41" ht="12.75">
      <c r="A45" s="1" t="s">
        <v>138</v>
      </c>
      <c r="C45" s="26">
        <f>SUM(B37:B42,C31:C36)</f>
        <v>693.49999999999989</v>
      </c>
      <c r="D45" s="26">
        <f t="shared" ref="D45:S45" si="55">SUM(C37:C42,D31:D36)</f>
        <v>434</v>
      </c>
      <c r="E45" s="26">
        <f t="shared" si="55"/>
        <v>728.7</v>
      </c>
      <c r="F45" s="26">
        <f t="shared" si="55"/>
        <v>747.1</v>
      </c>
      <c r="G45" s="26">
        <f t="shared" si="55"/>
        <v>392.6</v>
      </c>
      <c r="H45" s="26">
        <f t="shared" si="55"/>
        <v>753.39999999999986</v>
      </c>
      <c r="I45" s="26">
        <f t="shared" si="55"/>
        <v>416.59999999999997</v>
      </c>
      <c r="J45" s="26">
        <f t="shared" si="55"/>
        <v>582.4</v>
      </c>
      <c r="K45" s="26">
        <f t="shared" si="55"/>
        <v>715</v>
      </c>
      <c r="L45" s="26">
        <f t="shared" si="55"/>
        <v>516.20000000000005</v>
      </c>
      <c r="M45" s="26">
        <f t="shared" si="55"/>
        <v>542.40000000000009</v>
      </c>
      <c r="N45" s="26">
        <f t="shared" si="55"/>
        <v>533</v>
      </c>
      <c r="O45" s="26">
        <f t="shared" si="55"/>
        <v>823.00000000000011</v>
      </c>
      <c r="P45" s="26">
        <f t="shared" si="55"/>
        <v>759.59999999999991</v>
      </c>
      <c r="Q45" s="26">
        <f t="shared" si="55"/>
        <v>748.2</v>
      </c>
      <c r="R45" s="26">
        <f t="shared" si="55"/>
        <v>632.60000000000014</v>
      </c>
      <c r="S45" s="26">
        <f t="shared" si="55"/>
        <v>725.1</v>
      </c>
      <c r="T45" s="26">
        <f t="shared" ref="T45:AC45" si="56">SUM(S37:S42,T31:T36)</f>
        <v>676.9</v>
      </c>
      <c r="U45" s="26">
        <f t="shared" si="56"/>
        <v>347.4</v>
      </c>
      <c r="V45" s="26">
        <f t="shared" si="56"/>
        <v>491.20000000000005</v>
      </c>
      <c r="W45" s="26">
        <f t="shared" si="56"/>
        <v>608.20000000000005</v>
      </c>
      <c r="X45" s="26">
        <f t="shared" si="56"/>
        <v>740.60000000000014</v>
      </c>
      <c r="Y45" s="26">
        <f t="shared" si="56"/>
        <v>577</v>
      </c>
      <c r="Z45" s="26">
        <f t="shared" si="56"/>
        <v>604.80000000000007</v>
      </c>
      <c r="AA45" s="26">
        <f t="shared" si="56"/>
        <v>539.4</v>
      </c>
      <c r="AB45" s="26">
        <f t="shared" si="56"/>
        <v>758.4</v>
      </c>
      <c r="AC45" s="26">
        <f t="shared" si="56"/>
        <v>806.2</v>
      </c>
      <c r="AD45" s="26"/>
      <c r="AE45" s="6">
        <f>AVERAGE(B45:AC45)</f>
        <v>625.68518518518522</v>
      </c>
    </row>
    <row r="48" spans="1:41" ht="12.75">
      <c r="A48" s="5" t="s">
        <v>25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 t="s">
        <v>0</v>
      </c>
      <c r="AO48" s="5"/>
    </row>
    <row r="49" spans="1:41" ht="12.75">
      <c r="A49" s="5"/>
      <c r="B49" s="5"/>
      <c r="C49" s="5"/>
      <c r="D49" s="5"/>
      <c r="E49" s="5"/>
      <c r="F49" s="5"/>
      <c r="G49" s="5"/>
      <c r="H49" s="5"/>
      <c r="I49" s="5"/>
      <c r="J49" s="5"/>
      <c r="K49" s="5"/>
      <c r="AE49" s="18" t="s">
        <v>1</v>
      </c>
      <c r="AO49" s="5"/>
    </row>
    <row r="50" spans="1:41" ht="12.75">
      <c r="A50" s="5"/>
      <c r="B50" s="5">
        <v>1996</v>
      </c>
      <c r="C50" s="5">
        <v>1997</v>
      </c>
      <c r="D50" s="5">
        <v>1998</v>
      </c>
      <c r="E50" s="5">
        <v>1999</v>
      </c>
      <c r="F50" s="5">
        <v>2000</v>
      </c>
      <c r="G50" s="5">
        <v>2001</v>
      </c>
      <c r="H50" s="5">
        <v>2002</v>
      </c>
      <c r="I50" s="5">
        <v>2003</v>
      </c>
      <c r="J50" s="5">
        <v>2004</v>
      </c>
      <c r="K50" s="5">
        <v>2005</v>
      </c>
      <c r="L50" s="5">
        <v>2006</v>
      </c>
      <c r="M50" s="5">
        <v>2007</v>
      </c>
      <c r="N50" s="5">
        <v>2008</v>
      </c>
      <c r="O50" s="5">
        <v>2009</v>
      </c>
      <c r="P50" s="5">
        <v>2010</v>
      </c>
      <c r="Q50" s="5">
        <v>2011</v>
      </c>
      <c r="R50" s="5">
        <v>2012</v>
      </c>
      <c r="S50" s="5">
        <v>2013</v>
      </c>
      <c r="T50" s="5">
        <v>2014</v>
      </c>
      <c r="U50" s="5">
        <v>2015</v>
      </c>
      <c r="V50" s="5">
        <v>2016</v>
      </c>
      <c r="W50" s="5">
        <v>2017</v>
      </c>
      <c r="X50" s="5">
        <v>2018</v>
      </c>
      <c r="Y50" s="5">
        <v>2019</v>
      </c>
      <c r="Z50" s="5">
        <v>2020</v>
      </c>
      <c r="AA50" s="5">
        <v>2021</v>
      </c>
      <c r="AB50" s="5">
        <v>2022</v>
      </c>
      <c r="AC50" s="5">
        <v>2023</v>
      </c>
      <c r="AD50" s="5">
        <v>2024</v>
      </c>
      <c r="AE50" s="18" t="s">
        <v>340</v>
      </c>
      <c r="AH50" s="38"/>
      <c r="AI50" s="38"/>
      <c r="AJ50" s="38"/>
      <c r="AK50" s="38"/>
      <c r="AO50" s="5"/>
    </row>
    <row r="51" spans="1:41" ht="12.75">
      <c r="A51" s="5" t="s">
        <v>2</v>
      </c>
      <c r="B51" s="5"/>
      <c r="C51" s="5">
        <v>117.3</v>
      </c>
      <c r="D51" s="5">
        <v>151.69999999999999</v>
      </c>
      <c r="E51" s="5">
        <v>135.80000000000001</v>
      </c>
      <c r="F51" s="5">
        <v>112.1</v>
      </c>
      <c r="G51" s="5">
        <v>142.5</v>
      </c>
      <c r="H51" s="5">
        <v>123.5</v>
      </c>
      <c r="I51" s="5">
        <v>148.30000000000001</v>
      </c>
      <c r="J51" s="5">
        <v>142.1</v>
      </c>
      <c r="K51" s="5">
        <v>135.6</v>
      </c>
      <c r="L51" s="11">
        <v>153.1</v>
      </c>
      <c r="M51" s="11">
        <v>126.3</v>
      </c>
      <c r="N51" s="11">
        <v>145</v>
      </c>
      <c r="O51" s="11">
        <v>139.6</v>
      </c>
      <c r="P51" s="11">
        <v>131.9</v>
      </c>
      <c r="Q51" s="11">
        <v>154.5</v>
      </c>
      <c r="R51" s="11">
        <v>161.9</v>
      </c>
      <c r="S51" s="11">
        <v>159.4</v>
      </c>
      <c r="T51" s="11">
        <v>140.4</v>
      </c>
      <c r="U51" s="11">
        <v>143.80000000000001</v>
      </c>
      <c r="V51" s="11">
        <v>140.4</v>
      </c>
      <c r="W51" s="11">
        <v>181.3</v>
      </c>
      <c r="X51" s="11">
        <v>135.6</v>
      </c>
      <c r="Y51" s="11">
        <v>186.9</v>
      </c>
      <c r="Z51" s="11">
        <v>133.9</v>
      </c>
      <c r="AA51" s="11">
        <v>172.3</v>
      </c>
      <c r="AB51" s="11">
        <v>152.5</v>
      </c>
      <c r="AC51" s="11">
        <v>121.3</v>
      </c>
      <c r="AD51" s="11">
        <v>165.9</v>
      </c>
      <c r="AE51" s="6">
        <f>AVERAGE(B51:AC51)</f>
        <v>144.03703703703707</v>
      </c>
      <c r="AH51" s="38"/>
      <c r="AI51" s="38"/>
      <c r="AJ51" s="38"/>
      <c r="AK51" s="38"/>
      <c r="AO51" s="5"/>
    </row>
    <row r="52" spans="1:41" ht="12.75">
      <c r="A52" s="5" t="s">
        <v>3</v>
      </c>
      <c r="B52" s="5"/>
      <c r="C52" s="5">
        <v>97.3</v>
      </c>
      <c r="D52" s="5">
        <v>127</v>
      </c>
      <c r="E52" s="5">
        <v>111.8</v>
      </c>
      <c r="F52" s="5">
        <v>105.4</v>
      </c>
      <c r="G52" s="5">
        <v>112.4</v>
      </c>
      <c r="H52" s="5">
        <v>103.2</v>
      </c>
      <c r="I52" s="5">
        <v>114</v>
      </c>
      <c r="J52" s="5">
        <v>105.5</v>
      </c>
      <c r="K52" s="5">
        <v>114.9</v>
      </c>
      <c r="L52" s="5">
        <v>113.2</v>
      </c>
      <c r="M52" s="5">
        <v>101.2</v>
      </c>
      <c r="N52" s="5">
        <v>111.3</v>
      </c>
      <c r="O52" s="5">
        <v>90.3</v>
      </c>
      <c r="P52" s="5">
        <v>96.7</v>
      </c>
      <c r="Q52" s="5">
        <v>135</v>
      </c>
      <c r="R52" s="5">
        <v>95.5</v>
      </c>
      <c r="S52" s="5">
        <v>115</v>
      </c>
      <c r="T52" s="5">
        <v>119.4</v>
      </c>
      <c r="U52" s="5">
        <v>117.1</v>
      </c>
      <c r="V52" s="5">
        <v>142.9</v>
      </c>
      <c r="W52" s="5">
        <v>121.9</v>
      </c>
      <c r="X52" s="5">
        <v>122.4</v>
      </c>
      <c r="Y52" s="5">
        <v>151</v>
      </c>
      <c r="Z52" s="5">
        <v>140.30000000000001</v>
      </c>
      <c r="AA52" s="5">
        <v>123.3</v>
      </c>
      <c r="AB52" s="5">
        <v>86.6</v>
      </c>
      <c r="AC52" s="5">
        <v>111</v>
      </c>
      <c r="AD52" s="5">
        <v>140</v>
      </c>
      <c r="AE52" s="6">
        <f>AVERAGE(B52:AC52)</f>
        <v>114.28148148148151</v>
      </c>
      <c r="AH52" s="38"/>
      <c r="AI52" s="38"/>
      <c r="AJ52" s="38"/>
      <c r="AK52" s="38"/>
      <c r="AO52" s="5"/>
    </row>
    <row r="53" spans="1:41" ht="12.75">
      <c r="A53" s="5" t="s">
        <v>4</v>
      </c>
      <c r="B53" s="5"/>
      <c r="C53" s="5">
        <v>86.4</v>
      </c>
      <c r="D53" s="5">
        <v>114</v>
      </c>
      <c r="E53" s="5">
        <v>92.8</v>
      </c>
      <c r="F53" s="5">
        <v>94.9</v>
      </c>
      <c r="G53" s="5">
        <v>105.5</v>
      </c>
      <c r="H53" s="5">
        <v>112.1</v>
      </c>
      <c r="I53" s="5">
        <v>90.3</v>
      </c>
      <c r="J53" s="5">
        <v>103.6</v>
      </c>
      <c r="K53" s="5">
        <v>89.6</v>
      </c>
      <c r="L53" s="5">
        <v>90.5</v>
      </c>
      <c r="M53" s="5">
        <v>109</v>
      </c>
      <c r="N53" s="5">
        <v>90.4</v>
      </c>
      <c r="O53" s="5">
        <v>92.9</v>
      </c>
      <c r="P53" s="5">
        <v>120.5</v>
      </c>
      <c r="Q53" s="5">
        <v>110.6</v>
      </c>
      <c r="R53" s="5">
        <v>101.2</v>
      </c>
      <c r="S53" s="5">
        <v>104.1</v>
      </c>
      <c r="T53" s="5">
        <v>93.6</v>
      </c>
      <c r="U53" s="5">
        <v>98.5</v>
      </c>
      <c r="V53" s="5">
        <v>106.2</v>
      </c>
      <c r="W53" s="5">
        <v>84.7</v>
      </c>
      <c r="X53" s="5">
        <v>102.5</v>
      </c>
      <c r="Y53" s="5">
        <v>94.5</v>
      </c>
      <c r="Z53" s="5">
        <v>104.2</v>
      </c>
      <c r="AA53" s="5">
        <v>99.9</v>
      </c>
      <c r="AB53" s="5">
        <v>87</v>
      </c>
      <c r="AC53" s="5">
        <v>102.5</v>
      </c>
      <c r="AD53" s="6">
        <v>105.27099999999999</v>
      </c>
      <c r="AE53" s="6">
        <f t="shared" ref="AE53:AE62" si="57">AVERAGE(B53:AC53)</f>
        <v>99.333333333333329</v>
      </c>
      <c r="AH53" s="38"/>
      <c r="AI53" s="38"/>
      <c r="AJ53" s="38"/>
      <c r="AK53" s="38"/>
      <c r="AO53" s="5"/>
    </row>
    <row r="54" spans="1:41" ht="12.75">
      <c r="A54" s="5" t="s">
        <v>5</v>
      </c>
      <c r="B54" s="5"/>
      <c r="C54" s="5">
        <v>65.400000000000006</v>
      </c>
      <c r="D54" s="5">
        <v>65.5</v>
      </c>
      <c r="E54" s="5">
        <v>56.3</v>
      </c>
      <c r="F54" s="5">
        <v>53.8</v>
      </c>
      <c r="G54" s="5">
        <v>66.099999999999994</v>
      </c>
      <c r="H54" s="5">
        <v>53.9</v>
      </c>
      <c r="I54" s="5">
        <v>56.1</v>
      </c>
      <c r="J54" s="5">
        <v>55.2</v>
      </c>
      <c r="K54" s="5">
        <v>62.3</v>
      </c>
      <c r="L54" s="5">
        <v>61</v>
      </c>
      <c r="M54" s="5">
        <v>54.8</v>
      </c>
      <c r="N54" s="5">
        <v>52.5</v>
      </c>
      <c r="O54" s="5">
        <v>62.6</v>
      </c>
      <c r="P54" s="5">
        <v>85.8</v>
      </c>
      <c r="Q54" s="5">
        <v>59.8</v>
      </c>
      <c r="R54" s="5">
        <v>79.400000000000006</v>
      </c>
      <c r="S54" s="5">
        <v>72.5</v>
      </c>
      <c r="T54" s="5">
        <v>66.900000000000006</v>
      </c>
      <c r="U54" s="5">
        <v>64</v>
      </c>
      <c r="V54" s="5">
        <v>68.7</v>
      </c>
      <c r="W54" s="5">
        <v>57.5</v>
      </c>
      <c r="X54" s="5">
        <v>75</v>
      </c>
      <c r="Y54" s="5">
        <v>58.1</v>
      </c>
      <c r="Z54" s="5">
        <v>81.900000000000006</v>
      </c>
      <c r="AA54" s="5">
        <v>77.3</v>
      </c>
      <c r="AB54" s="5">
        <v>73.400000000000006</v>
      </c>
      <c r="AC54" s="5">
        <v>56.3</v>
      </c>
      <c r="AD54" s="5"/>
      <c r="AE54" s="6">
        <f t="shared" si="57"/>
        <v>64.522222222222226</v>
      </c>
      <c r="AH54" s="38"/>
      <c r="AI54" s="38"/>
      <c r="AJ54" s="38"/>
      <c r="AK54" s="38"/>
      <c r="AO54" s="5"/>
    </row>
    <row r="55" spans="1:41" ht="12.75">
      <c r="A55" s="5" t="s">
        <v>6</v>
      </c>
      <c r="B55" s="5"/>
      <c r="C55" s="5">
        <v>43.1</v>
      </c>
      <c r="D55" s="5">
        <v>37.9</v>
      </c>
      <c r="E55" s="5">
        <v>43.6</v>
      </c>
      <c r="F55" s="5">
        <v>38.299999999999997</v>
      </c>
      <c r="G55" s="5">
        <v>45.1</v>
      </c>
      <c r="H55" s="5">
        <v>45.7</v>
      </c>
      <c r="I55" s="5">
        <v>47</v>
      </c>
      <c r="J55" s="5">
        <v>40.200000000000003</v>
      </c>
      <c r="K55" s="5">
        <v>41.4</v>
      </c>
      <c r="L55" s="5">
        <v>36.700000000000003</v>
      </c>
      <c r="M55" s="5">
        <v>48.1</v>
      </c>
      <c r="N55" s="5">
        <v>35.200000000000003</v>
      </c>
      <c r="O55" s="5">
        <v>40.1</v>
      </c>
      <c r="P55" s="5">
        <v>40.5</v>
      </c>
      <c r="Q55" s="5">
        <v>53.6</v>
      </c>
      <c r="R55" s="5">
        <v>49.6</v>
      </c>
      <c r="S55" s="5">
        <v>48.1</v>
      </c>
      <c r="T55" s="5">
        <v>61.8</v>
      </c>
      <c r="U55" s="5">
        <v>50.6</v>
      </c>
      <c r="V55" s="5">
        <v>53.3</v>
      </c>
      <c r="W55" s="5">
        <v>46.6</v>
      </c>
      <c r="X55" s="5">
        <v>51.4</v>
      </c>
      <c r="Y55" s="5">
        <v>53.7</v>
      </c>
      <c r="Z55" s="5">
        <v>45.8</v>
      </c>
      <c r="AA55" s="5">
        <v>45.4</v>
      </c>
      <c r="AB55" s="5">
        <v>48.5</v>
      </c>
      <c r="AC55" s="5">
        <v>38.700000000000003</v>
      </c>
      <c r="AD55" s="5"/>
      <c r="AE55" s="6">
        <f t="shared" si="57"/>
        <v>45.555555555555557</v>
      </c>
      <c r="AH55" s="38"/>
      <c r="AI55" s="38"/>
      <c r="AJ55" s="38"/>
      <c r="AK55" s="38"/>
      <c r="AO55" s="5"/>
    </row>
    <row r="56" spans="1:41" ht="12.75">
      <c r="A56" s="5" t="s">
        <v>7</v>
      </c>
      <c r="B56" s="5">
        <v>31</v>
      </c>
      <c r="C56" s="5">
        <v>30.6</v>
      </c>
      <c r="D56" s="5">
        <v>26.6</v>
      </c>
      <c r="E56" s="5">
        <v>27.6</v>
      </c>
      <c r="F56" s="5">
        <v>27.7</v>
      </c>
      <c r="G56" s="5">
        <v>34.1</v>
      </c>
      <c r="H56" s="5">
        <v>33.1</v>
      </c>
      <c r="I56" s="5">
        <v>39.5</v>
      </c>
      <c r="J56" s="5">
        <v>36.6</v>
      </c>
      <c r="K56" s="5">
        <v>30.8</v>
      </c>
      <c r="L56" s="5">
        <v>31.9</v>
      </c>
      <c r="M56" s="5">
        <v>32.1</v>
      </c>
      <c r="N56" s="5">
        <v>33.200000000000003</v>
      </c>
      <c r="O56" s="5">
        <v>23.4</v>
      </c>
      <c r="P56" s="5">
        <v>31.9</v>
      </c>
      <c r="Q56" s="5">
        <v>34.700000000000003</v>
      </c>
      <c r="R56" s="5">
        <v>42.9</v>
      </c>
      <c r="S56" s="5">
        <v>29.1</v>
      </c>
      <c r="T56" s="5">
        <v>42.3</v>
      </c>
      <c r="U56" s="5">
        <v>40.299999999999997</v>
      </c>
      <c r="V56" s="5">
        <v>37.9</v>
      </c>
      <c r="W56" s="5">
        <v>33.5</v>
      </c>
      <c r="X56" s="5">
        <v>32.5</v>
      </c>
      <c r="Y56" s="5">
        <v>32.700000000000003</v>
      </c>
      <c r="Z56" s="5">
        <v>32.799999999999997</v>
      </c>
      <c r="AA56" s="5">
        <v>29.8</v>
      </c>
      <c r="AB56" s="5">
        <v>32</v>
      </c>
      <c r="AC56" s="6">
        <v>29.387999999999995</v>
      </c>
      <c r="AD56" s="6"/>
      <c r="AE56" s="6">
        <f t="shared" si="57"/>
        <v>32.856714285714283</v>
      </c>
      <c r="AH56" s="38"/>
      <c r="AI56" s="38"/>
      <c r="AJ56" s="38"/>
      <c r="AK56" s="38"/>
      <c r="AO56" s="5"/>
    </row>
    <row r="57" spans="1:41" ht="12.75">
      <c r="A57" s="5" t="s">
        <v>8</v>
      </c>
      <c r="B57" s="5">
        <v>26.2</v>
      </c>
      <c r="C57" s="5">
        <v>37.799999999999997</v>
      </c>
      <c r="D57" s="5">
        <v>29</v>
      </c>
      <c r="E57" s="5">
        <v>27.4</v>
      </c>
      <c r="F57" s="5">
        <v>30.6</v>
      </c>
      <c r="G57" s="5">
        <v>32.5</v>
      </c>
      <c r="H57" s="5">
        <v>33.700000000000003</v>
      </c>
      <c r="I57" s="5">
        <v>38</v>
      </c>
      <c r="J57" s="5">
        <v>31.5</v>
      </c>
      <c r="K57" s="5">
        <v>33.700000000000003</v>
      </c>
      <c r="L57" s="5">
        <v>40</v>
      </c>
      <c r="M57" s="5">
        <v>32.4</v>
      </c>
      <c r="N57" s="5">
        <v>25.8</v>
      </c>
      <c r="O57" s="5">
        <v>32.1</v>
      </c>
      <c r="P57" s="5">
        <v>38.4</v>
      </c>
      <c r="Q57" s="5">
        <v>52.9</v>
      </c>
      <c r="R57" s="5">
        <v>35.299999999999997</v>
      </c>
      <c r="S57" s="5">
        <v>51.9</v>
      </c>
      <c r="T57" s="5">
        <v>35</v>
      </c>
      <c r="U57" s="5">
        <v>40.1</v>
      </c>
      <c r="V57" s="5">
        <v>50.4</v>
      </c>
      <c r="W57" s="5">
        <v>36.4</v>
      </c>
      <c r="X57" s="5">
        <v>42.4</v>
      </c>
      <c r="Y57" s="5">
        <v>35.700000000000003</v>
      </c>
      <c r="Z57" s="5">
        <v>39.299999999999997</v>
      </c>
      <c r="AA57" s="5">
        <v>33.5</v>
      </c>
      <c r="AB57" s="5">
        <v>31.6</v>
      </c>
      <c r="AC57" s="5">
        <v>43.2</v>
      </c>
      <c r="AD57" s="5"/>
      <c r="AE57" s="6">
        <f t="shared" si="57"/>
        <v>36.31428571428571</v>
      </c>
      <c r="AH57" s="38"/>
      <c r="AI57" s="38"/>
      <c r="AJ57" s="38"/>
      <c r="AK57" s="38"/>
      <c r="AO57" s="5"/>
    </row>
    <row r="58" spans="1:41" ht="12.75">
      <c r="A58" s="5" t="s">
        <v>9</v>
      </c>
      <c r="B58" s="5">
        <v>47.5</v>
      </c>
      <c r="C58" s="5">
        <v>54</v>
      </c>
      <c r="D58" s="5">
        <v>42.8</v>
      </c>
      <c r="E58" s="5">
        <v>43.8</v>
      </c>
      <c r="F58" s="5">
        <v>40.6</v>
      </c>
      <c r="G58" s="5">
        <v>48.4</v>
      </c>
      <c r="H58" s="5">
        <v>47.1</v>
      </c>
      <c r="I58" s="5">
        <v>45.4</v>
      </c>
      <c r="J58" s="5">
        <v>53.2</v>
      </c>
      <c r="K58" s="5">
        <v>52.8</v>
      </c>
      <c r="L58" s="5">
        <v>47.6</v>
      </c>
      <c r="M58" s="5">
        <v>53.9</v>
      </c>
      <c r="N58" s="5">
        <v>41.4</v>
      </c>
      <c r="O58" s="5">
        <v>48.7</v>
      </c>
      <c r="P58" s="5">
        <v>47.3</v>
      </c>
      <c r="Q58" s="5">
        <v>68.599999999999994</v>
      </c>
      <c r="R58" s="5">
        <v>39.9</v>
      </c>
      <c r="S58" s="5">
        <v>51</v>
      </c>
      <c r="T58" s="5">
        <v>42</v>
      </c>
      <c r="U58" s="5">
        <v>53.9</v>
      </c>
      <c r="V58" s="5">
        <v>49.5</v>
      </c>
      <c r="W58" s="5">
        <v>55.9</v>
      </c>
      <c r="X58" s="5">
        <v>47.9</v>
      </c>
      <c r="Y58" s="5">
        <v>57.2</v>
      </c>
      <c r="Z58" s="5">
        <v>60.3</v>
      </c>
      <c r="AA58" s="5">
        <v>48.8</v>
      </c>
      <c r="AB58" s="5">
        <v>49.2</v>
      </c>
      <c r="AC58" s="5">
        <v>51.2</v>
      </c>
      <c r="AD58" s="5"/>
      <c r="AE58" s="6">
        <f t="shared" si="57"/>
        <v>49.63928571428572</v>
      </c>
      <c r="AH58" s="38"/>
      <c r="AI58" s="38"/>
      <c r="AJ58" s="38"/>
      <c r="AK58" s="38"/>
      <c r="AO58" s="5"/>
    </row>
    <row r="59" spans="1:41" ht="12.75">
      <c r="A59" s="5" t="s">
        <v>10</v>
      </c>
      <c r="B59" s="5">
        <v>65.8</v>
      </c>
      <c r="C59" s="5">
        <v>56.4</v>
      </c>
      <c r="D59" s="5">
        <v>73.8</v>
      </c>
      <c r="E59" s="5">
        <v>75.2</v>
      </c>
      <c r="F59" s="5">
        <v>68.2</v>
      </c>
      <c r="G59" s="5">
        <v>76.099999999999994</v>
      </c>
      <c r="H59" s="5">
        <v>80.599999999999994</v>
      </c>
      <c r="I59" s="5">
        <v>74.900000000000006</v>
      </c>
      <c r="J59" s="5">
        <v>71.5</v>
      </c>
      <c r="K59" s="5">
        <v>71.900000000000006</v>
      </c>
      <c r="L59" s="5">
        <v>81.2</v>
      </c>
      <c r="M59" s="5">
        <v>69.2</v>
      </c>
      <c r="N59" s="5">
        <v>63</v>
      </c>
      <c r="O59" s="5">
        <v>64.5</v>
      </c>
      <c r="P59" s="5">
        <v>80.2</v>
      </c>
      <c r="Q59" s="5">
        <v>79</v>
      </c>
      <c r="R59" s="5">
        <v>77.599999999999994</v>
      </c>
      <c r="S59" s="5">
        <v>72.7</v>
      </c>
      <c r="T59" s="5">
        <v>66.7</v>
      </c>
      <c r="U59" s="5">
        <v>71.099999999999994</v>
      </c>
      <c r="V59" s="5">
        <v>63.8</v>
      </c>
      <c r="W59" s="5">
        <v>71.900000000000006</v>
      </c>
      <c r="X59" s="5">
        <v>75</v>
      </c>
      <c r="Y59" s="5">
        <v>75.599999999999994</v>
      </c>
      <c r="Z59" s="5">
        <v>93.3</v>
      </c>
      <c r="AA59" s="5">
        <v>78.900000000000006</v>
      </c>
      <c r="AB59" s="5">
        <v>68.3</v>
      </c>
      <c r="AC59" s="5">
        <v>74.5</v>
      </c>
      <c r="AD59" s="5"/>
      <c r="AE59" s="6">
        <f t="shared" si="57"/>
        <v>72.889285714285705</v>
      </c>
      <c r="AH59" s="38"/>
      <c r="AI59" s="38"/>
      <c r="AJ59" s="38"/>
      <c r="AK59" s="38"/>
      <c r="AO59" s="5"/>
    </row>
    <row r="60" spans="1:41" ht="12.75">
      <c r="A60" s="5" t="s">
        <v>11</v>
      </c>
      <c r="B60" s="5">
        <v>101.3</v>
      </c>
      <c r="C60" s="5">
        <v>106.3</v>
      </c>
      <c r="D60" s="5">
        <v>98.2</v>
      </c>
      <c r="E60" s="5">
        <v>97.9</v>
      </c>
      <c r="F60" s="5">
        <v>103.5</v>
      </c>
      <c r="G60" s="5">
        <v>91.5</v>
      </c>
      <c r="H60" s="5">
        <v>115.3</v>
      </c>
      <c r="I60" s="5">
        <v>95</v>
      </c>
      <c r="J60" s="5">
        <v>87</v>
      </c>
      <c r="K60" s="5">
        <v>100.4</v>
      </c>
      <c r="L60" s="5">
        <v>103.4</v>
      </c>
      <c r="M60" s="5">
        <v>114.8</v>
      </c>
      <c r="N60" s="5">
        <v>94.3</v>
      </c>
      <c r="O60" s="5">
        <v>73.2</v>
      </c>
      <c r="P60" s="5">
        <v>103.7</v>
      </c>
      <c r="Q60" s="5">
        <v>86.6</v>
      </c>
      <c r="R60" s="5">
        <v>112</v>
      </c>
      <c r="S60" s="5">
        <v>109.9</v>
      </c>
      <c r="T60" s="5">
        <v>103.6</v>
      </c>
      <c r="U60" s="5">
        <v>123.8</v>
      </c>
      <c r="V60" s="5">
        <v>115.3</v>
      </c>
      <c r="W60" s="5">
        <v>109.7</v>
      </c>
      <c r="X60" s="5">
        <v>107.7</v>
      </c>
      <c r="Y60" s="5">
        <v>103.5</v>
      </c>
      <c r="Z60" s="5">
        <v>114.4</v>
      </c>
      <c r="AA60" s="5">
        <v>99.5</v>
      </c>
      <c r="AB60" s="5">
        <v>109</v>
      </c>
      <c r="AC60" s="5">
        <v>107.1</v>
      </c>
      <c r="AD60" s="5"/>
      <c r="AE60" s="6">
        <f t="shared" si="57"/>
        <v>103.13928571428571</v>
      </c>
      <c r="AH60" s="38"/>
      <c r="AI60" s="38"/>
      <c r="AJ60" s="38"/>
      <c r="AK60" s="38"/>
      <c r="AO60" s="5"/>
    </row>
    <row r="61" spans="1:41" ht="12.75">
      <c r="A61" s="5" t="s">
        <v>12</v>
      </c>
      <c r="B61" s="5">
        <v>123</v>
      </c>
      <c r="C61" s="5">
        <v>164</v>
      </c>
      <c r="D61" s="5">
        <v>108.9</v>
      </c>
      <c r="E61" s="5">
        <v>101.8</v>
      </c>
      <c r="F61" s="5">
        <v>113.2</v>
      </c>
      <c r="G61" s="5">
        <v>102.1</v>
      </c>
      <c r="H61" s="5">
        <v>116.7</v>
      </c>
      <c r="I61" s="5">
        <v>122.2</v>
      </c>
      <c r="J61" s="5">
        <v>131.1</v>
      </c>
      <c r="K61" s="5">
        <v>134.19999999999999</v>
      </c>
      <c r="L61" s="5">
        <v>126.1</v>
      </c>
      <c r="M61" s="5">
        <v>126.8</v>
      </c>
      <c r="N61" s="5">
        <v>116</v>
      </c>
      <c r="O61" s="5">
        <v>103.9</v>
      </c>
      <c r="P61" s="5">
        <v>132.80000000000001</v>
      </c>
      <c r="Q61" s="5">
        <v>132</v>
      </c>
      <c r="R61" s="5">
        <v>116.6</v>
      </c>
      <c r="S61" s="5">
        <v>109.7</v>
      </c>
      <c r="T61" s="5">
        <v>142.80000000000001</v>
      </c>
      <c r="U61" s="5">
        <v>137.9</v>
      </c>
      <c r="V61" s="5">
        <v>126.6</v>
      </c>
      <c r="W61" s="5">
        <v>121.1</v>
      </c>
      <c r="X61" s="5">
        <v>109.1</v>
      </c>
      <c r="Y61" s="5">
        <v>134</v>
      </c>
      <c r="Z61" s="5">
        <v>105.4</v>
      </c>
      <c r="AA61" s="5">
        <v>126.7</v>
      </c>
      <c r="AB61" s="5">
        <v>128.6</v>
      </c>
      <c r="AC61" s="5">
        <v>128.5</v>
      </c>
      <c r="AD61" s="5"/>
      <c r="AE61" s="6">
        <f t="shared" si="57"/>
        <v>122.92142857142856</v>
      </c>
      <c r="AH61" s="38"/>
      <c r="AI61" s="38"/>
      <c r="AJ61" s="38"/>
      <c r="AK61" s="38"/>
      <c r="AO61" s="5"/>
    </row>
    <row r="62" spans="1:41" ht="12.75">
      <c r="A62" s="5" t="s">
        <v>13</v>
      </c>
      <c r="B62" s="5">
        <v>149.6</v>
      </c>
      <c r="C62" s="5">
        <v>159.5</v>
      </c>
      <c r="D62" s="5">
        <v>143.4</v>
      </c>
      <c r="E62" s="5">
        <v>126.3</v>
      </c>
      <c r="F62" s="5">
        <v>165.2</v>
      </c>
      <c r="G62" s="5">
        <v>127.6</v>
      </c>
      <c r="H62" s="5">
        <v>138.6</v>
      </c>
      <c r="I62" s="5">
        <v>164.3</v>
      </c>
      <c r="J62" s="5">
        <v>125.4</v>
      </c>
      <c r="K62" s="5">
        <v>131.6</v>
      </c>
      <c r="L62" s="5">
        <v>125.5</v>
      </c>
      <c r="M62" s="5">
        <v>128.69999999999999</v>
      </c>
      <c r="N62" s="5">
        <v>122.6</v>
      </c>
      <c r="O62" s="5">
        <v>138.1</v>
      </c>
      <c r="P62" s="5">
        <v>155.1</v>
      </c>
      <c r="Q62" s="5">
        <v>111.6</v>
      </c>
      <c r="R62" s="5">
        <v>149.80000000000001</v>
      </c>
      <c r="S62" s="5">
        <v>142.80000000000001</v>
      </c>
      <c r="T62" s="5">
        <v>126.6</v>
      </c>
      <c r="U62" s="5">
        <v>147.69999999999999</v>
      </c>
      <c r="V62" s="5">
        <v>153.69999999999999</v>
      </c>
      <c r="W62" s="5">
        <v>177.8</v>
      </c>
      <c r="X62" s="5">
        <v>114.9</v>
      </c>
      <c r="Y62" s="5">
        <v>140.1</v>
      </c>
      <c r="Z62" s="5">
        <v>143.19999999999999</v>
      </c>
      <c r="AA62" s="5">
        <v>135.1</v>
      </c>
      <c r="AB62" s="5">
        <v>118.2</v>
      </c>
      <c r="AC62" s="5">
        <v>150.4</v>
      </c>
      <c r="AD62" s="5"/>
      <c r="AE62" s="6">
        <f t="shared" si="57"/>
        <v>139.76428571428571</v>
      </c>
      <c r="AH62" s="38"/>
      <c r="AI62" s="38"/>
      <c r="AJ62" s="38"/>
      <c r="AK62" s="38"/>
      <c r="AO62" s="5"/>
    </row>
    <row r="63" spans="1:41" ht="12.75">
      <c r="A63" s="1" t="s">
        <v>14</v>
      </c>
      <c r="B63" s="6"/>
      <c r="C63" s="6">
        <f>SUM(C51:C62)</f>
        <v>1018.1</v>
      </c>
      <c r="D63" s="6">
        <f>SUM(D51:D62)</f>
        <v>1018.7999999999998</v>
      </c>
      <c r="E63" s="6">
        <f>SUM(E51:E62)</f>
        <v>940.3</v>
      </c>
      <c r="F63" s="6">
        <f>SUM(F51:F62)</f>
        <v>953.5</v>
      </c>
      <c r="G63" s="6">
        <f t="shared" ref="G63" si="58">SUM(G51:G62)</f>
        <v>983.90000000000009</v>
      </c>
      <c r="H63" s="6">
        <f t="shared" ref="H63" si="59">SUM(H51:H62)</f>
        <v>1003.5</v>
      </c>
      <c r="I63" s="6">
        <f t="shared" ref="I63" si="60">SUM(I51:I62)</f>
        <v>1035</v>
      </c>
      <c r="J63" s="6">
        <f t="shared" ref="J63" si="61">SUM(J51:J62)</f>
        <v>982.90000000000009</v>
      </c>
      <c r="K63" s="6">
        <f t="shared" ref="K63" si="62">SUM(K51:K62)</f>
        <v>999.19999999999993</v>
      </c>
      <c r="L63" s="6">
        <f t="shared" ref="L63" si="63">SUM(L51:L62)</f>
        <v>1010.2</v>
      </c>
      <c r="M63" s="6">
        <f t="shared" ref="M63" si="64">SUM(M51:M62)</f>
        <v>997.3</v>
      </c>
      <c r="N63" s="6">
        <f t="shared" ref="N63" si="65">SUM(N51:N62)</f>
        <v>930.7</v>
      </c>
      <c r="O63" s="6">
        <f t="shared" ref="O63" si="66">SUM(O51:O62)</f>
        <v>909.40000000000009</v>
      </c>
      <c r="P63" s="6">
        <f t="shared" ref="P63" si="67">SUM(P51:P62)</f>
        <v>1064.8</v>
      </c>
      <c r="Q63" s="6">
        <f t="shared" ref="Q63" si="68">SUM(Q51:Q62)</f>
        <v>1078.9000000000001</v>
      </c>
      <c r="R63" s="6">
        <f t="shared" ref="R63" si="69">SUM(R51:R62)</f>
        <v>1061.7</v>
      </c>
      <c r="S63" s="6">
        <f t="shared" ref="S63" si="70">SUM(S51:S62)</f>
        <v>1066.2</v>
      </c>
      <c r="T63" s="6">
        <f t="shared" ref="T63" si="71">SUM(T51:T62)</f>
        <v>1041.0999999999999</v>
      </c>
      <c r="U63" s="6">
        <f t="shared" ref="U63" si="72">SUM(U51:U62)</f>
        <v>1088.8</v>
      </c>
      <c r="V63" s="6">
        <f t="shared" ref="V63" si="73">SUM(V51:V62)</f>
        <v>1108.6999999999998</v>
      </c>
      <c r="W63" s="6">
        <f t="shared" ref="W63:AC63" si="74">SUM(W51:W62)</f>
        <v>1098.3</v>
      </c>
      <c r="X63" s="6">
        <f t="shared" si="74"/>
        <v>1016.4</v>
      </c>
      <c r="Y63" s="6">
        <f t="shared" si="74"/>
        <v>1123.0000000000002</v>
      </c>
      <c r="Z63" s="6">
        <f t="shared" si="74"/>
        <v>1094.8</v>
      </c>
      <c r="AA63" s="6">
        <f t="shared" si="74"/>
        <v>1070.5</v>
      </c>
      <c r="AB63" s="6">
        <f t="shared" si="74"/>
        <v>984.90000000000009</v>
      </c>
      <c r="AC63" s="6">
        <f t="shared" si="74"/>
        <v>1014.088</v>
      </c>
      <c r="AD63" s="6"/>
      <c r="AE63" s="6">
        <f t="shared" ref="AE63" si="75">SUM(AE51:AE62)</f>
        <v>1025.254201058201</v>
      </c>
      <c r="AH63" s="38"/>
      <c r="AI63" s="38"/>
      <c r="AJ63" s="38"/>
      <c r="AK63" s="38"/>
      <c r="AO63" s="5"/>
    </row>
    <row r="64" spans="1:41" ht="12.75">
      <c r="A64" s="5"/>
      <c r="B64" s="17"/>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6"/>
      <c r="AH64" s="38"/>
      <c r="AI64" s="38"/>
      <c r="AJ64" s="38"/>
      <c r="AK64" s="38"/>
    </row>
    <row r="65" spans="1:37" ht="12.75">
      <c r="A65" s="1" t="s">
        <v>138</v>
      </c>
      <c r="C65" s="26">
        <f>SUM(B57:B62,C51:C56)</f>
        <v>953.49999999999989</v>
      </c>
      <c r="D65" s="26">
        <f t="shared" ref="D65:T65" si="76">SUM(C57:C62,D51:D56)</f>
        <v>1100.7</v>
      </c>
      <c r="E65" s="26">
        <f t="shared" si="76"/>
        <v>964</v>
      </c>
      <c r="F65" s="26">
        <f t="shared" si="76"/>
        <v>904.59999999999991</v>
      </c>
      <c r="G65" s="26">
        <f t="shared" si="76"/>
        <v>1027</v>
      </c>
      <c r="H65" s="26">
        <f t="shared" si="76"/>
        <v>949.70000000000016</v>
      </c>
      <c r="I65" s="26">
        <f t="shared" si="76"/>
        <v>1027.1999999999998</v>
      </c>
      <c r="J65" s="26">
        <f t="shared" si="76"/>
        <v>1023.0000000000001</v>
      </c>
      <c r="K65" s="26">
        <f t="shared" si="76"/>
        <v>974.29999999999984</v>
      </c>
      <c r="L65" s="26">
        <f t="shared" si="76"/>
        <v>1011.0000000000001</v>
      </c>
      <c r="M65" s="26">
        <f t="shared" si="76"/>
        <v>995.30000000000007</v>
      </c>
      <c r="N65" s="26">
        <f t="shared" si="76"/>
        <v>993.4</v>
      </c>
      <c r="O65" s="26">
        <f t="shared" si="76"/>
        <v>912</v>
      </c>
      <c r="P65" s="26">
        <f t="shared" si="76"/>
        <v>967.8</v>
      </c>
      <c r="Q65" s="26">
        <f t="shared" si="76"/>
        <v>1105.7</v>
      </c>
      <c r="R65" s="26">
        <f t="shared" si="76"/>
        <v>1061.2</v>
      </c>
      <c r="S65" s="26">
        <f t="shared" si="76"/>
        <v>1059.3999999999999</v>
      </c>
      <c r="T65" s="26">
        <f t="shared" si="76"/>
        <v>1062.3999999999999</v>
      </c>
      <c r="U65" s="26">
        <f t="shared" ref="U65:AC65" si="77">SUM(T57:T62,U51:U56)</f>
        <v>1031</v>
      </c>
      <c r="V65" s="26">
        <f t="shared" si="77"/>
        <v>1123.9000000000001</v>
      </c>
      <c r="W65" s="26">
        <f t="shared" si="77"/>
        <v>1084.8</v>
      </c>
      <c r="X65" s="26">
        <f t="shared" si="77"/>
        <v>1092.2</v>
      </c>
      <c r="Y65" s="26">
        <f t="shared" si="77"/>
        <v>1073.9000000000001</v>
      </c>
      <c r="Z65" s="26">
        <f t="shared" si="77"/>
        <v>1085</v>
      </c>
      <c r="AA65" s="26">
        <f t="shared" si="77"/>
        <v>1103.8999999999999</v>
      </c>
      <c r="AB65" s="26">
        <f t="shared" si="77"/>
        <v>1002.5</v>
      </c>
      <c r="AC65" s="26">
        <f t="shared" si="77"/>
        <v>964.08800000000008</v>
      </c>
      <c r="AD65" s="26"/>
      <c r="AE65" s="6">
        <f>AVERAGE(B65:AC65)</f>
        <v>1024.2032592592595</v>
      </c>
      <c r="AF65" s="17"/>
      <c r="AH65" s="38"/>
      <c r="AI65" s="38"/>
      <c r="AJ65" s="38"/>
      <c r="AK65" s="38"/>
    </row>
    <row r="66" spans="1:37" ht="12.75">
      <c r="A66" s="5"/>
      <c r="B66" s="17"/>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6"/>
      <c r="AH66" s="38"/>
      <c r="AI66" s="38"/>
      <c r="AJ66" s="38"/>
      <c r="AK66" s="38"/>
    </row>
    <row r="67" spans="1:37" ht="15.75">
      <c r="A67" s="5"/>
      <c r="B67" s="17"/>
      <c r="C67" s="21"/>
      <c r="D67" s="21"/>
      <c r="E67" s="84" t="s">
        <v>233</v>
      </c>
      <c r="F67" s="21"/>
      <c r="G67" s="21"/>
      <c r="H67" s="21"/>
      <c r="I67" s="21"/>
      <c r="J67" s="21"/>
      <c r="K67" s="21"/>
      <c r="L67" s="21"/>
      <c r="M67" s="21"/>
      <c r="N67" s="21"/>
      <c r="O67" s="21"/>
      <c r="P67" s="21" t="s">
        <v>242</v>
      </c>
      <c r="Q67" s="21"/>
      <c r="R67" s="21"/>
      <c r="S67" s="21"/>
      <c r="T67" s="21"/>
      <c r="U67" s="21"/>
      <c r="V67" s="21"/>
      <c r="W67" s="21"/>
      <c r="X67" s="21"/>
      <c r="Y67" s="21"/>
      <c r="Z67" s="21"/>
      <c r="AA67" s="21"/>
      <c r="AB67" s="21"/>
      <c r="AC67" s="21"/>
      <c r="AD67" s="21"/>
      <c r="AE67" s="6"/>
      <c r="AH67" s="38"/>
      <c r="AI67" s="38"/>
      <c r="AJ67" s="38"/>
      <c r="AK67" s="38"/>
    </row>
    <row r="68" spans="1:37" ht="12.75">
      <c r="A68" s="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9"/>
      <c r="AH68" s="38"/>
      <c r="AI68" s="38"/>
      <c r="AJ68" s="38"/>
      <c r="AK68" s="38"/>
    </row>
    <row r="69" spans="1:37">
      <c r="AH69" s="38"/>
      <c r="AI69" s="38"/>
      <c r="AJ69" s="38"/>
      <c r="AK69" s="38"/>
    </row>
    <row r="70" spans="1:37">
      <c r="AH70" s="38"/>
      <c r="AI70" s="38"/>
      <c r="AJ70" s="38"/>
      <c r="AK70" s="38"/>
    </row>
    <row r="71" spans="1:37">
      <c r="AH71" s="38"/>
      <c r="AI71" s="38"/>
      <c r="AJ71" s="38"/>
      <c r="AK71" s="38"/>
    </row>
    <row r="72" spans="1:37">
      <c r="AH72" s="38"/>
      <c r="AI72" s="38"/>
      <c r="AJ72" s="38"/>
      <c r="AK72" s="38"/>
    </row>
    <row r="73" spans="1:37">
      <c r="AH73" s="38"/>
      <c r="AI73" s="38"/>
      <c r="AJ73" s="38"/>
      <c r="AK73" s="38"/>
    </row>
    <row r="74" spans="1:37">
      <c r="AH74" s="38"/>
      <c r="AI74" s="38"/>
      <c r="AJ74" s="38"/>
      <c r="AK74" s="38"/>
    </row>
    <row r="75" spans="1:37">
      <c r="AH75" s="38"/>
      <c r="AI75" s="38"/>
      <c r="AJ75" s="38"/>
      <c r="AK75" s="38"/>
    </row>
    <row r="76" spans="1:37">
      <c r="AG76" s="38"/>
      <c r="AI76" s="9"/>
      <c r="AJ76" s="9"/>
      <c r="AK76" s="9"/>
    </row>
    <row r="108" spans="5:16" ht="15.75">
      <c r="E108" s="84" t="s">
        <v>233</v>
      </c>
      <c r="F108" s="21"/>
      <c r="G108" s="21"/>
      <c r="H108" s="21"/>
      <c r="I108" s="21"/>
      <c r="J108" s="21"/>
      <c r="K108" s="21"/>
      <c r="L108" s="21"/>
      <c r="M108" s="21"/>
      <c r="N108" s="21"/>
      <c r="O108" s="21"/>
      <c r="P108" s="21" t="s">
        <v>243</v>
      </c>
    </row>
  </sheetData>
  <printOptions gridLines="1"/>
  <pageMargins left="0" right="0" top="0.59055118110236227" bottom="0.59055118110236227" header="0.51181102362204722" footer="0.51181102362204722"/>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71"/>
  <sheetViews>
    <sheetView zoomScaleNormal="100" workbookViewId="0"/>
  </sheetViews>
  <sheetFormatPr defaultRowHeight="11.25"/>
  <cols>
    <col min="1" max="1" width="12.33203125" customWidth="1"/>
    <col min="2" max="24" width="8.33203125" customWidth="1"/>
    <col min="25" max="25" width="12.5" bestFit="1" customWidth="1"/>
  </cols>
  <sheetData>
    <row r="1" spans="1:35" ht="12.75">
      <c r="A1" s="1" t="s">
        <v>60</v>
      </c>
    </row>
    <row r="2" spans="1:35" ht="12.75">
      <c r="B2" s="5"/>
      <c r="C2" s="5"/>
      <c r="D2" s="5"/>
      <c r="E2" s="5"/>
      <c r="F2" s="5"/>
      <c r="G2" s="5"/>
      <c r="H2" s="5"/>
      <c r="I2" s="5"/>
      <c r="J2" s="5"/>
      <c r="K2" s="5"/>
      <c r="L2" s="5"/>
      <c r="M2" s="5"/>
      <c r="N2" s="5"/>
      <c r="O2" s="5"/>
      <c r="P2" s="5"/>
      <c r="Q2" s="5"/>
      <c r="R2" s="5"/>
      <c r="S2" s="5"/>
      <c r="T2" s="5"/>
      <c r="U2" s="5"/>
      <c r="V2" s="5"/>
      <c r="W2" s="5"/>
      <c r="X2" s="5"/>
      <c r="Y2" s="1" t="s">
        <v>0</v>
      </c>
      <c r="AI2" s="5"/>
    </row>
    <row r="3" spans="1:35" ht="12.75">
      <c r="A3" s="5"/>
      <c r="B3" s="5"/>
      <c r="C3" s="5"/>
      <c r="D3" s="5"/>
      <c r="E3" s="5"/>
      <c r="Y3" s="18" t="s">
        <v>1</v>
      </c>
      <c r="AI3" s="5"/>
    </row>
    <row r="4" spans="1:35" ht="12.75">
      <c r="A4" s="5"/>
      <c r="B4" s="5">
        <v>2002</v>
      </c>
      <c r="C4" s="5">
        <v>2003</v>
      </c>
      <c r="D4" s="5">
        <v>2004</v>
      </c>
      <c r="E4" s="5">
        <v>2005</v>
      </c>
      <c r="F4" s="5">
        <v>2006</v>
      </c>
      <c r="G4" s="5">
        <v>2007</v>
      </c>
      <c r="H4" s="5">
        <v>2008</v>
      </c>
      <c r="I4" s="5">
        <v>2009</v>
      </c>
      <c r="J4" s="5">
        <v>2010</v>
      </c>
      <c r="K4" s="5">
        <v>2011</v>
      </c>
      <c r="L4" s="5">
        <v>2012</v>
      </c>
      <c r="M4" s="5">
        <v>2013</v>
      </c>
      <c r="N4" s="5">
        <v>2014</v>
      </c>
      <c r="O4" s="5">
        <v>2015</v>
      </c>
      <c r="P4" s="5">
        <v>2016</v>
      </c>
      <c r="Q4" s="5">
        <v>2017</v>
      </c>
      <c r="R4" s="5">
        <v>2018</v>
      </c>
      <c r="S4" s="5">
        <v>2019</v>
      </c>
      <c r="T4" s="5">
        <v>2020</v>
      </c>
      <c r="U4" s="5">
        <v>2021</v>
      </c>
      <c r="V4" s="5">
        <v>2022</v>
      </c>
      <c r="W4" s="5">
        <v>2023</v>
      </c>
      <c r="X4" s="5">
        <v>2024</v>
      </c>
      <c r="Y4" s="18" t="s">
        <v>364</v>
      </c>
      <c r="AC4" s="17"/>
      <c r="AI4" s="5"/>
    </row>
    <row r="5" spans="1:35" ht="12.75">
      <c r="A5" s="5" t="s">
        <v>2</v>
      </c>
      <c r="B5" s="5"/>
      <c r="C5" s="5">
        <v>19.5</v>
      </c>
      <c r="D5" s="5">
        <v>16.2</v>
      </c>
      <c r="E5" s="5">
        <v>28.3</v>
      </c>
      <c r="F5" s="11">
        <v>19.2</v>
      </c>
      <c r="G5" s="11">
        <v>19.100000000000001</v>
      </c>
      <c r="H5" s="11">
        <v>19</v>
      </c>
      <c r="I5" s="11">
        <v>20</v>
      </c>
      <c r="J5" s="11">
        <v>17</v>
      </c>
      <c r="K5" s="11">
        <v>24.3</v>
      </c>
      <c r="L5" s="11">
        <v>27.1</v>
      </c>
      <c r="M5" s="11">
        <v>22.8</v>
      </c>
      <c r="N5" s="11">
        <v>23.6</v>
      </c>
      <c r="O5" s="11">
        <v>15</v>
      </c>
      <c r="P5" s="11">
        <v>20.7</v>
      </c>
      <c r="Q5" s="11">
        <v>16.899999999999999</v>
      </c>
      <c r="R5" s="11">
        <v>28.1</v>
      </c>
      <c r="S5" s="11">
        <v>18.899999999999999</v>
      </c>
      <c r="T5" s="11">
        <v>19.399999999999999</v>
      </c>
      <c r="U5" s="11">
        <v>16.7</v>
      </c>
      <c r="V5" s="11">
        <v>19.3</v>
      </c>
      <c r="W5" s="11">
        <v>25.3</v>
      </c>
      <c r="X5" s="11">
        <v>15.1</v>
      </c>
      <c r="Y5" s="6">
        <f>AVERAGE(C5:W5)</f>
        <v>20.780952380952378</v>
      </c>
      <c r="AC5" s="17"/>
      <c r="AI5" s="5"/>
    </row>
    <row r="6" spans="1:35" ht="12.75">
      <c r="A6" s="5" t="s">
        <v>3</v>
      </c>
      <c r="B6" s="5"/>
      <c r="C6" s="5">
        <v>16.5</v>
      </c>
      <c r="D6" s="5">
        <v>19</v>
      </c>
      <c r="E6" s="5">
        <v>17.399999999999999</v>
      </c>
      <c r="F6" s="5">
        <v>22.2</v>
      </c>
      <c r="G6" s="5">
        <v>17.600000000000001</v>
      </c>
      <c r="H6" s="5">
        <v>16.7</v>
      </c>
      <c r="I6" s="5">
        <v>23.8</v>
      </c>
      <c r="J6" s="5">
        <v>14.3</v>
      </c>
      <c r="K6" s="5">
        <v>15.9</v>
      </c>
      <c r="L6" s="5">
        <v>18.8</v>
      </c>
      <c r="M6" s="5">
        <v>18.3</v>
      </c>
      <c r="N6" s="5">
        <v>19</v>
      </c>
      <c r="O6" s="5">
        <v>14.9</v>
      </c>
      <c r="P6" s="5">
        <v>16.3</v>
      </c>
      <c r="Q6" s="5">
        <v>21.5</v>
      </c>
      <c r="R6" s="5">
        <v>27.7</v>
      </c>
      <c r="S6" s="5">
        <v>13.9</v>
      </c>
      <c r="T6" s="5">
        <v>14.9</v>
      </c>
      <c r="U6" s="5">
        <v>15.5</v>
      </c>
      <c r="V6" s="5">
        <v>32.200000000000003</v>
      </c>
      <c r="W6" s="5">
        <v>20.6</v>
      </c>
      <c r="X6" s="5">
        <v>15.1</v>
      </c>
      <c r="Y6" s="6">
        <f>AVERAGE(C6:W6)</f>
        <v>18.904761904761905</v>
      </c>
      <c r="AC6" s="17"/>
      <c r="AI6" s="5"/>
    </row>
    <row r="7" spans="1:35" ht="12.75">
      <c r="A7" s="5" t="s">
        <v>4</v>
      </c>
      <c r="B7" s="5"/>
      <c r="C7" s="5">
        <v>15.5</v>
      </c>
      <c r="D7" s="5">
        <v>24.3</v>
      </c>
      <c r="E7" s="5">
        <v>18.100000000000001</v>
      </c>
      <c r="F7" s="5">
        <v>17.7</v>
      </c>
      <c r="G7" s="5">
        <v>16</v>
      </c>
      <c r="H7" s="5">
        <v>18.7</v>
      </c>
      <c r="I7" s="5">
        <v>27.2</v>
      </c>
      <c r="J7" s="5">
        <v>14.8</v>
      </c>
      <c r="K7" s="5">
        <v>15.4</v>
      </c>
      <c r="L7" s="5">
        <v>28.3</v>
      </c>
      <c r="M7" s="5">
        <v>16.899999999999999</v>
      </c>
      <c r="N7" s="5">
        <v>18.2</v>
      </c>
      <c r="O7" s="5">
        <v>18.5</v>
      </c>
      <c r="P7" s="5">
        <v>18.899999999999999</v>
      </c>
      <c r="Q7" s="5">
        <v>24.4</v>
      </c>
      <c r="R7" s="5">
        <v>32.5</v>
      </c>
      <c r="S7" s="5">
        <v>24.2</v>
      </c>
      <c r="T7" s="5">
        <v>14.2</v>
      </c>
      <c r="U7" s="5">
        <v>15.9</v>
      </c>
      <c r="V7" s="5">
        <v>25</v>
      </c>
      <c r="W7" s="5">
        <v>24.5</v>
      </c>
      <c r="X7" s="6">
        <v>16.841935483870969</v>
      </c>
      <c r="Y7" s="6">
        <f t="shared" ref="Y7:Y16" si="0">AVERAGE(C7:W7)</f>
        <v>20.438095238095237</v>
      </c>
      <c r="AC7" s="17"/>
      <c r="AI7" s="5"/>
    </row>
    <row r="8" spans="1:35" ht="12.75">
      <c r="A8" s="5" t="s">
        <v>5</v>
      </c>
      <c r="B8" s="5"/>
      <c r="C8" s="5">
        <v>16.399999999999999</v>
      </c>
      <c r="D8" s="5">
        <v>24.6</v>
      </c>
      <c r="E8" s="5">
        <v>28.1</v>
      </c>
      <c r="F8" s="5">
        <v>22.8</v>
      </c>
      <c r="G8" s="5">
        <v>16.7</v>
      </c>
      <c r="H8" s="5">
        <v>31.3</v>
      </c>
      <c r="I8" s="5">
        <v>19.7</v>
      </c>
      <c r="J8" s="5">
        <v>15.8</v>
      </c>
      <c r="K8" s="5">
        <v>24.4</v>
      </c>
      <c r="L8" s="5">
        <v>24</v>
      </c>
      <c r="M8" s="5">
        <v>23.9</v>
      </c>
      <c r="N8" s="5">
        <v>31.7</v>
      </c>
      <c r="O8" s="5">
        <v>20.2</v>
      </c>
      <c r="P8" s="5">
        <v>28.3</v>
      </c>
      <c r="Q8" s="5">
        <v>34.299999999999997</v>
      </c>
      <c r="R8" s="5">
        <v>34.200000000000003</v>
      </c>
      <c r="S8" s="5">
        <v>32.799999999999997</v>
      </c>
      <c r="T8" s="5">
        <v>16.3</v>
      </c>
      <c r="U8" s="5">
        <v>30.4</v>
      </c>
      <c r="V8" s="5">
        <v>20.6</v>
      </c>
      <c r="W8" s="5">
        <v>27.4</v>
      </c>
      <c r="X8" s="5"/>
      <c r="Y8" s="6">
        <f t="shared" si="0"/>
        <v>24.947619047619053</v>
      </c>
      <c r="AC8" s="17"/>
      <c r="AI8" s="5"/>
    </row>
    <row r="9" spans="1:35" ht="12.75">
      <c r="A9" s="5" t="s">
        <v>6</v>
      </c>
      <c r="B9" s="5"/>
      <c r="C9" s="5">
        <v>17.899999999999999</v>
      </c>
      <c r="D9" s="5">
        <v>32.299999999999997</v>
      </c>
      <c r="E9" s="5">
        <v>29.4</v>
      </c>
      <c r="F9" s="5">
        <v>34.799999999999997</v>
      </c>
      <c r="G9" s="5">
        <v>33.5</v>
      </c>
      <c r="H9" s="5">
        <v>35.1</v>
      </c>
      <c r="I9" s="5">
        <v>37.299999999999997</v>
      </c>
      <c r="J9" s="5">
        <v>25.9</v>
      </c>
      <c r="K9" s="5">
        <v>38</v>
      </c>
      <c r="L9" s="5">
        <v>28.8</v>
      </c>
      <c r="M9" s="5">
        <v>36.6</v>
      </c>
      <c r="N9" s="5">
        <v>35</v>
      </c>
      <c r="O9" s="5">
        <v>28.3</v>
      </c>
      <c r="P9" s="5">
        <v>28.9</v>
      </c>
      <c r="Q9" s="5">
        <v>35.4</v>
      </c>
      <c r="R9" s="5">
        <v>37.6</v>
      </c>
      <c r="S9" s="5">
        <v>35.4</v>
      </c>
      <c r="T9" s="5">
        <v>28.9</v>
      </c>
      <c r="U9" s="5">
        <v>30.9</v>
      </c>
      <c r="V9" s="5">
        <v>21.9</v>
      </c>
      <c r="W9" s="5">
        <v>35.6</v>
      </c>
      <c r="X9" s="5"/>
      <c r="Y9" s="6">
        <f t="shared" si="0"/>
        <v>31.785714285714281</v>
      </c>
      <c r="AC9" s="17"/>
      <c r="AI9" s="5"/>
    </row>
    <row r="10" spans="1:35" ht="12.75">
      <c r="A10" s="5" t="s">
        <v>7</v>
      </c>
      <c r="B10" s="5"/>
      <c r="C10" s="5">
        <v>29.7</v>
      </c>
      <c r="D10" s="5">
        <v>35.6</v>
      </c>
      <c r="E10" s="5">
        <v>35.200000000000003</v>
      </c>
      <c r="F10" s="5">
        <v>38.4</v>
      </c>
      <c r="G10" s="5">
        <v>33.6</v>
      </c>
      <c r="H10" s="5">
        <v>33.299999999999997</v>
      </c>
      <c r="I10" s="5">
        <v>37.799999999999997</v>
      </c>
      <c r="J10" s="5">
        <v>39.700000000000003</v>
      </c>
      <c r="K10" s="5">
        <v>38.4</v>
      </c>
      <c r="L10" s="5">
        <v>36.9</v>
      </c>
      <c r="M10" s="5">
        <v>38.9</v>
      </c>
      <c r="N10" s="5">
        <v>38.299999999999997</v>
      </c>
      <c r="O10" s="5">
        <v>36.4</v>
      </c>
      <c r="P10" s="5">
        <v>38</v>
      </c>
      <c r="Q10" s="5">
        <v>34.799999999999997</v>
      </c>
      <c r="R10" s="5">
        <v>37.799999999999997</v>
      </c>
      <c r="S10" s="5">
        <v>36.700000000000003</v>
      </c>
      <c r="T10" s="5">
        <v>35.9</v>
      </c>
      <c r="U10" s="5">
        <v>36.299999999999997</v>
      </c>
      <c r="V10" s="5">
        <v>36.799999999999997</v>
      </c>
      <c r="W10" s="5">
        <v>36.1</v>
      </c>
      <c r="X10" s="5"/>
      <c r="Y10" s="6">
        <f t="shared" si="0"/>
        <v>36.409523809523797</v>
      </c>
      <c r="AC10" s="17"/>
      <c r="AI10" s="5"/>
    </row>
    <row r="11" spans="1:35" ht="12.75">
      <c r="A11" s="5" t="s">
        <v>8</v>
      </c>
      <c r="B11" s="5"/>
      <c r="C11" s="5">
        <v>33.9</v>
      </c>
      <c r="D11" s="5">
        <v>37.6</v>
      </c>
      <c r="E11" s="5">
        <v>37.4</v>
      </c>
      <c r="F11" s="5">
        <v>38.200000000000003</v>
      </c>
      <c r="G11" s="5">
        <v>37.6</v>
      </c>
      <c r="H11" s="5">
        <v>39.6</v>
      </c>
      <c r="I11" s="5">
        <v>39.5</v>
      </c>
      <c r="J11" s="5">
        <v>38.200000000000003</v>
      </c>
      <c r="K11" s="5">
        <v>38.299999999999997</v>
      </c>
      <c r="L11" s="5">
        <v>38.6</v>
      </c>
      <c r="M11" s="5">
        <v>37.5</v>
      </c>
      <c r="N11" s="5">
        <v>36.299999999999997</v>
      </c>
      <c r="O11" s="5">
        <v>36.6</v>
      </c>
      <c r="P11" s="5">
        <v>37.4</v>
      </c>
      <c r="Q11" s="5">
        <v>38.5</v>
      </c>
      <c r="R11" s="5">
        <v>39</v>
      </c>
      <c r="S11" s="5">
        <v>39</v>
      </c>
      <c r="T11" s="5">
        <v>34.700000000000003</v>
      </c>
      <c r="U11" s="5">
        <v>37</v>
      </c>
      <c r="V11" s="5">
        <v>38.799999999999997</v>
      </c>
      <c r="W11" s="5">
        <v>36</v>
      </c>
      <c r="X11" s="5"/>
      <c r="Y11" s="6">
        <f t="shared" si="0"/>
        <v>37.604761904761908</v>
      </c>
      <c r="AC11" s="17"/>
      <c r="AI11" s="5"/>
    </row>
    <row r="12" spans="1:35" ht="12.75">
      <c r="A12" s="5" t="s">
        <v>9</v>
      </c>
      <c r="B12" s="5"/>
      <c r="C12" s="5">
        <v>31.2</v>
      </c>
      <c r="D12" s="5">
        <v>37.5</v>
      </c>
      <c r="E12" s="5">
        <v>35.9</v>
      </c>
      <c r="F12" s="5">
        <v>38.4</v>
      </c>
      <c r="G12" s="5">
        <v>38.1</v>
      </c>
      <c r="H12" s="5">
        <v>40.5</v>
      </c>
      <c r="I12" s="5">
        <v>38.5</v>
      </c>
      <c r="J12" s="5">
        <v>39.5</v>
      </c>
      <c r="K12" s="5">
        <v>37.4</v>
      </c>
      <c r="L12" s="5">
        <v>39.9</v>
      </c>
      <c r="M12" s="5">
        <v>37.4</v>
      </c>
      <c r="N12" s="5">
        <v>34.1</v>
      </c>
      <c r="O12" s="5">
        <v>37.1</v>
      </c>
      <c r="P12" s="5">
        <v>37.799999999999997</v>
      </c>
      <c r="Q12" s="5">
        <v>38.299999999999997</v>
      </c>
      <c r="R12" s="5">
        <v>38.9</v>
      </c>
      <c r="S12" s="5">
        <v>38.5</v>
      </c>
      <c r="T12" s="5">
        <v>34.6</v>
      </c>
      <c r="U12" s="5">
        <v>37.4</v>
      </c>
      <c r="V12" s="5">
        <v>38.9</v>
      </c>
      <c r="W12" s="5">
        <v>35</v>
      </c>
      <c r="X12" s="5"/>
      <c r="Y12" s="6">
        <f t="shared" si="0"/>
        <v>37.376190476190473</v>
      </c>
      <c r="AC12" s="17"/>
      <c r="AI12" s="5"/>
    </row>
    <row r="13" spans="1:35" ht="12.75">
      <c r="A13" s="5" t="s">
        <v>10</v>
      </c>
      <c r="B13" s="5">
        <v>31.1</v>
      </c>
      <c r="C13" s="5">
        <v>33.5</v>
      </c>
      <c r="D13" s="5">
        <v>36</v>
      </c>
      <c r="E13" s="5">
        <v>28.8</v>
      </c>
      <c r="F13" s="5">
        <v>30.7</v>
      </c>
      <c r="G13" s="5">
        <v>31.5</v>
      </c>
      <c r="H13" s="5">
        <v>38.299999999999997</v>
      </c>
      <c r="I13" s="5">
        <v>36</v>
      </c>
      <c r="J13" s="5">
        <v>38.4</v>
      </c>
      <c r="K13" s="5">
        <v>32.6</v>
      </c>
      <c r="L13" s="5">
        <v>34.200000000000003</v>
      </c>
      <c r="M13" s="5">
        <v>35.6</v>
      </c>
      <c r="N13" s="5">
        <v>31.3</v>
      </c>
      <c r="O13" s="5">
        <v>36.4</v>
      </c>
      <c r="P13" s="5">
        <v>34.1</v>
      </c>
      <c r="Q13" s="5">
        <v>37.5</v>
      </c>
      <c r="R13" s="5">
        <v>36</v>
      </c>
      <c r="S13" s="5">
        <v>36.799999999999997</v>
      </c>
      <c r="T13" s="5">
        <v>34.700000000000003</v>
      </c>
      <c r="U13" s="5">
        <v>35.700000000000003</v>
      </c>
      <c r="V13" s="5">
        <v>33.700000000000003</v>
      </c>
      <c r="W13" s="5">
        <v>33.6</v>
      </c>
      <c r="X13" s="5"/>
      <c r="Y13" s="6">
        <f t="shared" si="0"/>
        <v>34.542857142857152</v>
      </c>
      <c r="AC13" s="17"/>
      <c r="AI13" s="5"/>
    </row>
    <row r="14" spans="1:35" ht="12.75">
      <c r="A14" s="5" t="s">
        <v>11</v>
      </c>
      <c r="B14" s="5">
        <v>25.8</v>
      </c>
      <c r="C14" s="5">
        <v>32.700000000000003</v>
      </c>
      <c r="D14" s="5">
        <v>37.299999999999997</v>
      </c>
      <c r="E14" s="5">
        <v>28.4</v>
      </c>
      <c r="F14" s="5">
        <v>28.3</v>
      </c>
      <c r="G14" s="5">
        <v>33.700000000000003</v>
      </c>
      <c r="H14" s="5">
        <v>33.200000000000003</v>
      </c>
      <c r="I14" s="5">
        <v>39</v>
      </c>
      <c r="J14" s="5">
        <v>32.6</v>
      </c>
      <c r="K14" s="5">
        <v>37.4</v>
      </c>
      <c r="L14" s="5">
        <v>31.3</v>
      </c>
      <c r="M14" s="5">
        <v>35.6</v>
      </c>
      <c r="N14" s="5">
        <v>25.3</v>
      </c>
      <c r="O14" s="5">
        <v>25.6</v>
      </c>
      <c r="P14" s="5">
        <v>30.9</v>
      </c>
      <c r="Q14" s="5">
        <v>33</v>
      </c>
      <c r="R14" s="5">
        <v>27.5</v>
      </c>
      <c r="S14" s="5">
        <v>28.4</v>
      </c>
      <c r="T14" s="5">
        <v>27.5</v>
      </c>
      <c r="U14" s="5">
        <v>34.5</v>
      </c>
      <c r="V14" s="5">
        <v>29.5</v>
      </c>
      <c r="W14" s="5">
        <v>31.5</v>
      </c>
      <c r="X14" s="5"/>
      <c r="Y14" s="6">
        <f t="shared" si="0"/>
        <v>31.580952380952382</v>
      </c>
      <c r="AC14" s="17"/>
      <c r="AI14" s="5"/>
    </row>
    <row r="15" spans="1:35" ht="12.75">
      <c r="A15" s="1" t="s">
        <v>12</v>
      </c>
      <c r="B15" s="5">
        <v>20.2</v>
      </c>
      <c r="C15" s="5">
        <v>21</v>
      </c>
      <c r="D15" s="5">
        <v>28.9</v>
      </c>
      <c r="E15" s="5">
        <v>18.399999999999999</v>
      </c>
      <c r="F15" s="5">
        <v>28.9</v>
      </c>
      <c r="G15" s="5">
        <v>19.8</v>
      </c>
      <c r="H15" s="5">
        <v>29.3</v>
      </c>
      <c r="I15" s="5">
        <v>25.7</v>
      </c>
      <c r="J15" s="5">
        <v>18.8</v>
      </c>
      <c r="K15" s="5">
        <v>28.1</v>
      </c>
      <c r="L15" s="5">
        <v>20.7</v>
      </c>
      <c r="M15" s="5">
        <v>26.1</v>
      </c>
      <c r="N15" s="5">
        <v>17.600000000000001</v>
      </c>
      <c r="O15" s="5">
        <v>16.7</v>
      </c>
      <c r="P15" s="5">
        <v>32.5</v>
      </c>
      <c r="Q15" s="5">
        <v>18.100000000000001</v>
      </c>
      <c r="R15" s="5">
        <v>23.7</v>
      </c>
      <c r="S15" s="5">
        <v>22.3</v>
      </c>
      <c r="T15" s="5">
        <v>30.8</v>
      </c>
      <c r="U15" s="5">
        <v>26.7</v>
      </c>
      <c r="V15" s="5">
        <v>22.8</v>
      </c>
      <c r="W15" s="5">
        <v>21.7</v>
      </c>
      <c r="X15" s="5"/>
      <c r="Y15" s="6">
        <f t="shared" si="0"/>
        <v>23.742857142857144</v>
      </c>
      <c r="AC15" s="17"/>
      <c r="AI15" s="5"/>
    </row>
    <row r="16" spans="1:35" ht="12.75">
      <c r="A16" s="5" t="s">
        <v>13</v>
      </c>
      <c r="B16" s="5">
        <v>26.1</v>
      </c>
      <c r="C16" s="5">
        <v>17</v>
      </c>
      <c r="D16" s="5">
        <v>22.7</v>
      </c>
      <c r="E16" s="5">
        <v>17.600000000000001</v>
      </c>
      <c r="F16" s="5">
        <v>21.5</v>
      </c>
      <c r="G16" s="5">
        <v>22.4</v>
      </c>
      <c r="H16" s="5">
        <v>28.2</v>
      </c>
      <c r="I16" s="5">
        <v>18.8</v>
      </c>
      <c r="J16" s="5">
        <v>24.2</v>
      </c>
      <c r="K16" s="5">
        <v>24.8</v>
      </c>
      <c r="L16" s="5">
        <v>17.399999999999999</v>
      </c>
      <c r="M16" s="5">
        <v>21.2</v>
      </c>
      <c r="N16" s="5">
        <v>17.100000000000001</v>
      </c>
      <c r="O16" s="5">
        <v>15.5</v>
      </c>
      <c r="P16" s="5">
        <v>20.9</v>
      </c>
      <c r="Q16" s="5">
        <v>15.4</v>
      </c>
      <c r="R16" s="5">
        <v>28.7</v>
      </c>
      <c r="S16" s="5">
        <v>25.6</v>
      </c>
      <c r="T16" s="5">
        <v>22.4</v>
      </c>
      <c r="U16" s="5">
        <v>27.6</v>
      </c>
      <c r="V16" s="5">
        <v>26.6</v>
      </c>
      <c r="W16" s="5">
        <v>16.5</v>
      </c>
      <c r="X16" s="5"/>
      <c r="Y16" s="6">
        <f t="shared" si="0"/>
        <v>21.528571428571428</v>
      </c>
      <c r="AC16" s="17"/>
      <c r="AI16" s="5"/>
    </row>
    <row r="17" spans="1:25" ht="12.75">
      <c r="A17" s="1" t="s">
        <v>15</v>
      </c>
      <c r="B17" s="21"/>
      <c r="C17" s="21">
        <f>AVERAGE(C5:C16)</f>
        <v>23.733333333333334</v>
      </c>
      <c r="D17" s="21">
        <f t="shared" ref="D17:Q17" si="1">AVERAGE(D5:D16)</f>
        <v>29.333333333333332</v>
      </c>
      <c r="E17" s="21">
        <f t="shared" si="1"/>
        <v>26.916666666666668</v>
      </c>
      <c r="F17" s="21">
        <f t="shared" si="1"/>
        <v>28.425000000000001</v>
      </c>
      <c r="G17" s="21">
        <f t="shared" si="1"/>
        <v>26.633333333333329</v>
      </c>
      <c r="H17" s="21">
        <f t="shared" si="1"/>
        <v>30.266666666666666</v>
      </c>
      <c r="I17" s="21">
        <f t="shared" si="1"/>
        <v>30.275000000000002</v>
      </c>
      <c r="J17" s="21">
        <f t="shared" si="1"/>
        <v>26.600000000000005</v>
      </c>
      <c r="K17" s="21">
        <f t="shared" si="1"/>
        <v>29.583333333333332</v>
      </c>
      <c r="L17" s="21">
        <f t="shared" si="1"/>
        <v>28.833333333333332</v>
      </c>
      <c r="M17" s="21">
        <f t="shared" si="1"/>
        <v>29.233333333333338</v>
      </c>
      <c r="N17" s="21">
        <f t="shared" si="1"/>
        <v>27.291666666666671</v>
      </c>
      <c r="O17" s="21">
        <f t="shared" si="1"/>
        <v>25.099999999999998</v>
      </c>
      <c r="P17" s="21">
        <f t="shared" si="1"/>
        <v>28.724999999999998</v>
      </c>
      <c r="Q17" s="21">
        <f t="shared" si="1"/>
        <v>29.008333333333336</v>
      </c>
      <c r="R17" s="21">
        <f t="shared" ref="R17:Y17" si="2">AVERAGE(R5:R16)</f>
        <v>32.641666666666659</v>
      </c>
      <c r="S17" s="21">
        <f t="shared" si="2"/>
        <v>29.375</v>
      </c>
      <c r="T17" s="21">
        <f t="shared" si="2"/>
        <v>26.191666666666666</v>
      </c>
      <c r="U17" s="21">
        <f t="shared" ref="U17:V17" si="3">AVERAGE(U5:U16)</f>
        <v>28.716666666666669</v>
      </c>
      <c r="V17" s="21">
        <f t="shared" si="3"/>
        <v>28.841666666666672</v>
      </c>
      <c r="W17" s="21">
        <f t="shared" ref="W17" si="4">AVERAGE(W5:W16)</f>
        <v>28.650000000000002</v>
      </c>
      <c r="X17" s="21"/>
      <c r="Y17" s="21">
        <f t="shared" si="2"/>
        <v>28.303571428571427</v>
      </c>
    </row>
    <row r="18" spans="1:25" ht="12.75">
      <c r="A18" s="1" t="s">
        <v>135</v>
      </c>
      <c r="B18" s="17"/>
      <c r="C18" s="41">
        <f>AVERAGE(B13:B16,C5:C8)</f>
        <v>21.387500000000003</v>
      </c>
      <c r="D18" s="41">
        <f t="shared" ref="D18:W18" si="5">AVERAGE(C13:C16,D5:D8)</f>
        <v>23.537500000000001</v>
      </c>
      <c r="E18" s="41">
        <f t="shared" si="5"/>
        <v>27.099999999999998</v>
      </c>
      <c r="F18" s="41">
        <f t="shared" si="5"/>
        <v>21.887499999999999</v>
      </c>
      <c r="G18" s="41">
        <f t="shared" si="5"/>
        <v>22.349999999999998</v>
      </c>
      <c r="H18" s="41">
        <f t="shared" si="5"/>
        <v>24.137499999999999</v>
      </c>
      <c r="I18" s="41">
        <f t="shared" si="5"/>
        <v>27.462499999999999</v>
      </c>
      <c r="J18" s="41">
        <f t="shared" si="5"/>
        <v>22.675000000000004</v>
      </c>
      <c r="K18" s="41">
        <f t="shared" si="5"/>
        <v>24.250000000000004</v>
      </c>
      <c r="L18" s="41">
        <f t="shared" si="5"/>
        <v>27.637500000000003</v>
      </c>
      <c r="M18" s="41">
        <f t="shared" si="5"/>
        <v>23.1875</v>
      </c>
      <c r="N18" s="41">
        <f t="shared" si="5"/>
        <v>26.375</v>
      </c>
      <c r="O18" s="41">
        <f t="shared" si="5"/>
        <v>19.987500000000001</v>
      </c>
      <c r="P18" s="41">
        <f t="shared" si="5"/>
        <v>22.300000000000004</v>
      </c>
      <c r="Q18" s="41">
        <f t="shared" si="5"/>
        <v>26.9375</v>
      </c>
      <c r="R18" s="41">
        <f t="shared" si="5"/>
        <v>28.3125</v>
      </c>
      <c r="S18" s="41">
        <f t="shared" si="5"/>
        <v>25.712499999999999</v>
      </c>
      <c r="T18" s="41">
        <f t="shared" si="5"/>
        <v>22.237500000000001</v>
      </c>
      <c r="U18" s="41">
        <f t="shared" si="5"/>
        <v>24.237500000000001</v>
      </c>
      <c r="V18" s="41">
        <f t="shared" si="5"/>
        <v>27.7</v>
      </c>
      <c r="W18" s="41">
        <f t="shared" si="5"/>
        <v>26.3</v>
      </c>
      <c r="X18" s="41"/>
      <c r="Y18" s="6">
        <f>AVERAGE(C18:W18)</f>
        <v>24.557738095238093</v>
      </c>
    </row>
    <row r="19" spans="1:25" ht="12.75">
      <c r="A19" s="1"/>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ht="12.75">
      <c r="C20" s="6"/>
      <c r="D20" s="6"/>
      <c r="E20" s="6"/>
      <c r="F20" s="6"/>
      <c r="G20" s="6"/>
      <c r="H20" s="6"/>
      <c r="I20" s="6"/>
      <c r="J20" s="6"/>
      <c r="K20" s="6"/>
      <c r="L20" s="6"/>
      <c r="M20" s="6"/>
      <c r="N20" s="6"/>
      <c r="O20" s="6"/>
      <c r="P20" s="6"/>
      <c r="Q20" s="6"/>
      <c r="R20" s="6"/>
      <c r="S20" s="6"/>
      <c r="T20" s="6"/>
      <c r="U20" s="6"/>
      <c r="V20" s="6"/>
      <c r="W20" s="6"/>
      <c r="X20" s="6"/>
      <c r="Y20" s="6"/>
    </row>
    <row r="21" spans="1:25" ht="12.75">
      <c r="A21" s="1" t="s">
        <v>118</v>
      </c>
      <c r="B21" s="5"/>
      <c r="C21" s="5"/>
      <c r="D21" s="5"/>
      <c r="E21" s="5"/>
      <c r="F21" s="5"/>
      <c r="G21" s="5"/>
      <c r="H21" s="5"/>
      <c r="I21" s="5"/>
      <c r="J21" s="5"/>
      <c r="K21" s="5"/>
      <c r="L21" s="5"/>
      <c r="M21" s="5"/>
      <c r="N21" s="5"/>
      <c r="O21" s="5"/>
      <c r="P21" s="5"/>
      <c r="Q21" s="5"/>
      <c r="R21" s="5"/>
      <c r="S21" s="5"/>
      <c r="T21" s="5"/>
      <c r="U21" s="5"/>
      <c r="V21" s="5"/>
      <c r="W21" s="5"/>
      <c r="X21" s="5"/>
      <c r="Y21" s="1" t="s">
        <v>0</v>
      </c>
    </row>
    <row r="22" spans="1:25" ht="12.75">
      <c r="A22" s="5"/>
      <c r="B22" s="5"/>
      <c r="C22" s="5"/>
      <c r="D22" s="5"/>
      <c r="E22" s="5"/>
      <c r="Y22" s="18" t="s">
        <v>1</v>
      </c>
    </row>
    <row r="23" spans="1:25" ht="12.75">
      <c r="A23" s="5"/>
      <c r="B23" s="5">
        <v>2002</v>
      </c>
      <c r="C23" s="5">
        <v>2003</v>
      </c>
      <c r="D23" s="5">
        <v>2004</v>
      </c>
      <c r="E23" s="5">
        <v>2005</v>
      </c>
      <c r="F23" s="5">
        <v>2006</v>
      </c>
      <c r="G23" s="5">
        <v>2007</v>
      </c>
      <c r="H23" s="5">
        <v>2008</v>
      </c>
      <c r="I23" s="5">
        <v>2009</v>
      </c>
      <c r="J23" s="5">
        <v>2010</v>
      </c>
      <c r="K23" s="5">
        <v>2011</v>
      </c>
      <c r="L23" s="5">
        <v>2012</v>
      </c>
      <c r="M23" s="5">
        <v>2013</v>
      </c>
      <c r="N23" s="5">
        <v>2014</v>
      </c>
      <c r="O23" s="5">
        <v>2015</v>
      </c>
      <c r="P23" s="5">
        <v>2016</v>
      </c>
      <c r="Q23" s="5">
        <v>2017</v>
      </c>
      <c r="R23" s="5">
        <v>2018</v>
      </c>
      <c r="S23" s="5">
        <v>2019</v>
      </c>
      <c r="T23" s="5">
        <v>2020</v>
      </c>
      <c r="U23" s="5">
        <v>2021</v>
      </c>
      <c r="V23" s="5">
        <v>2022</v>
      </c>
      <c r="W23" s="5">
        <v>2023</v>
      </c>
      <c r="X23" s="5">
        <v>2024</v>
      </c>
      <c r="Y23" s="18" t="s">
        <v>364</v>
      </c>
    </row>
    <row r="24" spans="1:25" ht="12.75">
      <c r="A24" s="5" t="s">
        <v>2</v>
      </c>
      <c r="B24" s="5"/>
      <c r="C24" s="5">
        <v>20.3</v>
      </c>
      <c r="D24" s="5">
        <v>17.7</v>
      </c>
      <c r="E24" s="5">
        <v>30.5</v>
      </c>
      <c r="F24" s="11">
        <v>16.600000000000001</v>
      </c>
      <c r="G24" s="11">
        <v>18.399999999999999</v>
      </c>
      <c r="H24" s="11">
        <v>24.3</v>
      </c>
      <c r="I24" s="11">
        <v>28.3</v>
      </c>
      <c r="J24" s="11">
        <v>14.9</v>
      </c>
      <c r="K24" s="11">
        <v>33.700000000000003</v>
      </c>
      <c r="L24" s="11">
        <v>37.5</v>
      </c>
      <c r="M24" s="11">
        <v>16.399999999999999</v>
      </c>
      <c r="N24" s="11">
        <v>19</v>
      </c>
      <c r="O24" s="11">
        <v>15.5</v>
      </c>
      <c r="P24" s="11">
        <v>15.1</v>
      </c>
      <c r="Q24" s="11">
        <v>17.5</v>
      </c>
      <c r="R24" s="11">
        <v>15.8</v>
      </c>
      <c r="S24" s="11">
        <v>27.4</v>
      </c>
      <c r="T24" s="11">
        <v>25.4</v>
      </c>
      <c r="U24" s="11">
        <v>18.399999999999999</v>
      </c>
      <c r="V24" s="11">
        <v>25.1</v>
      </c>
      <c r="W24" s="11">
        <v>22.8</v>
      </c>
      <c r="X24" s="11">
        <v>15.5</v>
      </c>
      <c r="Y24" s="6">
        <f>AVERAGE(C24:W24)</f>
        <v>21.93333333333333</v>
      </c>
    </row>
    <row r="25" spans="1:25" ht="12.75">
      <c r="A25" s="5" t="s">
        <v>3</v>
      </c>
      <c r="B25" s="5"/>
      <c r="C25" s="5">
        <v>16.5</v>
      </c>
      <c r="D25" s="5">
        <v>16.399999999999999</v>
      </c>
      <c r="E25" s="5">
        <v>18.899999999999999</v>
      </c>
      <c r="F25" s="5">
        <v>25.3</v>
      </c>
      <c r="G25" s="5">
        <v>21.2</v>
      </c>
      <c r="H25" s="5">
        <v>17.100000000000001</v>
      </c>
      <c r="I25" s="5">
        <v>17</v>
      </c>
      <c r="J25" s="5">
        <v>15.5</v>
      </c>
      <c r="K25" s="5">
        <v>19.399999999999999</v>
      </c>
      <c r="L25" s="5">
        <v>18.100000000000001</v>
      </c>
      <c r="M25" s="5">
        <v>19.100000000000001</v>
      </c>
      <c r="N25" s="5">
        <v>21.2</v>
      </c>
      <c r="O25" s="5">
        <v>14.2</v>
      </c>
      <c r="P25" s="5">
        <v>18.399999999999999</v>
      </c>
      <c r="Q25" s="5">
        <v>17</v>
      </c>
      <c r="R25" s="5">
        <v>20.9</v>
      </c>
      <c r="S25" s="5">
        <v>14.8</v>
      </c>
      <c r="T25" s="5">
        <v>15.6</v>
      </c>
      <c r="U25" s="5">
        <v>15.3</v>
      </c>
      <c r="V25" s="5">
        <v>16.5</v>
      </c>
      <c r="W25" s="5">
        <v>22.8</v>
      </c>
      <c r="X25" s="5">
        <v>14.6</v>
      </c>
      <c r="Y25" s="6">
        <f>AVERAGE(C25:W25)</f>
        <v>18.152380952380952</v>
      </c>
    </row>
    <row r="26" spans="1:25" ht="12.75">
      <c r="A26" s="5" t="s">
        <v>4</v>
      </c>
      <c r="B26" s="5"/>
      <c r="C26" s="5">
        <v>16.399999999999999</v>
      </c>
      <c r="D26" s="5">
        <v>32.200000000000003</v>
      </c>
      <c r="E26" s="5">
        <v>16.100000000000001</v>
      </c>
      <c r="F26" s="5">
        <v>16.7</v>
      </c>
      <c r="G26" s="5">
        <v>15.5</v>
      </c>
      <c r="H26" s="5">
        <v>17</v>
      </c>
      <c r="I26" s="5">
        <v>36.9</v>
      </c>
      <c r="J26" s="5">
        <v>13.4</v>
      </c>
      <c r="K26" s="5">
        <v>15.1</v>
      </c>
      <c r="L26" s="5">
        <v>23.3</v>
      </c>
      <c r="M26" s="5">
        <v>16</v>
      </c>
      <c r="N26" s="5">
        <v>16.3</v>
      </c>
      <c r="O26" s="5">
        <v>14.9</v>
      </c>
      <c r="P26" s="5">
        <v>15.1</v>
      </c>
      <c r="Q26" s="5">
        <v>23.8</v>
      </c>
      <c r="R26" s="5">
        <v>36.1</v>
      </c>
      <c r="S26" s="5">
        <v>13.3</v>
      </c>
      <c r="T26" s="5">
        <v>14.5</v>
      </c>
      <c r="U26" s="5">
        <v>15.7</v>
      </c>
      <c r="V26" s="5">
        <v>30.9</v>
      </c>
      <c r="W26" s="5">
        <v>21.2</v>
      </c>
      <c r="X26" s="5">
        <v>14.2</v>
      </c>
      <c r="Y26" s="6">
        <f t="shared" ref="Y26:Y35" si="6">AVERAGE(C26:W26)</f>
        <v>20.019047619047619</v>
      </c>
    </row>
    <row r="27" spans="1:25" ht="12.75">
      <c r="A27" s="5" t="s">
        <v>5</v>
      </c>
      <c r="B27" s="5"/>
      <c r="C27" s="5">
        <v>15.9</v>
      </c>
      <c r="D27" s="5">
        <v>18.2</v>
      </c>
      <c r="E27" s="5">
        <v>34.700000000000003</v>
      </c>
      <c r="F27" s="5">
        <v>23</v>
      </c>
      <c r="G27" s="5">
        <v>15.9</v>
      </c>
      <c r="H27" s="5">
        <v>24.9</v>
      </c>
      <c r="I27" s="5">
        <v>20.7</v>
      </c>
      <c r="J27" s="5">
        <v>18.2</v>
      </c>
      <c r="K27" s="5">
        <v>15.1</v>
      </c>
      <c r="L27" s="5">
        <v>24.9</v>
      </c>
      <c r="M27" s="5">
        <v>17.8</v>
      </c>
      <c r="N27" s="5">
        <v>18.5</v>
      </c>
      <c r="O27" s="5">
        <v>16.5</v>
      </c>
      <c r="P27" s="5">
        <v>28</v>
      </c>
      <c r="Q27" s="5">
        <v>24.5</v>
      </c>
      <c r="R27" s="5">
        <v>32.6</v>
      </c>
      <c r="S27" s="5">
        <v>27.9</v>
      </c>
      <c r="T27" s="5">
        <v>14.5</v>
      </c>
      <c r="U27" s="5">
        <v>35.299999999999997</v>
      </c>
      <c r="V27" s="5">
        <v>23</v>
      </c>
      <c r="W27" s="5">
        <v>25.9</v>
      </c>
      <c r="X27" s="5"/>
      <c r="Y27" s="6">
        <f t="shared" si="6"/>
        <v>22.666666666666668</v>
      </c>
    </row>
    <row r="28" spans="1:25" ht="12.75">
      <c r="A28" s="5" t="s">
        <v>6</v>
      </c>
      <c r="B28" s="5"/>
      <c r="C28" s="5">
        <v>15.4</v>
      </c>
      <c r="D28" s="5">
        <v>27.3</v>
      </c>
      <c r="E28" s="5">
        <v>22.3</v>
      </c>
      <c r="F28" s="5">
        <v>35.6</v>
      </c>
      <c r="G28" s="5">
        <v>27.8</v>
      </c>
      <c r="H28" s="5">
        <v>40.299999999999997</v>
      </c>
      <c r="I28" s="5">
        <v>36.200000000000003</v>
      </c>
      <c r="J28" s="5">
        <v>14.6</v>
      </c>
      <c r="K28" s="5">
        <v>31.3</v>
      </c>
      <c r="L28" s="5">
        <v>24</v>
      </c>
      <c r="M28" s="5">
        <v>33.299999999999997</v>
      </c>
      <c r="N28" s="5">
        <v>36.1</v>
      </c>
      <c r="O28" s="5">
        <v>26.8</v>
      </c>
      <c r="P28" s="5">
        <v>23.4</v>
      </c>
      <c r="Q28" s="5">
        <v>32.299999999999997</v>
      </c>
      <c r="R28" s="5">
        <v>35.1</v>
      </c>
      <c r="S28" s="5">
        <v>35.6</v>
      </c>
      <c r="T28" s="5">
        <v>17</v>
      </c>
      <c r="U28" s="5">
        <v>26.9</v>
      </c>
      <c r="V28" s="5">
        <v>19.8</v>
      </c>
      <c r="W28" s="5">
        <v>29.2</v>
      </c>
      <c r="X28" s="5"/>
      <c r="Y28" s="6">
        <f t="shared" si="6"/>
        <v>28.109523809523814</v>
      </c>
    </row>
    <row r="29" spans="1:25" ht="12.75">
      <c r="A29" s="5" t="s">
        <v>7</v>
      </c>
      <c r="B29" s="5"/>
      <c r="C29" s="5">
        <v>22.9</v>
      </c>
      <c r="D29" s="5">
        <v>34.700000000000003</v>
      </c>
      <c r="E29" s="5">
        <v>36.299999999999997</v>
      </c>
      <c r="F29" s="5">
        <v>37</v>
      </c>
      <c r="G29" s="5">
        <v>33.4</v>
      </c>
      <c r="H29" s="5">
        <v>33</v>
      </c>
      <c r="I29" s="5">
        <v>36</v>
      </c>
      <c r="J29" s="5">
        <v>44.7</v>
      </c>
      <c r="K29" s="5">
        <v>37.200000000000003</v>
      </c>
      <c r="L29" s="5">
        <v>31.6</v>
      </c>
      <c r="M29" s="5">
        <v>33.6</v>
      </c>
      <c r="N29" s="5">
        <v>34</v>
      </c>
      <c r="O29" s="5">
        <v>30.1</v>
      </c>
      <c r="P29" s="5">
        <v>37</v>
      </c>
      <c r="Q29" s="5">
        <v>36</v>
      </c>
      <c r="R29" s="5">
        <v>36.6</v>
      </c>
      <c r="S29" s="5">
        <v>38.799999999999997</v>
      </c>
      <c r="T29" s="5">
        <v>36.9</v>
      </c>
      <c r="U29" s="5">
        <v>37.799999999999997</v>
      </c>
      <c r="V29" s="5">
        <v>33.1</v>
      </c>
      <c r="W29" s="5">
        <v>36.200000000000003</v>
      </c>
      <c r="X29" s="5"/>
      <c r="Y29" s="6">
        <f t="shared" si="6"/>
        <v>35.090476190476188</v>
      </c>
    </row>
    <row r="30" spans="1:25" ht="12.75">
      <c r="A30" s="5" t="s">
        <v>8</v>
      </c>
      <c r="B30" s="5"/>
      <c r="C30" s="5">
        <v>37.4</v>
      </c>
      <c r="D30" s="5">
        <v>35.200000000000003</v>
      </c>
      <c r="E30" s="5">
        <v>34.799999999999997</v>
      </c>
      <c r="F30" s="5">
        <v>37.4</v>
      </c>
      <c r="G30" s="5">
        <v>39.9</v>
      </c>
      <c r="H30" s="5">
        <v>36.1</v>
      </c>
      <c r="I30" s="5">
        <v>39.9</v>
      </c>
      <c r="J30" s="5">
        <v>38.9</v>
      </c>
      <c r="K30" s="5">
        <v>37.1</v>
      </c>
      <c r="L30" s="5">
        <v>36.6</v>
      </c>
      <c r="M30" s="5">
        <v>35.5</v>
      </c>
      <c r="N30" s="5">
        <v>40.1</v>
      </c>
      <c r="O30" s="5">
        <v>34.799999999999997</v>
      </c>
      <c r="P30" s="5">
        <v>37.6</v>
      </c>
      <c r="Q30" s="5">
        <v>42.3</v>
      </c>
      <c r="R30" s="5">
        <v>38</v>
      </c>
      <c r="S30" s="5">
        <v>35.299999999999997</v>
      </c>
      <c r="T30" s="5">
        <v>35.200000000000003</v>
      </c>
      <c r="U30" s="5">
        <v>36.299999999999997</v>
      </c>
      <c r="V30" s="5">
        <v>37.1</v>
      </c>
      <c r="W30" s="5">
        <v>35.6</v>
      </c>
      <c r="X30" s="5"/>
      <c r="Y30" s="6">
        <f t="shared" si="6"/>
        <v>37.195238095238096</v>
      </c>
    </row>
    <row r="31" spans="1:25" ht="12.75">
      <c r="A31" s="5" t="s">
        <v>9</v>
      </c>
      <c r="B31" s="5"/>
      <c r="C31" s="5">
        <v>31.7</v>
      </c>
      <c r="D31" s="5">
        <v>38.6</v>
      </c>
      <c r="E31" s="5">
        <v>38.799999999999997</v>
      </c>
      <c r="F31" s="5">
        <v>34.200000000000003</v>
      </c>
      <c r="G31" s="5">
        <v>40.799999999999997</v>
      </c>
      <c r="H31" s="5">
        <v>41</v>
      </c>
      <c r="I31" s="5">
        <v>37.9</v>
      </c>
      <c r="J31" s="5">
        <v>39.9</v>
      </c>
      <c r="K31" s="5">
        <v>35.6</v>
      </c>
      <c r="L31" s="5">
        <v>42</v>
      </c>
      <c r="M31" s="5">
        <v>34.799999999999997</v>
      </c>
      <c r="N31" s="5">
        <v>32.299999999999997</v>
      </c>
      <c r="O31" s="5">
        <v>36.4</v>
      </c>
      <c r="P31" s="5">
        <v>37.5</v>
      </c>
      <c r="Q31" s="5">
        <v>36.4</v>
      </c>
      <c r="R31" s="5">
        <v>37.1</v>
      </c>
      <c r="S31" s="5">
        <v>38.799999999999997</v>
      </c>
      <c r="T31" s="5">
        <v>33.5</v>
      </c>
      <c r="U31" s="5">
        <v>36.799999999999997</v>
      </c>
      <c r="V31" s="5">
        <v>39</v>
      </c>
      <c r="W31" s="5">
        <v>32</v>
      </c>
      <c r="X31" s="5"/>
      <c r="Y31" s="6">
        <f t="shared" si="6"/>
        <v>36.909523809523805</v>
      </c>
    </row>
    <row r="32" spans="1:25" ht="12.75">
      <c r="A32" s="5" t="s">
        <v>10</v>
      </c>
      <c r="B32" s="5"/>
      <c r="C32" s="5">
        <v>31</v>
      </c>
      <c r="D32" s="5">
        <v>34.799999999999997</v>
      </c>
      <c r="E32" s="5">
        <v>32.6</v>
      </c>
      <c r="F32" s="5">
        <v>37.299999999999997</v>
      </c>
      <c r="G32" s="5">
        <v>34.200000000000003</v>
      </c>
      <c r="H32" s="5">
        <v>38.200000000000003</v>
      </c>
      <c r="I32" s="5">
        <v>41.1</v>
      </c>
      <c r="J32" s="5">
        <v>40.1</v>
      </c>
      <c r="K32" s="5">
        <v>34.1</v>
      </c>
      <c r="L32" s="5">
        <v>35.200000000000003</v>
      </c>
      <c r="M32" s="5">
        <v>35.6</v>
      </c>
      <c r="N32" s="5">
        <v>32.1</v>
      </c>
      <c r="O32" s="5">
        <v>42.1</v>
      </c>
      <c r="P32" s="5">
        <v>35</v>
      </c>
      <c r="Q32" s="5">
        <v>39.5</v>
      </c>
      <c r="R32" s="5">
        <v>37.799999999999997</v>
      </c>
      <c r="S32" s="5">
        <v>35.4</v>
      </c>
      <c r="T32" s="5">
        <v>35.9</v>
      </c>
      <c r="U32" s="5">
        <v>36.9</v>
      </c>
      <c r="V32" s="5">
        <v>36.1</v>
      </c>
      <c r="W32" s="5">
        <v>33.6</v>
      </c>
      <c r="X32" s="5"/>
      <c r="Y32" s="6">
        <f t="shared" si="6"/>
        <v>36.123809523809527</v>
      </c>
    </row>
    <row r="33" spans="1:25" ht="12.75">
      <c r="A33" s="5" t="s">
        <v>11</v>
      </c>
      <c r="B33" s="5">
        <v>31.2</v>
      </c>
      <c r="C33" s="5">
        <v>38.200000000000003</v>
      </c>
      <c r="D33" s="5">
        <v>38.700000000000003</v>
      </c>
      <c r="E33" s="5">
        <v>26.6</v>
      </c>
      <c r="F33" s="5">
        <v>24.2</v>
      </c>
      <c r="G33" s="5">
        <v>31.2</v>
      </c>
      <c r="H33" s="5">
        <v>32.5</v>
      </c>
      <c r="I33" s="5">
        <v>40.299999999999997</v>
      </c>
      <c r="J33" s="5">
        <v>39.700000000000003</v>
      </c>
      <c r="K33" s="5">
        <v>31.8</v>
      </c>
      <c r="L33" s="5">
        <v>30.3</v>
      </c>
      <c r="M33" s="5">
        <v>39.6</v>
      </c>
      <c r="N33" s="5">
        <v>33.6</v>
      </c>
      <c r="O33" s="5">
        <v>34.1</v>
      </c>
      <c r="P33" s="5">
        <v>33.4</v>
      </c>
      <c r="Q33" s="5">
        <v>35.299999999999997</v>
      </c>
      <c r="R33" s="5">
        <v>33.9</v>
      </c>
      <c r="S33" s="5">
        <v>31.6</v>
      </c>
      <c r="T33" s="5">
        <v>34.6</v>
      </c>
      <c r="U33" s="5">
        <v>34.700000000000003</v>
      </c>
      <c r="V33" s="5">
        <v>39.799999999999997</v>
      </c>
      <c r="W33" s="5">
        <v>36.4</v>
      </c>
      <c r="X33" s="5"/>
      <c r="Y33" s="6">
        <f t="shared" si="6"/>
        <v>34.309523809523817</v>
      </c>
    </row>
    <row r="34" spans="1:25" ht="12.75">
      <c r="A34" s="1" t="s">
        <v>12</v>
      </c>
      <c r="B34" s="5">
        <v>19.399999999999999</v>
      </c>
      <c r="C34" s="5">
        <v>26.3</v>
      </c>
      <c r="D34" s="5">
        <v>34.9</v>
      </c>
      <c r="E34" s="5">
        <v>22.1</v>
      </c>
      <c r="F34" s="5">
        <v>31.1</v>
      </c>
      <c r="G34" s="5">
        <v>24.6</v>
      </c>
      <c r="H34" s="5">
        <v>35</v>
      </c>
      <c r="I34" s="5">
        <v>33.9</v>
      </c>
      <c r="J34" s="5">
        <v>24</v>
      </c>
      <c r="K34" s="5">
        <v>32.1</v>
      </c>
      <c r="L34" s="5">
        <v>25.6</v>
      </c>
      <c r="M34" s="5">
        <v>30.9</v>
      </c>
      <c r="N34" s="5">
        <v>21</v>
      </c>
      <c r="O34" s="5">
        <v>18.8</v>
      </c>
      <c r="P34" s="5">
        <v>30.7</v>
      </c>
      <c r="Q34" s="5">
        <v>22.5</v>
      </c>
      <c r="R34" s="5">
        <v>26.5</v>
      </c>
      <c r="S34" s="5">
        <v>22.4</v>
      </c>
      <c r="T34" s="5">
        <v>23.1</v>
      </c>
      <c r="U34" s="5">
        <v>35.5</v>
      </c>
      <c r="V34" s="5">
        <v>21.5</v>
      </c>
      <c r="W34" s="5">
        <v>25.8</v>
      </c>
      <c r="X34" s="5"/>
      <c r="Y34" s="6">
        <f t="shared" si="6"/>
        <v>27.06190476190476</v>
      </c>
    </row>
    <row r="35" spans="1:25" ht="12.75">
      <c r="A35" s="5" t="s">
        <v>13</v>
      </c>
      <c r="B35" s="5">
        <v>18.600000000000001</v>
      </c>
      <c r="C35" s="5">
        <v>18.8</v>
      </c>
      <c r="D35" s="5">
        <v>22.8</v>
      </c>
      <c r="E35" s="5">
        <v>17</v>
      </c>
      <c r="F35" s="5">
        <v>25.9</v>
      </c>
      <c r="G35" s="5">
        <v>16.8</v>
      </c>
      <c r="H35" s="5">
        <v>28.5</v>
      </c>
      <c r="I35" s="5">
        <v>21.3</v>
      </c>
      <c r="J35" s="5">
        <v>16.5</v>
      </c>
      <c r="K35" s="5">
        <v>22.2</v>
      </c>
      <c r="L35" s="5">
        <v>17</v>
      </c>
      <c r="M35" s="5">
        <v>29.6</v>
      </c>
      <c r="N35" s="5">
        <v>15.8</v>
      </c>
      <c r="O35" s="5">
        <v>15.6</v>
      </c>
      <c r="P35" s="5">
        <v>27.1</v>
      </c>
      <c r="Q35" s="5">
        <v>15.3</v>
      </c>
      <c r="R35" s="5">
        <v>32.6</v>
      </c>
      <c r="S35" s="5">
        <v>18.399999999999999</v>
      </c>
      <c r="T35" s="5">
        <v>29.8</v>
      </c>
      <c r="U35" s="5">
        <v>20</v>
      </c>
      <c r="V35" s="5">
        <v>28.5</v>
      </c>
      <c r="W35" s="5">
        <v>17.5</v>
      </c>
      <c r="X35" s="5"/>
      <c r="Y35" s="6">
        <f t="shared" si="6"/>
        <v>21.761904761904766</v>
      </c>
    </row>
    <row r="36" spans="1:25" ht="12.75">
      <c r="A36" s="1" t="s">
        <v>15</v>
      </c>
      <c r="B36" s="21"/>
      <c r="C36" s="21">
        <f t="shared" ref="C36:M36" si="7">AVERAGE(C24:C35)</f>
        <v>24.233333333333334</v>
      </c>
      <c r="D36" s="21">
        <f t="shared" si="7"/>
        <v>29.291666666666661</v>
      </c>
      <c r="E36" s="21">
        <f t="shared" si="7"/>
        <v>27.558333333333341</v>
      </c>
      <c r="F36" s="21">
        <f t="shared" si="7"/>
        <v>28.691666666666666</v>
      </c>
      <c r="G36" s="21">
        <f t="shared" si="7"/>
        <v>26.641666666666666</v>
      </c>
      <c r="H36" s="21">
        <f t="shared" si="7"/>
        <v>30.658333333333335</v>
      </c>
      <c r="I36" s="21">
        <f t="shared" si="7"/>
        <v>32.458333333333336</v>
      </c>
      <c r="J36" s="21">
        <f t="shared" si="7"/>
        <v>26.7</v>
      </c>
      <c r="K36" s="21">
        <f t="shared" si="7"/>
        <v>28.725000000000005</v>
      </c>
      <c r="L36" s="21">
        <f t="shared" si="7"/>
        <v>28.841666666666669</v>
      </c>
      <c r="M36" s="21">
        <f t="shared" si="7"/>
        <v>28.516666666666666</v>
      </c>
      <c r="N36" s="21">
        <f t="shared" ref="N36:W36" si="8">AVERAGE(N24:N35)</f>
        <v>26.666666666666668</v>
      </c>
      <c r="O36" s="21">
        <f t="shared" si="8"/>
        <v>24.983333333333338</v>
      </c>
      <c r="P36" s="21">
        <f t="shared" si="8"/>
        <v>28.191666666666666</v>
      </c>
      <c r="Q36" s="21">
        <f t="shared" si="8"/>
        <v>28.533333333333331</v>
      </c>
      <c r="R36" s="21">
        <f t="shared" si="8"/>
        <v>31.916666666666668</v>
      </c>
      <c r="S36" s="21">
        <f t="shared" si="8"/>
        <v>28.308333333333334</v>
      </c>
      <c r="T36" s="21">
        <f t="shared" si="8"/>
        <v>26.333333333333339</v>
      </c>
      <c r="U36" s="21">
        <f t="shared" si="8"/>
        <v>29.133333333333329</v>
      </c>
      <c r="V36" s="21">
        <f t="shared" si="8"/>
        <v>29.200000000000003</v>
      </c>
      <c r="W36" s="21">
        <f t="shared" si="8"/>
        <v>28.25</v>
      </c>
      <c r="X36" s="21"/>
      <c r="Y36" s="21">
        <f t="shared" ref="Y36" si="9">AVERAGE(Y24:Y35)</f>
        <v>28.277777777777775</v>
      </c>
    </row>
    <row r="37" spans="1:25" ht="12.75">
      <c r="Y37" s="6"/>
    </row>
    <row r="38" spans="1:25" ht="12.75">
      <c r="C38" s="6"/>
      <c r="D38" s="6"/>
      <c r="E38" s="6"/>
      <c r="F38" s="6"/>
      <c r="G38" s="6"/>
      <c r="H38" s="6"/>
      <c r="I38" s="6"/>
      <c r="J38" s="6"/>
      <c r="K38" s="6"/>
      <c r="L38" s="6"/>
      <c r="M38" s="6"/>
      <c r="N38" s="6"/>
      <c r="O38" s="6"/>
      <c r="P38" s="6"/>
      <c r="Q38" s="6"/>
      <c r="R38" s="6"/>
      <c r="S38" s="6"/>
      <c r="T38" s="6"/>
      <c r="U38" s="6"/>
      <c r="V38" s="6"/>
      <c r="W38" s="6"/>
      <c r="X38" s="6"/>
      <c r="Y38" s="6"/>
    </row>
    <row r="39" spans="1:25" ht="12.75">
      <c r="A39" s="1" t="s">
        <v>119</v>
      </c>
      <c r="B39" s="5"/>
      <c r="C39" s="5"/>
      <c r="D39" s="5"/>
      <c r="E39" s="5"/>
      <c r="F39" s="5"/>
      <c r="G39" s="5"/>
      <c r="H39" s="5"/>
      <c r="I39" s="5"/>
      <c r="J39" s="5"/>
      <c r="K39" s="5"/>
      <c r="L39" s="5"/>
      <c r="M39" s="5"/>
      <c r="N39" s="5"/>
      <c r="O39" s="5"/>
      <c r="P39" s="5"/>
      <c r="Q39" s="5"/>
      <c r="R39" s="5"/>
      <c r="S39" s="5"/>
      <c r="T39" s="5"/>
      <c r="U39" s="5"/>
      <c r="V39" s="5"/>
      <c r="W39" s="5"/>
      <c r="X39" s="5"/>
      <c r="Y39" s="1" t="s">
        <v>0</v>
      </c>
    </row>
    <row r="40" spans="1:25" ht="12.75">
      <c r="A40" s="5"/>
      <c r="B40" s="5"/>
      <c r="C40" s="5"/>
      <c r="D40" s="5"/>
      <c r="E40" s="5"/>
      <c r="Y40" s="18" t="s">
        <v>1</v>
      </c>
    </row>
    <row r="41" spans="1:25" ht="12.75">
      <c r="A41" s="5"/>
      <c r="B41" s="5">
        <v>2002</v>
      </c>
      <c r="C41" s="5">
        <v>2003</v>
      </c>
      <c r="D41" s="5">
        <v>2004</v>
      </c>
      <c r="E41" s="5">
        <v>2005</v>
      </c>
      <c r="F41" s="5">
        <v>2006</v>
      </c>
      <c r="G41" s="5">
        <v>2007</v>
      </c>
      <c r="H41" s="5">
        <v>2008</v>
      </c>
      <c r="I41" s="5">
        <v>2009</v>
      </c>
      <c r="J41" s="5">
        <v>2010</v>
      </c>
      <c r="K41" s="5">
        <v>2011</v>
      </c>
      <c r="L41" s="5">
        <v>2012</v>
      </c>
      <c r="M41" s="5">
        <v>2013</v>
      </c>
      <c r="N41" s="5">
        <v>2014</v>
      </c>
      <c r="O41" s="5">
        <v>2015</v>
      </c>
      <c r="P41" s="5">
        <v>2016</v>
      </c>
      <c r="Q41" s="5">
        <v>2017</v>
      </c>
      <c r="R41" s="5">
        <v>2018</v>
      </c>
      <c r="S41" s="5">
        <v>2019</v>
      </c>
      <c r="T41" s="5">
        <v>2020</v>
      </c>
      <c r="U41" s="5">
        <v>2021</v>
      </c>
      <c r="V41" s="5">
        <v>2022</v>
      </c>
      <c r="W41" s="5">
        <v>2023</v>
      </c>
      <c r="X41" s="5">
        <v>2024</v>
      </c>
      <c r="Y41" s="18" t="s">
        <v>364</v>
      </c>
    </row>
    <row r="42" spans="1:25" ht="12.75">
      <c r="A42" s="5" t="s">
        <v>2</v>
      </c>
      <c r="B42" s="5"/>
      <c r="C42" s="5">
        <v>16.600000000000001</v>
      </c>
      <c r="D42" s="5">
        <v>15.8</v>
      </c>
      <c r="E42" s="5">
        <v>19.100000000000001</v>
      </c>
      <c r="F42" s="11">
        <v>26.1</v>
      </c>
      <c r="G42" s="11">
        <v>21.2</v>
      </c>
      <c r="H42" s="11">
        <v>17.3</v>
      </c>
      <c r="I42" s="11">
        <v>17</v>
      </c>
      <c r="J42" s="11">
        <v>15.9</v>
      </c>
      <c r="K42" s="11">
        <v>20</v>
      </c>
      <c r="L42" s="11">
        <v>18.399999999999999</v>
      </c>
      <c r="M42" s="11">
        <v>19.5</v>
      </c>
      <c r="N42" s="11">
        <v>21.5</v>
      </c>
      <c r="O42" s="11">
        <v>14.4</v>
      </c>
      <c r="P42" s="11">
        <v>18.899999999999999</v>
      </c>
      <c r="Q42" s="11">
        <v>17.100000000000001</v>
      </c>
      <c r="R42" s="11">
        <v>21.6</v>
      </c>
      <c r="S42" s="11">
        <v>15.3</v>
      </c>
      <c r="T42" s="11">
        <v>16.3</v>
      </c>
      <c r="U42" s="11">
        <v>15.2</v>
      </c>
      <c r="V42" s="11">
        <v>16.7</v>
      </c>
      <c r="W42" s="11">
        <v>22.9</v>
      </c>
      <c r="X42" s="11">
        <v>14.7</v>
      </c>
      <c r="Y42" s="6">
        <f>AVERAGE(C42:W42)</f>
        <v>18.419047619047621</v>
      </c>
    </row>
    <row r="43" spans="1:25" ht="12.75">
      <c r="A43" s="5" t="s">
        <v>3</v>
      </c>
      <c r="B43" s="5"/>
      <c r="C43" s="5">
        <v>16.2</v>
      </c>
      <c r="D43" s="5">
        <v>33.4</v>
      </c>
      <c r="E43" s="5">
        <v>16.3</v>
      </c>
      <c r="F43" s="5">
        <v>17</v>
      </c>
      <c r="G43" s="5">
        <v>15.6</v>
      </c>
      <c r="H43" s="5">
        <v>16.100000000000001</v>
      </c>
      <c r="I43" s="5">
        <v>35.5</v>
      </c>
      <c r="J43" s="5">
        <v>13</v>
      </c>
      <c r="K43" s="5">
        <v>15</v>
      </c>
      <c r="L43" s="5">
        <v>22.8</v>
      </c>
      <c r="M43" s="5">
        <v>16.3</v>
      </c>
      <c r="N43" s="5">
        <v>16</v>
      </c>
      <c r="O43" s="5">
        <v>15.6</v>
      </c>
      <c r="P43" s="5">
        <v>15.6</v>
      </c>
      <c r="Q43" s="5">
        <v>24.6</v>
      </c>
      <c r="R43" s="5">
        <v>36.9</v>
      </c>
      <c r="S43" s="5">
        <v>13.6</v>
      </c>
      <c r="T43" s="5">
        <v>14.6</v>
      </c>
      <c r="U43" s="5">
        <v>15.7</v>
      </c>
      <c r="V43" s="5">
        <v>31.6</v>
      </c>
      <c r="W43" s="5">
        <v>21.2</v>
      </c>
      <c r="X43" s="5">
        <v>14.2</v>
      </c>
      <c r="Y43" s="6">
        <f>AVERAGE(C43:W43)</f>
        <v>20.123809523809527</v>
      </c>
    </row>
    <row r="44" spans="1:25" ht="12.75">
      <c r="A44" s="5" t="s">
        <v>4</v>
      </c>
      <c r="B44" s="5"/>
      <c r="C44" s="5">
        <v>15.8</v>
      </c>
      <c r="D44" s="5">
        <v>18.399999999999999</v>
      </c>
      <c r="E44" s="5">
        <v>35.6</v>
      </c>
      <c r="F44" s="5">
        <v>23.4</v>
      </c>
      <c r="G44" s="5">
        <v>16</v>
      </c>
      <c r="H44" s="5">
        <v>24.9</v>
      </c>
      <c r="I44" s="5">
        <v>20.7</v>
      </c>
      <c r="J44" s="5">
        <v>18.2</v>
      </c>
      <c r="K44" s="5">
        <v>15.1</v>
      </c>
      <c r="L44" s="5">
        <v>25.1</v>
      </c>
      <c r="M44" s="5">
        <v>17.600000000000001</v>
      </c>
      <c r="N44" s="5">
        <v>18.3</v>
      </c>
      <c r="O44" s="5">
        <v>17</v>
      </c>
      <c r="P44" s="5">
        <v>27.5</v>
      </c>
      <c r="Q44" s="5">
        <v>24</v>
      </c>
      <c r="R44" s="5">
        <v>32.9</v>
      </c>
      <c r="S44" s="5">
        <v>25.7</v>
      </c>
      <c r="T44" s="5">
        <v>14.2</v>
      </c>
      <c r="U44" s="5">
        <v>36.5</v>
      </c>
      <c r="V44" s="5">
        <v>24</v>
      </c>
      <c r="W44" s="5">
        <v>26.8</v>
      </c>
      <c r="X44" s="5">
        <v>15.6</v>
      </c>
      <c r="Y44" s="6">
        <f t="shared" ref="Y44:Y53" si="10">AVERAGE(C44:W44)</f>
        <v>22.747619047619047</v>
      </c>
    </row>
    <row r="45" spans="1:25" ht="12.75">
      <c r="A45" s="5" t="s">
        <v>5</v>
      </c>
      <c r="B45" s="5"/>
      <c r="C45" s="5">
        <v>15.4</v>
      </c>
      <c r="D45" s="5">
        <v>27.2</v>
      </c>
      <c r="E45" s="5">
        <v>22.8</v>
      </c>
      <c r="F45" s="5">
        <v>36.200000000000003</v>
      </c>
      <c r="G45" s="5">
        <v>22.9</v>
      </c>
      <c r="H45" s="5">
        <v>37.700000000000003</v>
      </c>
      <c r="I45" s="5">
        <v>35.9</v>
      </c>
      <c r="J45" s="5">
        <v>14.5</v>
      </c>
      <c r="K45" s="5">
        <v>31.8</v>
      </c>
      <c r="L45" s="5">
        <v>23.6</v>
      </c>
      <c r="M45" s="5">
        <v>32.9</v>
      </c>
      <c r="N45" s="5">
        <v>36.200000000000003</v>
      </c>
      <c r="O45" s="5">
        <v>26.9</v>
      </c>
      <c r="P45" s="5">
        <v>23.5</v>
      </c>
      <c r="Q45" s="5">
        <v>32.299999999999997</v>
      </c>
      <c r="R45" s="5">
        <v>35.799999999999997</v>
      </c>
      <c r="S45" s="5">
        <v>36.1</v>
      </c>
      <c r="T45" s="5">
        <v>18.2</v>
      </c>
      <c r="U45" s="5">
        <v>26.8</v>
      </c>
      <c r="V45" s="5">
        <v>20</v>
      </c>
      <c r="W45" s="5">
        <v>29.7</v>
      </c>
      <c r="X45" s="5"/>
      <c r="Y45" s="6">
        <f t="shared" si="10"/>
        <v>27.923809523809524</v>
      </c>
    </row>
    <row r="46" spans="1:25" ht="12.75">
      <c r="A46" s="5" t="s">
        <v>6</v>
      </c>
      <c r="B46" s="5"/>
      <c r="C46" s="5">
        <v>23.1</v>
      </c>
      <c r="D46" s="5">
        <v>36</v>
      </c>
      <c r="E46" s="5">
        <v>36.700000000000003</v>
      </c>
      <c r="F46" s="5">
        <v>37.4</v>
      </c>
      <c r="G46" s="5">
        <v>33.6</v>
      </c>
      <c r="H46" s="5">
        <v>32.9</v>
      </c>
      <c r="I46" s="5">
        <v>35.9</v>
      </c>
      <c r="J46" s="5">
        <v>37.9</v>
      </c>
      <c r="K46" s="5">
        <v>37.700000000000003</v>
      </c>
      <c r="L46" s="5">
        <v>32</v>
      </c>
      <c r="M46" s="5">
        <v>36.200000000000003</v>
      </c>
      <c r="N46" s="5">
        <v>34</v>
      </c>
      <c r="O46" s="5">
        <v>28.5</v>
      </c>
      <c r="P46" s="5">
        <v>37.799999999999997</v>
      </c>
      <c r="Q46" s="5">
        <v>36.1</v>
      </c>
      <c r="R46" s="5">
        <v>36.6</v>
      </c>
      <c r="S46" s="5">
        <v>40.1</v>
      </c>
      <c r="T46" s="5">
        <v>34.1</v>
      </c>
      <c r="U46" s="5">
        <v>39</v>
      </c>
      <c r="V46" s="5">
        <v>30.5</v>
      </c>
      <c r="W46" s="5">
        <v>37</v>
      </c>
      <c r="X46" s="5"/>
      <c r="Y46" s="6">
        <f t="shared" si="10"/>
        <v>34.909523809523812</v>
      </c>
    </row>
    <row r="47" spans="1:25" ht="12.75">
      <c r="A47" s="5" t="s">
        <v>7</v>
      </c>
      <c r="B47" s="5"/>
      <c r="C47" s="5">
        <v>36.1</v>
      </c>
      <c r="D47" s="5">
        <v>36.4</v>
      </c>
      <c r="E47" s="5">
        <v>35</v>
      </c>
      <c r="F47" s="5">
        <v>37</v>
      </c>
      <c r="G47" s="5">
        <v>41.5</v>
      </c>
      <c r="H47" s="5">
        <v>36.200000000000003</v>
      </c>
      <c r="I47" s="5">
        <v>40.299999999999997</v>
      </c>
      <c r="J47" s="5">
        <v>39.5</v>
      </c>
      <c r="K47" s="5">
        <v>37.6</v>
      </c>
      <c r="L47" s="5">
        <v>37</v>
      </c>
      <c r="M47" s="5">
        <v>37.6</v>
      </c>
      <c r="N47" s="5">
        <v>40.700000000000003</v>
      </c>
      <c r="O47" s="5">
        <v>35.4</v>
      </c>
      <c r="P47" s="5">
        <v>38.200000000000003</v>
      </c>
      <c r="Q47" s="5">
        <v>37.299999999999997</v>
      </c>
      <c r="R47" s="5">
        <v>36.6</v>
      </c>
      <c r="S47" s="5">
        <v>35.299999999999997</v>
      </c>
      <c r="T47" s="5">
        <v>35.4</v>
      </c>
      <c r="U47" s="5">
        <v>36.6</v>
      </c>
      <c r="V47" s="5">
        <v>37.5</v>
      </c>
      <c r="W47" s="5">
        <v>36.1</v>
      </c>
      <c r="X47" s="5"/>
      <c r="Y47" s="6">
        <f t="shared" si="10"/>
        <v>37.299999999999997</v>
      </c>
    </row>
    <row r="48" spans="1:25" ht="12.75">
      <c r="A48" s="5" t="s">
        <v>8</v>
      </c>
      <c r="B48" s="5"/>
      <c r="C48" s="5">
        <v>31.8</v>
      </c>
      <c r="D48" s="5">
        <v>39.200000000000003</v>
      </c>
      <c r="E48" s="5">
        <v>39.4</v>
      </c>
      <c r="F48" s="5">
        <v>34.4</v>
      </c>
      <c r="G48" s="5">
        <v>40.799999999999997</v>
      </c>
      <c r="H48" s="5">
        <v>42.5</v>
      </c>
      <c r="I48" s="5">
        <v>38.6</v>
      </c>
      <c r="J48" s="5">
        <v>38.1</v>
      </c>
      <c r="K48" s="5">
        <v>35.799999999999997</v>
      </c>
      <c r="L48" s="5">
        <v>43.4</v>
      </c>
      <c r="M48" s="5">
        <v>35</v>
      </c>
      <c r="N48" s="5">
        <v>33.799999999999997</v>
      </c>
      <c r="O48" s="5">
        <v>36</v>
      </c>
      <c r="P48" s="5">
        <v>38</v>
      </c>
      <c r="Q48" s="5">
        <v>37.1</v>
      </c>
      <c r="R48" s="5">
        <v>37.5</v>
      </c>
      <c r="S48" s="5">
        <v>39.700000000000003</v>
      </c>
      <c r="T48" s="5">
        <v>33.4</v>
      </c>
      <c r="U48" s="5">
        <v>36.700000000000003</v>
      </c>
      <c r="V48" s="5">
        <v>40.4</v>
      </c>
      <c r="W48" s="5">
        <v>34.799999999999997</v>
      </c>
      <c r="X48" s="5"/>
      <c r="Y48" s="6">
        <f t="shared" si="10"/>
        <v>37.44761904761905</v>
      </c>
    </row>
    <row r="49" spans="1:25" ht="12.75">
      <c r="A49" s="5" t="s">
        <v>9</v>
      </c>
      <c r="B49" s="5"/>
      <c r="C49" s="5">
        <v>31</v>
      </c>
      <c r="D49" s="5">
        <v>34.1</v>
      </c>
      <c r="E49" s="5">
        <v>33.1</v>
      </c>
      <c r="F49" s="5">
        <v>37.9</v>
      </c>
      <c r="G49" s="5">
        <v>34.9</v>
      </c>
      <c r="H49" s="5">
        <v>38.6</v>
      </c>
      <c r="I49" s="5">
        <v>42.8</v>
      </c>
      <c r="J49" s="5">
        <v>40.799999999999997</v>
      </c>
      <c r="K49" s="5">
        <v>34.4</v>
      </c>
      <c r="L49" s="5">
        <v>36</v>
      </c>
      <c r="M49" s="5">
        <v>36.299999999999997</v>
      </c>
      <c r="N49" s="5">
        <v>32.1</v>
      </c>
      <c r="O49" s="5">
        <v>36.9</v>
      </c>
      <c r="P49" s="5">
        <v>35.700000000000003</v>
      </c>
      <c r="Q49" s="5">
        <v>39.700000000000003</v>
      </c>
      <c r="R49" s="5">
        <v>38.1</v>
      </c>
      <c r="S49" s="5">
        <v>35.9</v>
      </c>
      <c r="T49" s="5">
        <v>34.4</v>
      </c>
      <c r="U49" s="5">
        <v>37.5</v>
      </c>
      <c r="V49" s="5">
        <v>36.4</v>
      </c>
      <c r="W49" s="5">
        <v>33.6</v>
      </c>
      <c r="X49" s="5"/>
      <c r="Y49" s="6">
        <f t="shared" si="10"/>
        <v>36.199999999999996</v>
      </c>
    </row>
    <row r="50" spans="1:25" ht="12.75">
      <c r="A50" s="5" t="s">
        <v>10</v>
      </c>
      <c r="B50" s="5">
        <v>31</v>
      </c>
      <c r="C50" s="5">
        <v>39.299999999999997</v>
      </c>
      <c r="D50" s="5">
        <v>39.4</v>
      </c>
      <c r="E50" s="5">
        <v>27.1</v>
      </c>
      <c r="F50" s="5">
        <v>24.1</v>
      </c>
      <c r="G50" s="5">
        <v>29.4</v>
      </c>
      <c r="H50" s="5">
        <v>32.5</v>
      </c>
      <c r="I50" s="5">
        <v>41.2</v>
      </c>
      <c r="J50" s="5">
        <v>41.7</v>
      </c>
      <c r="K50" s="5">
        <v>31.9</v>
      </c>
      <c r="L50" s="5">
        <v>30.9</v>
      </c>
      <c r="M50" s="5">
        <v>41.2</v>
      </c>
      <c r="N50" s="5">
        <v>34</v>
      </c>
      <c r="O50" s="5">
        <v>35.299999999999997</v>
      </c>
      <c r="P50" s="5">
        <v>33.6</v>
      </c>
      <c r="Q50" s="5">
        <v>36.1</v>
      </c>
      <c r="R50" s="5">
        <v>34.5</v>
      </c>
      <c r="S50" s="5">
        <v>31.7</v>
      </c>
      <c r="T50" s="5">
        <v>35.1</v>
      </c>
      <c r="U50" s="5">
        <v>35.200000000000003</v>
      </c>
      <c r="V50" s="5">
        <v>38.1</v>
      </c>
      <c r="W50" s="5">
        <v>37.700000000000003</v>
      </c>
      <c r="X50" s="5"/>
      <c r="Y50" s="6">
        <f t="shared" si="10"/>
        <v>34.761904761904766</v>
      </c>
    </row>
    <row r="51" spans="1:25" ht="12.75">
      <c r="A51" s="5" t="s">
        <v>11</v>
      </c>
      <c r="B51" s="5">
        <v>19.600000000000001</v>
      </c>
      <c r="C51" s="5">
        <v>25.9</v>
      </c>
      <c r="D51" s="5">
        <v>35.200000000000003</v>
      </c>
      <c r="E51" s="5">
        <v>22.7</v>
      </c>
      <c r="F51" s="5">
        <v>31.3</v>
      </c>
      <c r="G51" s="5">
        <v>24.4</v>
      </c>
      <c r="H51" s="5">
        <v>35.799999999999997</v>
      </c>
      <c r="I51" s="5">
        <v>34.9</v>
      </c>
      <c r="J51" s="5">
        <v>24.5</v>
      </c>
      <c r="K51" s="5">
        <v>32.5</v>
      </c>
      <c r="L51" s="5">
        <v>27.1</v>
      </c>
      <c r="M51" s="5">
        <v>29.6</v>
      </c>
      <c r="N51" s="5">
        <v>21.2</v>
      </c>
      <c r="O51" s="5">
        <v>19.2</v>
      </c>
      <c r="P51" s="5">
        <v>31.5</v>
      </c>
      <c r="Q51" s="5">
        <v>23.8</v>
      </c>
      <c r="R51" s="5">
        <v>26.5</v>
      </c>
      <c r="S51" s="5">
        <v>22.7</v>
      </c>
      <c r="T51" s="5">
        <v>23.4</v>
      </c>
      <c r="U51" s="5">
        <v>36.200000000000003</v>
      </c>
      <c r="V51" s="5">
        <v>22.4</v>
      </c>
      <c r="W51" s="5">
        <v>26.9</v>
      </c>
      <c r="X51" s="5"/>
      <c r="Y51" s="6">
        <f t="shared" si="10"/>
        <v>27.509523809523813</v>
      </c>
    </row>
    <row r="52" spans="1:25" ht="12.75">
      <c r="A52" s="1" t="s">
        <v>12</v>
      </c>
      <c r="B52" s="5">
        <v>18.8</v>
      </c>
      <c r="C52" s="5">
        <v>18.899999999999999</v>
      </c>
      <c r="D52" s="5">
        <v>23.8</v>
      </c>
      <c r="E52" s="5">
        <v>17.100000000000001</v>
      </c>
      <c r="F52" s="5">
        <v>26.1</v>
      </c>
      <c r="G52" s="5">
        <v>16.8</v>
      </c>
      <c r="H52" s="5">
        <v>29</v>
      </c>
      <c r="I52" s="5">
        <v>20.100000000000001</v>
      </c>
      <c r="J52" s="5">
        <v>16.8</v>
      </c>
      <c r="K52" s="5">
        <v>22.3</v>
      </c>
      <c r="L52" s="5">
        <v>16.600000000000001</v>
      </c>
      <c r="M52" s="5">
        <v>30.2</v>
      </c>
      <c r="N52" s="5">
        <v>15.4</v>
      </c>
      <c r="O52" s="5">
        <v>15.5</v>
      </c>
      <c r="P52" s="5">
        <v>27.6</v>
      </c>
      <c r="Q52" s="5">
        <v>15.2</v>
      </c>
      <c r="R52" s="5">
        <v>33.1</v>
      </c>
      <c r="S52" s="5">
        <v>17.8</v>
      </c>
      <c r="T52" s="5">
        <v>29.5</v>
      </c>
      <c r="U52" s="5">
        <v>20</v>
      </c>
      <c r="V52" s="5">
        <v>26.9</v>
      </c>
      <c r="W52" s="5">
        <v>17.5</v>
      </c>
      <c r="X52" s="5"/>
      <c r="Y52" s="6">
        <f t="shared" si="10"/>
        <v>21.723809523809525</v>
      </c>
    </row>
    <row r="53" spans="1:25" ht="12.75">
      <c r="A53" s="5" t="s">
        <v>13</v>
      </c>
      <c r="B53" s="5">
        <v>20.9</v>
      </c>
      <c r="C53" s="5">
        <v>17.899999999999999</v>
      </c>
      <c r="D53" s="5">
        <v>23.2</v>
      </c>
      <c r="E53" s="5">
        <v>16.8</v>
      </c>
      <c r="F53" s="5">
        <v>18.3</v>
      </c>
      <c r="G53" s="5">
        <v>25.6</v>
      </c>
      <c r="H53" s="5">
        <v>29.3</v>
      </c>
      <c r="I53" s="5">
        <v>15</v>
      </c>
      <c r="J53" s="5">
        <v>34.299999999999997</v>
      </c>
      <c r="K53" s="5">
        <v>39.1</v>
      </c>
      <c r="L53" s="5">
        <v>16.2</v>
      </c>
      <c r="M53" s="5">
        <v>18.3</v>
      </c>
      <c r="N53" s="5">
        <v>15.6</v>
      </c>
      <c r="O53" s="5">
        <v>15</v>
      </c>
      <c r="P53" s="5">
        <v>17.7</v>
      </c>
      <c r="Q53" s="5">
        <v>15.9</v>
      </c>
      <c r="R53" s="5">
        <v>29.2</v>
      </c>
      <c r="S53" s="5">
        <v>27.8</v>
      </c>
      <c r="T53" s="5">
        <v>18.8</v>
      </c>
      <c r="U53" s="5">
        <v>25.6</v>
      </c>
      <c r="V53" s="5">
        <v>23.4</v>
      </c>
      <c r="W53" s="5">
        <v>15.5</v>
      </c>
      <c r="X53" s="5"/>
      <c r="Y53" s="6">
        <f t="shared" si="10"/>
        <v>21.833333333333332</v>
      </c>
    </row>
    <row r="54" spans="1:25" ht="12.75">
      <c r="A54" s="1" t="s">
        <v>15</v>
      </c>
      <c r="B54" s="21"/>
      <c r="C54" s="21">
        <f t="shared" ref="C54:K54" si="11">AVERAGE(C42:C53)</f>
        <v>24</v>
      </c>
      <c r="D54" s="21">
        <f t="shared" si="11"/>
        <v>30.175000000000001</v>
      </c>
      <c r="E54" s="21">
        <f t="shared" si="11"/>
        <v>26.808333333333337</v>
      </c>
      <c r="F54" s="21">
        <f t="shared" si="11"/>
        <v>29.100000000000005</v>
      </c>
      <c r="G54" s="21">
        <f t="shared" si="11"/>
        <v>26.891666666666666</v>
      </c>
      <c r="H54" s="21">
        <f t="shared" si="11"/>
        <v>31.066666666666674</v>
      </c>
      <c r="I54" s="21">
        <f t="shared" si="11"/>
        <v>31.491666666666664</v>
      </c>
      <c r="J54" s="21">
        <f t="shared" si="11"/>
        <v>27.933333333333334</v>
      </c>
      <c r="K54" s="21">
        <f t="shared" si="11"/>
        <v>29.433333333333337</v>
      </c>
      <c r="L54" s="21">
        <f t="shared" ref="L54:W54" si="12">AVERAGE(L42:L53)</f>
        <v>27.425000000000001</v>
      </c>
      <c r="M54" s="21">
        <f t="shared" si="12"/>
        <v>29.224999999999998</v>
      </c>
      <c r="N54" s="21">
        <f t="shared" si="12"/>
        <v>26.566666666666666</v>
      </c>
      <c r="O54" s="21">
        <f t="shared" si="12"/>
        <v>24.641666666666666</v>
      </c>
      <c r="P54" s="21">
        <f t="shared" si="12"/>
        <v>28.8</v>
      </c>
      <c r="Q54" s="21">
        <f t="shared" si="12"/>
        <v>28.266666666666666</v>
      </c>
      <c r="R54" s="21">
        <f t="shared" si="12"/>
        <v>33.274999999999999</v>
      </c>
      <c r="S54" s="21">
        <f t="shared" si="12"/>
        <v>28.474999999999998</v>
      </c>
      <c r="T54" s="21">
        <f t="shared" si="12"/>
        <v>25.616666666666671</v>
      </c>
      <c r="U54" s="21">
        <f t="shared" si="12"/>
        <v>30.083333333333332</v>
      </c>
      <c r="V54" s="21">
        <f t="shared" si="12"/>
        <v>28.991666666666664</v>
      </c>
      <c r="W54" s="21">
        <f t="shared" si="12"/>
        <v>28.308333333333334</v>
      </c>
      <c r="X54" s="21"/>
      <c r="Y54" s="21">
        <f t="shared" ref="Y54" si="13">AVERAGE(Y42:Y53)</f>
        <v>28.408333333333331</v>
      </c>
    </row>
    <row r="55" spans="1:25" ht="12.75">
      <c r="A55" s="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ht="12.75">
      <c r="Y56" s="6"/>
    </row>
    <row r="57" spans="1:25" ht="12.75">
      <c r="A57" s="1" t="s">
        <v>329</v>
      </c>
      <c r="Y57" s="1" t="s">
        <v>0</v>
      </c>
    </row>
    <row r="58" spans="1:25" ht="12.75">
      <c r="A58" s="1" t="s">
        <v>330</v>
      </c>
      <c r="Y58" s="18" t="s">
        <v>1</v>
      </c>
    </row>
    <row r="59" spans="1:25" ht="12.75">
      <c r="B59" s="5">
        <v>2002</v>
      </c>
      <c r="C59" s="5">
        <v>2003</v>
      </c>
      <c r="D59" s="5">
        <v>2004</v>
      </c>
      <c r="E59" s="5">
        <v>2005</v>
      </c>
      <c r="F59" s="5">
        <v>2006</v>
      </c>
      <c r="G59" s="5">
        <v>2007</v>
      </c>
      <c r="H59" s="5">
        <v>2008</v>
      </c>
      <c r="I59" s="5">
        <v>2009</v>
      </c>
      <c r="J59" s="5">
        <v>2010</v>
      </c>
      <c r="K59" s="5">
        <v>2011</v>
      </c>
      <c r="L59" s="5">
        <v>2012</v>
      </c>
      <c r="M59" s="5">
        <v>2013</v>
      </c>
      <c r="N59" s="5">
        <v>2014</v>
      </c>
      <c r="O59" s="5">
        <v>2015</v>
      </c>
      <c r="P59" s="5">
        <v>2016</v>
      </c>
      <c r="Q59" s="5">
        <v>2017</v>
      </c>
      <c r="R59" s="5">
        <v>2018</v>
      </c>
      <c r="S59" s="5">
        <v>2019</v>
      </c>
      <c r="T59" s="5">
        <v>2020</v>
      </c>
      <c r="U59" s="5">
        <v>2021</v>
      </c>
      <c r="V59" s="5">
        <v>2022</v>
      </c>
      <c r="W59" s="5">
        <v>2023</v>
      </c>
      <c r="X59" s="5">
        <v>2024</v>
      </c>
      <c r="Y59" s="18" t="s">
        <v>364</v>
      </c>
    </row>
    <row r="60" spans="1:25" ht="12.75">
      <c r="A60" s="1" t="s">
        <v>320</v>
      </c>
      <c r="C60">
        <f t="shared" ref="C60:C71" si="14">C42-C24</f>
        <v>-3.6999999999999993</v>
      </c>
      <c r="D60">
        <f t="shared" ref="D60:V60" si="15">D42-D24</f>
        <v>-1.8999999999999986</v>
      </c>
      <c r="E60">
        <f t="shared" si="15"/>
        <v>-11.399999999999999</v>
      </c>
      <c r="F60">
        <f t="shared" si="15"/>
        <v>9.5</v>
      </c>
      <c r="G60">
        <f t="shared" si="15"/>
        <v>2.8000000000000007</v>
      </c>
      <c r="H60">
        <f t="shared" si="15"/>
        <v>-7</v>
      </c>
      <c r="I60">
        <f t="shared" si="15"/>
        <v>-11.3</v>
      </c>
      <c r="J60">
        <f t="shared" si="15"/>
        <v>1</v>
      </c>
      <c r="K60">
        <f t="shared" si="15"/>
        <v>-13.700000000000003</v>
      </c>
      <c r="L60">
        <f t="shared" si="15"/>
        <v>-19.100000000000001</v>
      </c>
      <c r="M60">
        <f t="shared" si="15"/>
        <v>3.1000000000000014</v>
      </c>
      <c r="N60">
        <f t="shared" si="15"/>
        <v>2.5</v>
      </c>
      <c r="O60">
        <f t="shared" si="15"/>
        <v>-1.0999999999999996</v>
      </c>
      <c r="P60">
        <f t="shared" si="15"/>
        <v>3.7999999999999989</v>
      </c>
      <c r="Q60">
        <f t="shared" si="15"/>
        <v>-0.39999999999999858</v>
      </c>
      <c r="R60">
        <f t="shared" si="15"/>
        <v>5.8000000000000007</v>
      </c>
      <c r="S60">
        <f t="shared" si="15"/>
        <v>-12.099999999999998</v>
      </c>
      <c r="T60">
        <f t="shared" si="15"/>
        <v>-9.0999999999999979</v>
      </c>
      <c r="U60">
        <f t="shared" si="15"/>
        <v>-3.1999999999999993</v>
      </c>
      <c r="V60">
        <f t="shared" si="15"/>
        <v>-8.4000000000000021</v>
      </c>
      <c r="W60">
        <f t="shared" ref="W60:X60" si="16">W42-W24</f>
        <v>9.9999999999997868E-2</v>
      </c>
      <c r="X60">
        <f t="shared" si="16"/>
        <v>-0.80000000000000071</v>
      </c>
      <c r="Y60" s="6">
        <f>AVERAGE(C60:W60)</f>
        <v>-3.5142857142857147</v>
      </c>
    </row>
    <row r="61" spans="1:25" ht="12.75">
      <c r="A61" s="1" t="s">
        <v>321</v>
      </c>
      <c r="C61">
        <f t="shared" si="14"/>
        <v>-0.30000000000000071</v>
      </c>
      <c r="D61">
        <f t="shared" ref="D61:V61" si="17">D43-D25</f>
        <v>17</v>
      </c>
      <c r="E61">
        <f t="shared" si="17"/>
        <v>-2.5999999999999979</v>
      </c>
      <c r="F61">
        <f t="shared" si="17"/>
        <v>-8.3000000000000007</v>
      </c>
      <c r="G61">
        <f t="shared" si="17"/>
        <v>-5.6</v>
      </c>
      <c r="H61">
        <f t="shared" si="17"/>
        <v>-1</v>
      </c>
      <c r="I61">
        <f t="shared" si="17"/>
        <v>18.5</v>
      </c>
      <c r="J61">
        <f t="shared" si="17"/>
        <v>-2.5</v>
      </c>
      <c r="K61">
        <f t="shared" si="17"/>
        <v>-4.3999999999999986</v>
      </c>
      <c r="L61">
        <f t="shared" si="17"/>
        <v>4.6999999999999993</v>
      </c>
      <c r="M61">
        <f t="shared" si="17"/>
        <v>-2.8000000000000007</v>
      </c>
      <c r="N61">
        <f t="shared" si="17"/>
        <v>-5.1999999999999993</v>
      </c>
      <c r="O61">
        <f t="shared" si="17"/>
        <v>1.4000000000000004</v>
      </c>
      <c r="P61">
        <f t="shared" si="17"/>
        <v>-2.7999999999999989</v>
      </c>
      <c r="Q61">
        <f t="shared" si="17"/>
        <v>7.6000000000000014</v>
      </c>
      <c r="R61">
        <f t="shared" si="17"/>
        <v>16</v>
      </c>
      <c r="S61">
        <f t="shared" si="17"/>
        <v>-1.2000000000000011</v>
      </c>
      <c r="T61">
        <f t="shared" si="17"/>
        <v>-1</v>
      </c>
      <c r="U61">
        <f t="shared" si="17"/>
        <v>0.39999999999999858</v>
      </c>
      <c r="V61">
        <f t="shared" si="17"/>
        <v>15.100000000000001</v>
      </c>
      <c r="W61">
        <f t="shared" ref="W61:X62" si="18">W43-W25</f>
        <v>-1.6000000000000014</v>
      </c>
      <c r="X61">
        <f t="shared" si="18"/>
        <v>-0.40000000000000036</v>
      </c>
      <c r="Y61" s="6">
        <f t="shared" ref="Y61:Y71" si="19">AVERAGE(C61:W61)</f>
        <v>1.9714285714285718</v>
      </c>
    </row>
    <row r="62" spans="1:25" ht="12.75">
      <c r="A62" s="1" t="s">
        <v>322</v>
      </c>
      <c r="C62">
        <f t="shared" si="14"/>
        <v>-0.59999999999999787</v>
      </c>
      <c r="D62">
        <f t="shared" ref="D62:V62" si="20">D44-D26</f>
        <v>-13.800000000000004</v>
      </c>
      <c r="E62">
        <f t="shared" si="20"/>
        <v>19.5</v>
      </c>
      <c r="F62">
        <f t="shared" si="20"/>
        <v>6.6999999999999993</v>
      </c>
      <c r="G62">
        <f t="shared" si="20"/>
        <v>0.5</v>
      </c>
      <c r="H62">
        <f t="shared" si="20"/>
        <v>7.8999999999999986</v>
      </c>
      <c r="I62">
        <f t="shared" si="20"/>
        <v>-16.2</v>
      </c>
      <c r="J62">
        <f t="shared" si="20"/>
        <v>4.7999999999999989</v>
      </c>
      <c r="K62">
        <f t="shared" si="20"/>
        <v>0</v>
      </c>
      <c r="L62">
        <f t="shared" si="20"/>
        <v>1.8000000000000007</v>
      </c>
      <c r="M62">
        <f t="shared" si="20"/>
        <v>1.6000000000000014</v>
      </c>
      <c r="N62">
        <f t="shared" si="20"/>
        <v>2</v>
      </c>
      <c r="O62">
        <f t="shared" si="20"/>
        <v>2.0999999999999996</v>
      </c>
      <c r="P62">
        <f t="shared" si="20"/>
        <v>12.4</v>
      </c>
      <c r="Q62">
        <f t="shared" si="20"/>
        <v>0.19999999999999929</v>
      </c>
      <c r="R62">
        <f t="shared" si="20"/>
        <v>-3.2000000000000028</v>
      </c>
      <c r="S62">
        <f t="shared" si="20"/>
        <v>12.399999999999999</v>
      </c>
      <c r="T62">
        <f t="shared" si="20"/>
        <v>-0.30000000000000071</v>
      </c>
      <c r="U62">
        <f t="shared" si="20"/>
        <v>20.8</v>
      </c>
      <c r="V62">
        <f t="shared" si="20"/>
        <v>-6.8999999999999986</v>
      </c>
      <c r="W62">
        <f t="shared" ref="W62" si="21">W44-W26</f>
        <v>5.6000000000000014</v>
      </c>
      <c r="X62">
        <f t="shared" si="18"/>
        <v>1.4000000000000004</v>
      </c>
      <c r="Y62" s="6">
        <f t="shared" si="19"/>
        <v>2.7285714285714286</v>
      </c>
    </row>
    <row r="63" spans="1:25" ht="12.75">
      <c r="A63" s="1" t="s">
        <v>323</v>
      </c>
      <c r="C63">
        <f t="shared" si="14"/>
        <v>-0.5</v>
      </c>
      <c r="D63">
        <f t="shared" ref="D63:V63" si="22">D45-D27</f>
        <v>9</v>
      </c>
      <c r="E63">
        <f t="shared" si="22"/>
        <v>-11.900000000000002</v>
      </c>
      <c r="F63">
        <f t="shared" si="22"/>
        <v>13.200000000000003</v>
      </c>
      <c r="G63">
        <f t="shared" si="22"/>
        <v>6.9999999999999982</v>
      </c>
      <c r="H63">
        <f t="shared" si="22"/>
        <v>12.800000000000004</v>
      </c>
      <c r="I63">
        <f t="shared" si="22"/>
        <v>15.2</v>
      </c>
      <c r="J63">
        <f t="shared" si="22"/>
        <v>-3.6999999999999993</v>
      </c>
      <c r="K63">
        <f t="shared" si="22"/>
        <v>16.700000000000003</v>
      </c>
      <c r="L63">
        <f t="shared" si="22"/>
        <v>-1.2999999999999972</v>
      </c>
      <c r="M63">
        <f t="shared" si="22"/>
        <v>15.099999999999998</v>
      </c>
      <c r="N63">
        <f t="shared" si="22"/>
        <v>17.700000000000003</v>
      </c>
      <c r="O63">
        <f t="shared" si="22"/>
        <v>10.399999999999999</v>
      </c>
      <c r="P63">
        <f t="shared" si="22"/>
        <v>-4.5</v>
      </c>
      <c r="Q63">
        <f t="shared" si="22"/>
        <v>7.7999999999999972</v>
      </c>
      <c r="R63">
        <f t="shared" si="22"/>
        <v>3.1999999999999957</v>
      </c>
      <c r="S63">
        <f t="shared" si="22"/>
        <v>8.2000000000000028</v>
      </c>
      <c r="T63">
        <f t="shared" si="22"/>
        <v>3.6999999999999993</v>
      </c>
      <c r="U63">
        <f t="shared" si="22"/>
        <v>-8.4999999999999964</v>
      </c>
      <c r="V63">
        <f t="shared" si="22"/>
        <v>-3</v>
      </c>
      <c r="W63">
        <f t="shared" ref="W63" si="23">W45-W27</f>
        <v>3.8000000000000007</v>
      </c>
      <c r="Y63" s="6">
        <f t="shared" si="19"/>
        <v>5.2571428571428571</v>
      </c>
    </row>
    <row r="64" spans="1:25" ht="12.75">
      <c r="A64" s="1" t="s">
        <v>324</v>
      </c>
      <c r="C64">
        <f t="shared" si="14"/>
        <v>7.7000000000000011</v>
      </c>
      <c r="D64">
        <f t="shared" ref="D64:V64" si="24">D46-D28</f>
        <v>8.6999999999999993</v>
      </c>
      <c r="E64">
        <f t="shared" si="24"/>
        <v>14.400000000000002</v>
      </c>
      <c r="F64">
        <f t="shared" si="24"/>
        <v>1.7999999999999972</v>
      </c>
      <c r="G64">
        <f t="shared" si="24"/>
        <v>5.8000000000000007</v>
      </c>
      <c r="H64">
        <f t="shared" si="24"/>
        <v>-7.3999999999999986</v>
      </c>
      <c r="I64">
        <f t="shared" si="24"/>
        <v>-0.30000000000000426</v>
      </c>
      <c r="J64">
        <f t="shared" si="24"/>
        <v>23.299999999999997</v>
      </c>
      <c r="K64">
        <f t="shared" si="24"/>
        <v>6.4000000000000021</v>
      </c>
      <c r="L64">
        <f t="shared" si="24"/>
        <v>8</v>
      </c>
      <c r="M64">
        <f t="shared" si="24"/>
        <v>2.9000000000000057</v>
      </c>
      <c r="N64">
        <f t="shared" si="24"/>
        <v>-2.1000000000000014</v>
      </c>
      <c r="O64">
        <f t="shared" si="24"/>
        <v>1.6999999999999993</v>
      </c>
      <c r="P64">
        <f t="shared" si="24"/>
        <v>14.399999999999999</v>
      </c>
      <c r="Q64">
        <f t="shared" si="24"/>
        <v>3.8000000000000043</v>
      </c>
      <c r="R64">
        <f t="shared" si="24"/>
        <v>1.5</v>
      </c>
      <c r="S64">
        <f t="shared" si="24"/>
        <v>4.5</v>
      </c>
      <c r="T64">
        <f t="shared" si="24"/>
        <v>17.100000000000001</v>
      </c>
      <c r="U64">
        <f t="shared" si="24"/>
        <v>12.100000000000001</v>
      </c>
      <c r="V64">
        <f t="shared" si="24"/>
        <v>10.7</v>
      </c>
      <c r="W64">
        <f t="shared" ref="W64" si="25">W46-W28</f>
        <v>7.8000000000000007</v>
      </c>
      <c r="Y64" s="6">
        <f t="shared" si="19"/>
        <v>6.7999999999999989</v>
      </c>
    </row>
    <row r="65" spans="1:25" ht="12.75">
      <c r="A65" s="1" t="s">
        <v>325</v>
      </c>
      <c r="C65">
        <f t="shared" si="14"/>
        <v>13.200000000000003</v>
      </c>
      <c r="D65">
        <f t="shared" ref="D65:V65" si="26">D47-D29</f>
        <v>1.6999999999999957</v>
      </c>
      <c r="E65">
        <f t="shared" si="26"/>
        <v>-1.2999999999999972</v>
      </c>
      <c r="F65">
        <f t="shared" si="26"/>
        <v>0</v>
      </c>
      <c r="G65">
        <f t="shared" si="26"/>
        <v>8.1000000000000014</v>
      </c>
      <c r="H65">
        <f t="shared" si="26"/>
        <v>3.2000000000000028</v>
      </c>
      <c r="I65">
        <f t="shared" si="26"/>
        <v>4.2999999999999972</v>
      </c>
      <c r="J65">
        <f t="shared" si="26"/>
        <v>-5.2000000000000028</v>
      </c>
      <c r="K65">
        <f t="shared" si="26"/>
        <v>0.39999999999999858</v>
      </c>
      <c r="L65">
        <f t="shared" si="26"/>
        <v>5.3999999999999986</v>
      </c>
      <c r="M65">
        <f t="shared" si="26"/>
        <v>4</v>
      </c>
      <c r="N65">
        <f t="shared" si="26"/>
        <v>6.7000000000000028</v>
      </c>
      <c r="O65">
        <f t="shared" si="26"/>
        <v>5.2999999999999972</v>
      </c>
      <c r="P65">
        <f t="shared" si="26"/>
        <v>1.2000000000000028</v>
      </c>
      <c r="Q65">
        <f t="shared" si="26"/>
        <v>1.2999999999999972</v>
      </c>
      <c r="R65">
        <f t="shared" si="26"/>
        <v>0</v>
      </c>
      <c r="S65">
        <f t="shared" si="26"/>
        <v>-3.5</v>
      </c>
      <c r="T65">
        <f t="shared" si="26"/>
        <v>-1.5</v>
      </c>
      <c r="U65">
        <f t="shared" si="26"/>
        <v>-1.1999999999999957</v>
      </c>
      <c r="V65">
        <f t="shared" si="26"/>
        <v>4.3999999999999986</v>
      </c>
      <c r="W65">
        <f t="shared" ref="W65" si="27">W47-W29</f>
        <v>-0.10000000000000142</v>
      </c>
      <c r="Y65" s="6">
        <f t="shared" si="19"/>
        <v>2.2095238095238097</v>
      </c>
    </row>
    <row r="66" spans="1:25" ht="12.75">
      <c r="A66" s="1" t="s">
        <v>326</v>
      </c>
      <c r="C66">
        <f t="shared" si="14"/>
        <v>-5.5999999999999979</v>
      </c>
      <c r="D66">
        <f t="shared" ref="D66:V66" si="28">D48-D30</f>
        <v>4</v>
      </c>
      <c r="E66">
        <f t="shared" si="28"/>
        <v>4.6000000000000014</v>
      </c>
      <c r="F66">
        <f t="shared" si="28"/>
        <v>-3</v>
      </c>
      <c r="G66">
        <f t="shared" si="28"/>
        <v>0.89999999999999858</v>
      </c>
      <c r="H66">
        <f t="shared" si="28"/>
        <v>6.3999999999999986</v>
      </c>
      <c r="I66">
        <f t="shared" si="28"/>
        <v>-1.2999999999999972</v>
      </c>
      <c r="J66">
        <f t="shared" si="28"/>
        <v>-0.79999999999999716</v>
      </c>
      <c r="K66">
        <f t="shared" si="28"/>
        <v>-1.3000000000000043</v>
      </c>
      <c r="L66">
        <f t="shared" si="28"/>
        <v>6.7999999999999972</v>
      </c>
      <c r="M66">
        <f t="shared" si="28"/>
        <v>-0.5</v>
      </c>
      <c r="N66">
        <f t="shared" si="28"/>
        <v>-6.3000000000000043</v>
      </c>
      <c r="O66">
        <f t="shared" si="28"/>
        <v>1.2000000000000028</v>
      </c>
      <c r="P66">
        <f t="shared" si="28"/>
        <v>0.39999999999999858</v>
      </c>
      <c r="Q66">
        <f t="shared" si="28"/>
        <v>-5.1999999999999957</v>
      </c>
      <c r="R66">
        <f t="shared" si="28"/>
        <v>-0.5</v>
      </c>
      <c r="S66">
        <f t="shared" si="28"/>
        <v>4.4000000000000057</v>
      </c>
      <c r="T66">
        <f t="shared" si="28"/>
        <v>-1.8000000000000043</v>
      </c>
      <c r="U66">
        <f t="shared" si="28"/>
        <v>0.40000000000000568</v>
      </c>
      <c r="V66">
        <f t="shared" si="28"/>
        <v>3.2999999999999972</v>
      </c>
      <c r="W66">
        <f t="shared" ref="W66" si="29">W48-W30</f>
        <v>-0.80000000000000426</v>
      </c>
      <c r="Y66" s="6">
        <f t="shared" si="19"/>
        <v>0.25238095238095243</v>
      </c>
    </row>
    <row r="67" spans="1:25" ht="12.75">
      <c r="A67" s="1" t="s">
        <v>327</v>
      </c>
      <c r="C67">
        <f t="shared" si="14"/>
        <v>-0.69999999999999929</v>
      </c>
      <c r="D67">
        <f t="shared" ref="D67:V67" si="30">D49-D31</f>
        <v>-4.5</v>
      </c>
      <c r="E67">
        <f t="shared" si="30"/>
        <v>-5.6999999999999957</v>
      </c>
      <c r="F67">
        <f t="shared" si="30"/>
        <v>3.6999999999999957</v>
      </c>
      <c r="G67">
        <f t="shared" si="30"/>
        <v>-5.8999999999999986</v>
      </c>
      <c r="H67">
        <f t="shared" si="30"/>
        <v>-2.3999999999999986</v>
      </c>
      <c r="I67">
        <f t="shared" si="30"/>
        <v>4.8999999999999986</v>
      </c>
      <c r="J67">
        <f t="shared" si="30"/>
        <v>0.89999999999999858</v>
      </c>
      <c r="K67">
        <f t="shared" si="30"/>
        <v>-1.2000000000000028</v>
      </c>
      <c r="L67">
        <f t="shared" si="30"/>
        <v>-6</v>
      </c>
      <c r="M67">
        <f t="shared" si="30"/>
        <v>1.5</v>
      </c>
      <c r="N67">
        <f t="shared" si="30"/>
        <v>-0.19999999999999574</v>
      </c>
      <c r="O67">
        <f t="shared" si="30"/>
        <v>0.5</v>
      </c>
      <c r="P67">
        <f t="shared" si="30"/>
        <v>-1.7999999999999972</v>
      </c>
      <c r="Q67">
        <f t="shared" si="30"/>
        <v>3.3000000000000043</v>
      </c>
      <c r="R67">
        <f t="shared" si="30"/>
        <v>1</v>
      </c>
      <c r="S67">
        <f t="shared" si="30"/>
        <v>-2.8999999999999986</v>
      </c>
      <c r="T67">
        <f t="shared" si="30"/>
        <v>0.89999999999999858</v>
      </c>
      <c r="U67">
        <f t="shared" si="30"/>
        <v>0.70000000000000284</v>
      </c>
      <c r="V67">
        <f t="shared" si="30"/>
        <v>-2.6000000000000014</v>
      </c>
      <c r="W67">
        <f t="shared" ref="W67" si="31">W49-W31</f>
        <v>1.6000000000000014</v>
      </c>
      <c r="Y67" s="6">
        <f t="shared" si="19"/>
        <v>-0.709523809523809</v>
      </c>
    </row>
    <row r="68" spans="1:25" ht="12.75">
      <c r="A68" s="1" t="s">
        <v>328</v>
      </c>
      <c r="C68">
        <f t="shared" si="14"/>
        <v>8.2999999999999972</v>
      </c>
      <c r="D68">
        <f t="shared" ref="D68:V68" si="32">D50-D32</f>
        <v>4.6000000000000014</v>
      </c>
      <c r="E68">
        <f t="shared" si="32"/>
        <v>-5.5</v>
      </c>
      <c r="F68">
        <f t="shared" si="32"/>
        <v>-13.199999999999996</v>
      </c>
      <c r="G68">
        <f t="shared" si="32"/>
        <v>-4.8000000000000043</v>
      </c>
      <c r="H68">
        <f t="shared" si="32"/>
        <v>-5.7000000000000028</v>
      </c>
      <c r="I68">
        <f t="shared" si="32"/>
        <v>0.10000000000000142</v>
      </c>
      <c r="J68">
        <f t="shared" si="32"/>
        <v>1.6000000000000014</v>
      </c>
      <c r="K68">
        <f t="shared" si="32"/>
        <v>-2.2000000000000028</v>
      </c>
      <c r="L68">
        <f t="shared" si="32"/>
        <v>-4.3000000000000043</v>
      </c>
      <c r="M68">
        <f t="shared" si="32"/>
        <v>5.6000000000000014</v>
      </c>
      <c r="N68">
        <f t="shared" si="32"/>
        <v>1.8999999999999986</v>
      </c>
      <c r="O68">
        <f t="shared" si="32"/>
        <v>-6.8000000000000043</v>
      </c>
      <c r="P68">
        <f t="shared" si="32"/>
        <v>-1.3999999999999986</v>
      </c>
      <c r="Q68">
        <f t="shared" si="32"/>
        <v>-3.3999999999999986</v>
      </c>
      <c r="R68">
        <f t="shared" si="32"/>
        <v>-3.2999999999999972</v>
      </c>
      <c r="S68">
        <f t="shared" si="32"/>
        <v>-3.6999999999999993</v>
      </c>
      <c r="T68">
        <f t="shared" si="32"/>
        <v>-0.79999999999999716</v>
      </c>
      <c r="U68">
        <f t="shared" si="32"/>
        <v>-1.6999999999999957</v>
      </c>
      <c r="V68">
        <f t="shared" si="32"/>
        <v>2</v>
      </c>
      <c r="W68">
        <f t="shared" ref="W68" si="33">W50-W32</f>
        <v>4.1000000000000014</v>
      </c>
      <c r="Y68" s="6">
        <f t="shared" si="19"/>
        <v>-1.3619047619047617</v>
      </c>
    </row>
    <row r="69" spans="1:25" ht="12.75">
      <c r="A69" s="1" t="s">
        <v>318</v>
      </c>
      <c r="B69">
        <f>B51-B33</f>
        <v>-11.599999999999998</v>
      </c>
      <c r="C69">
        <f t="shared" si="14"/>
        <v>-12.300000000000004</v>
      </c>
      <c r="D69">
        <f t="shared" ref="D69:V69" si="34">D51-D33</f>
        <v>-3.5</v>
      </c>
      <c r="E69">
        <f t="shared" si="34"/>
        <v>-3.9000000000000021</v>
      </c>
      <c r="F69">
        <f t="shared" si="34"/>
        <v>7.1000000000000014</v>
      </c>
      <c r="G69">
        <f t="shared" si="34"/>
        <v>-6.8000000000000007</v>
      </c>
      <c r="H69">
        <f t="shared" si="34"/>
        <v>3.2999999999999972</v>
      </c>
      <c r="I69">
        <f t="shared" si="34"/>
        <v>-5.3999999999999986</v>
      </c>
      <c r="J69">
        <f t="shared" si="34"/>
        <v>-15.200000000000003</v>
      </c>
      <c r="K69">
        <f t="shared" si="34"/>
        <v>0.69999999999999929</v>
      </c>
      <c r="L69">
        <f t="shared" si="34"/>
        <v>-3.1999999999999993</v>
      </c>
      <c r="M69">
        <f t="shared" si="34"/>
        <v>-10</v>
      </c>
      <c r="N69">
        <f t="shared" si="34"/>
        <v>-12.400000000000002</v>
      </c>
      <c r="O69">
        <f t="shared" si="34"/>
        <v>-14.900000000000002</v>
      </c>
      <c r="P69">
        <f t="shared" si="34"/>
        <v>-1.8999999999999986</v>
      </c>
      <c r="Q69">
        <f t="shared" si="34"/>
        <v>-11.499999999999996</v>
      </c>
      <c r="R69">
        <f t="shared" si="34"/>
        <v>-7.3999999999999986</v>
      </c>
      <c r="S69">
        <f t="shared" si="34"/>
        <v>-8.9000000000000021</v>
      </c>
      <c r="T69">
        <f t="shared" si="34"/>
        <v>-11.200000000000003</v>
      </c>
      <c r="U69">
        <f t="shared" si="34"/>
        <v>1.5</v>
      </c>
      <c r="V69">
        <f t="shared" si="34"/>
        <v>-17.399999999999999</v>
      </c>
      <c r="W69">
        <f t="shared" ref="W69" si="35">W51-W33</f>
        <v>-9.5</v>
      </c>
      <c r="Y69" s="6">
        <f t="shared" si="19"/>
        <v>-6.8000000000000016</v>
      </c>
    </row>
    <row r="70" spans="1:25" ht="12.75">
      <c r="A70" s="1" t="s">
        <v>317</v>
      </c>
      <c r="B70">
        <f>B52-B34</f>
        <v>-0.59999999999999787</v>
      </c>
      <c r="C70">
        <f t="shared" si="14"/>
        <v>-7.4000000000000021</v>
      </c>
      <c r="D70">
        <f t="shared" ref="D70:V70" si="36">D52-D34</f>
        <v>-11.099999999999998</v>
      </c>
      <c r="E70">
        <f t="shared" si="36"/>
        <v>-5</v>
      </c>
      <c r="F70">
        <f t="shared" si="36"/>
        <v>-5</v>
      </c>
      <c r="G70">
        <f t="shared" si="36"/>
        <v>-7.8000000000000007</v>
      </c>
      <c r="H70">
        <f t="shared" si="36"/>
        <v>-6</v>
      </c>
      <c r="I70">
        <f t="shared" si="36"/>
        <v>-13.799999999999997</v>
      </c>
      <c r="J70">
        <f t="shared" si="36"/>
        <v>-7.1999999999999993</v>
      </c>
      <c r="K70">
        <f t="shared" si="36"/>
        <v>-9.8000000000000007</v>
      </c>
      <c r="L70">
        <f t="shared" si="36"/>
        <v>-9</v>
      </c>
      <c r="M70">
        <f t="shared" si="36"/>
        <v>-0.69999999999999929</v>
      </c>
      <c r="N70">
        <f t="shared" si="36"/>
        <v>-5.6</v>
      </c>
      <c r="O70">
        <f t="shared" si="36"/>
        <v>-3.3000000000000007</v>
      </c>
      <c r="P70">
        <f t="shared" si="36"/>
        <v>-3.0999999999999979</v>
      </c>
      <c r="Q70">
        <f t="shared" si="36"/>
        <v>-7.3000000000000007</v>
      </c>
      <c r="R70">
        <f t="shared" si="36"/>
        <v>6.6000000000000014</v>
      </c>
      <c r="S70">
        <f t="shared" si="36"/>
        <v>-4.5999999999999979</v>
      </c>
      <c r="T70">
        <f t="shared" si="36"/>
        <v>6.3999999999999986</v>
      </c>
      <c r="U70">
        <f t="shared" si="36"/>
        <v>-15.5</v>
      </c>
      <c r="V70">
        <f t="shared" si="36"/>
        <v>5.3999999999999986</v>
      </c>
      <c r="W70">
        <f t="shared" ref="W70" si="37">W52-W34</f>
        <v>-8.3000000000000007</v>
      </c>
      <c r="Y70" s="6">
        <f t="shared" si="19"/>
        <v>-5.338095238095236</v>
      </c>
    </row>
    <row r="71" spans="1:25" ht="12.75">
      <c r="A71" s="1" t="s">
        <v>319</v>
      </c>
      <c r="B71">
        <f>B53-B35</f>
        <v>2.2999999999999972</v>
      </c>
      <c r="C71">
        <f t="shared" si="14"/>
        <v>-0.90000000000000213</v>
      </c>
      <c r="D71">
        <f t="shared" ref="D71:V71" si="38">D53-D35</f>
        <v>0.39999999999999858</v>
      </c>
      <c r="E71">
        <f t="shared" si="38"/>
        <v>-0.19999999999999929</v>
      </c>
      <c r="F71">
        <f t="shared" si="38"/>
        <v>-7.5999999999999979</v>
      </c>
      <c r="G71">
        <f t="shared" si="38"/>
        <v>8.8000000000000007</v>
      </c>
      <c r="H71">
        <f t="shared" si="38"/>
        <v>0.80000000000000071</v>
      </c>
      <c r="I71">
        <f t="shared" si="38"/>
        <v>-6.3000000000000007</v>
      </c>
      <c r="J71">
        <f t="shared" si="38"/>
        <v>17.799999999999997</v>
      </c>
      <c r="K71">
        <f t="shared" si="38"/>
        <v>16.900000000000002</v>
      </c>
      <c r="L71">
        <f t="shared" si="38"/>
        <v>-0.80000000000000071</v>
      </c>
      <c r="M71">
        <f t="shared" si="38"/>
        <v>-11.3</v>
      </c>
      <c r="N71">
        <f t="shared" si="38"/>
        <v>-0.20000000000000107</v>
      </c>
      <c r="O71">
        <f t="shared" si="38"/>
        <v>-0.59999999999999964</v>
      </c>
      <c r="P71">
        <f t="shared" si="38"/>
        <v>-9.4000000000000021</v>
      </c>
      <c r="Q71">
        <f t="shared" si="38"/>
        <v>0.59999999999999964</v>
      </c>
      <c r="R71">
        <f t="shared" si="38"/>
        <v>-3.4000000000000021</v>
      </c>
      <c r="S71">
        <f t="shared" si="38"/>
        <v>9.4000000000000021</v>
      </c>
      <c r="T71">
        <f t="shared" si="38"/>
        <v>-11</v>
      </c>
      <c r="U71">
        <f t="shared" si="38"/>
        <v>5.6000000000000014</v>
      </c>
      <c r="V71">
        <f t="shared" si="38"/>
        <v>-5.1000000000000014</v>
      </c>
      <c r="W71">
        <f t="shared" ref="W71" si="39">W53-W35</f>
        <v>-2</v>
      </c>
      <c r="Y71" s="6">
        <f t="shared" si="19"/>
        <v>7.1428571428571175E-2</v>
      </c>
    </row>
  </sheetData>
  <printOptions gridLines="1"/>
  <pageMargins left="0" right="0" top="0.59055118110236227" bottom="0.59055118110236227" header="0.51181102362204722" footer="0.51181102362204722"/>
  <pageSetup paperSize="9" orientation="landscape" r:id="rId1"/>
  <headerFooter alignWithMargins="0"/>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J34"/>
  <sheetViews>
    <sheetView zoomScaleNormal="100" workbookViewId="0"/>
  </sheetViews>
  <sheetFormatPr defaultRowHeight="11.25"/>
  <cols>
    <col min="2" max="5" width="7.83203125" hidden="1" customWidth="1"/>
    <col min="6" max="17" width="8.33203125" hidden="1" customWidth="1"/>
    <col min="18" max="33" width="8.33203125" customWidth="1"/>
    <col min="34" max="34" width="7" bestFit="1" customWidth="1"/>
    <col min="35" max="40" width="7" customWidth="1"/>
    <col min="41" max="41" width="12.5" bestFit="1" customWidth="1"/>
  </cols>
  <sheetData>
    <row r="1" spans="1:62" ht="12.95" customHeight="1">
      <c r="A1" s="5" t="s">
        <v>17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1" t="s">
        <v>0</v>
      </c>
      <c r="AP1" s="5"/>
      <c r="AQ1" s="5"/>
      <c r="AR1" s="5"/>
      <c r="AS1" s="5"/>
      <c r="AT1" s="5"/>
      <c r="AU1" s="5"/>
      <c r="AV1" s="5"/>
      <c r="AW1" s="5"/>
      <c r="AX1" s="5"/>
      <c r="AY1" s="5"/>
      <c r="AZ1" s="5"/>
      <c r="BA1" s="5"/>
      <c r="BB1" s="5"/>
      <c r="BC1" s="5"/>
      <c r="BD1" s="5"/>
      <c r="BE1" s="5"/>
      <c r="BF1" s="5"/>
      <c r="BG1" s="5"/>
      <c r="BH1" s="5"/>
      <c r="BI1" s="5"/>
      <c r="BJ1" s="5"/>
    </row>
    <row r="2" spans="1:62" ht="12.95" customHeight="1">
      <c r="A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18" t="s">
        <v>1</v>
      </c>
      <c r="AP2" s="5"/>
      <c r="AQ2" s="5"/>
      <c r="AR2" s="5"/>
      <c r="AS2" s="5"/>
      <c r="AT2" s="5"/>
      <c r="AU2" s="5"/>
      <c r="AV2" s="5"/>
      <c r="AW2" s="5"/>
      <c r="AX2" s="5"/>
      <c r="AY2" s="5"/>
      <c r="AZ2" s="5"/>
      <c r="BA2" s="5"/>
      <c r="BB2" s="5"/>
      <c r="BC2" s="5"/>
      <c r="BD2" s="5"/>
      <c r="BE2" s="5"/>
      <c r="BF2" s="5"/>
      <c r="BG2" s="5"/>
      <c r="BH2" s="5"/>
      <c r="BI2" s="5"/>
      <c r="BJ2" s="5"/>
    </row>
    <row r="3" spans="1:62" ht="12.95" customHeight="1">
      <c r="A3" s="5"/>
      <c r="B3" s="5">
        <v>86</v>
      </c>
      <c r="C3" s="5">
        <v>87</v>
      </c>
      <c r="D3" s="5">
        <v>88</v>
      </c>
      <c r="E3" s="5">
        <v>89</v>
      </c>
      <c r="F3" s="5">
        <v>90</v>
      </c>
      <c r="G3" s="5">
        <v>91</v>
      </c>
      <c r="H3" s="5">
        <v>92</v>
      </c>
      <c r="I3" s="5">
        <v>93</v>
      </c>
      <c r="J3" s="5">
        <v>94</v>
      </c>
      <c r="K3" s="5">
        <v>95</v>
      </c>
      <c r="L3" s="5">
        <v>96</v>
      </c>
      <c r="M3" s="5">
        <v>97</v>
      </c>
      <c r="N3" s="5">
        <v>98</v>
      </c>
      <c r="O3" s="5">
        <v>99</v>
      </c>
      <c r="P3" s="5">
        <v>2000</v>
      </c>
      <c r="Q3" s="5">
        <v>2001</v>
      </c>
      <c r="R3" s="5">
        <v>2002</v>
      </c>
      <c r="S3" s="5">
        <v>2003</v>
      </c>
      <c r="T3" s="5">
        <v>2004</v>
      </c>
      <c r="U3" s="5">
        <v>2005</v>
      </c>
      <c r="V3" s="5">
        <v>2006</v>
      </c>
      <c r="W3" s="5">
        <v>2007</v>
      </c>
      <c r="X3" s="5">
        <v>2008</v>
      </c>
      <c r="Y3" s="5">
        <v>2009</v>
      </c>
      <c r="Z3" s="5">
        <v>2010</v>
      </c>
      <c r="AA3" s="5">
        <v>2011</v>
      </c>
      <c r="AB3" s="5">
        <v>2012</v>
      </c>
      <c r="AC3" s="5">
        <v>2013</v>
      </c>
      <c r="AD3" s="5">
        <v>2014</v>
      </c>
      <c r="AE3" s="5">
        <v>2015</v>
      </c>
      <c r="AF3" s="5">
        <v>2016</v>
      </c>
      <c r="AG3" s="5">
        <v>2017</v>
      </c>
      <c r="AH3" s="5">
        <v>2018</v>
      </c>
      <c r="AI3" s="5">
        <v>2019</v>
      </c>
      <c r="AJ3" s="5">
        <v>2020</v>
      </c>
      <c r="AK3" s="5">
        <v>2021</v>
      </c>
      <c r="AL3" s="5">
        <v>2022</v>
      </c>
      <c r="AM3" s="5">
        <v>2023</v>
      </c>
      <c r="AN3" s="5">
        <v>2024</v>
      </c>
      <c r="AO3" s="18" t="s">
        <v>357</v>
      </c>
      <c r="AP3" s="5"/>
      <c r="AQ3" s="5"/>
      <c r="AR3" s="5"/>
      <c r="AS3" s="5"/>
      <c r="AT3" s="5"/>
      <c r="AU3" s="5"/>
      <c r="AV3" s="5"/>
      <c r="AW3" s="5"/>
      <c r="AX3" s="5"/>
      <c r="AY3" s="5"/>
      <c r="AZ3" s="5"/>
      <c r="BA3" s="5"/>
      <c r="BB3" s="5"/>
      <c r="BC3" s="5"/>
      <c r="BD3" s="5"/>
      <c r="BE3" s="5"/>
      <c r="BF3" s="5"/>
      <c r="BG3" s="5"/>
      <c r="BH3" s="5"/>
      <c r="BI3" s="5"/>
      <c r="BJ3" s="5"/>
    </row>
    <row r="4" spans="1:62" ht="12.95" customHeight="1">
      <c r="A4" s="5" t="s">
        <v>2</v>
      </c>
      <c r="B4" s="5"/>
      <c r="C4" s="5">
        <v>797.6</v>
      </c>
      <c r="D4" s="5">
        <v>763.6</v>
      </c>
      <c r="E4" s="5">
        <v>599.9</v>
      </c>
      <c r="F4" s="5">
        <v>703.6</v>
      </c>
      <c r="G4" s="5">
        <v>711.4</v>
      </c>
      <c r="H4" s="5">
        <v>715.5</v>
      </c>
      <c r="I4" s="5">
        <v>682.8</v>
      </c>
      <c r="J4" s="5">
        <v>702.3</v>
      </c>
      <c r="K4" s="5">
        <v>714.9</v>
      </c>
      <c r="L4" s="5">
        <v>676.4</v>
      </c>
      <c r="M4" s="5">
        <v>686.8</v>
      </c>
      <c r="N4" s="5">
        <v>745</v>
      </c>
      <c r="O4" s="5">
        <v>736.8</v>
      </c>
      <c r="P4" s="5">
        <v>645.4</v>
      </c>
      <c r="Q4" s="5">
        <v>785.2</v>
      </c>
      <c r="R4" s="5">
        <v>705.4</v>
      </c>
      <c r="S4" s="5">
        <v>788.3</v>
      </c>
      <c r="T4" s="5">
        <v>740.4</v>
      </c>
      <c r="U4" s="5">
        <v>745.7</v>
      </c>
      <c r="V4" s="5">
        <v>772.1</v>
      </c>
      <c r="W4" s="5">
        <v>698.2</v>
      </c>
      <c r="X4" s="5">
        <v>785.1</v>
      </c>
      <c r="Y4" s="5">
        <v>796.2</v>
      </c>
      <c r="Z4" s="5">
        <v>737.7</v>
      </c>
      <c r="AA4" s="5">
        <v>718.2</v>
      </c>
      <c r="AB4" s="5">
        <v>799</v>
      </c>
      <c r="AC4" s="5">
        <v>786.8</v>
      </c>
      <c r="AD4" s="5">
        <v>747.7</v>
      </c>
      <c r="AE4" s="5">
        <v>823.2</v>
      </c>
      <c r="AF4" s="5">
        <v>678.9</v>
      </c>
      <c r="AG4" s="5">
        <v>734.5</v>
      </c>
      <c r="AH4" s="5">
        <v>657.4</v>
      </c>
      <c r="AI4" s="5">
        <v>784.4</v>
      </c>
      <c r="AJ4" s="5">
        <v>733.7</v>
      </c>
      <c r="AK4" s="5">
        <v>826.5</v>
      </c>
      <c r="AL4" s="5">
        <v>847.3</v>
      </c>
      <c r="AM4" s="5">
        <v>662.2</v>
      </c>
      <c r="AN4" s="5">
        <v>792.2</v>
      </c>
      <c r="AO4" s="6">
        <f>AVERAGE(B4:AM4)</f>
        <v>736.11081081081102</v>
      </c>
      <c r="AP4" s="5"/>
      <c r="AQ4" s="5"/>
      <c r="AR4" s="5"/>
      <c r="AS4" s="5"/>
      <c r="AT4" s="5"/>
      <c r="AU4" s="5"/>
      <c r="AV4" s="5"/>
      <c r="AW4" s="5"/>
      <c r="AX4" s="5"/>
      <c r="AY4" s="5"/>
      <c r="AZ4" s="5"/>
      <c r="BA4" s="5"/>
      <c r="BB4" s="5"/>
      <c r="BC4" s="5"/>
      <c r="BD4" s="5"/>
      <c r="BE4" s="5"/>
      <c r="BF4" s="5"/>
      <c r="BG4" s="5"/>
      <c r="BH4" s="5"/>
      <c r="BI4" s="5"/>
      <c r="BJ4" s="5"/>
    </row>
    <row r="5" spans="1:62" ht="12.95" customHeight="1">
      <c r="A5" s="5" t="s">
        <v>3</v>
      </c>
      <c r="B5" s="5"/>
      <c r="C5" s="5">
        <v>632.6</v>
      </c>
      <c r="D5" s="5">
        <v>497.2</v>
      </c>
      <c r="E5" s="5">
        <v>521.4</v>
      </c>
      <c r="F5" s="5">
        <v>555.70000000000005</v>
      </c>
      <c r="G5" s="5">
        <v>612.70000000000005</v>
      </c>
      <c r="H5" s="5">
        <v>569.9</v>
      </c>
      <c r="I5" s="5">
        <v>562.6</v>
      </c>
      <c r="J5" s="5">
        <v>602.79999999999995</v>
      </c>
      <c r="K5" s="5">
        <v>492.3</v>
      </c>
      <c r="L5" s="5">
        <v>577.5</v>
      </c>
      <c r="M5" s="5">
        <v>561.9</v>
      </c>
      <c r="N5" s="5">
        <v>606.9</v>
      </c>
      <c r="O5" s="5">
        <v>603.79999999999995</v>
      </c>
      <c r="P5" s="5">
        <v>573.1</v>
      </c>
      <c r="Q5" s="5">
        <v>582.6</v>
      </c>
      <c r="R5" s="5">
        <v>567.4</v>
      </c>
      <c r="S5" s="5">
        <v>613.6</v>
      </c>
      <c r="T5" s="5">
        <v>521.1</v>
      </c>
      <c r="U5" s="5">
        <v>598.9</v>
      </c>
      <c r="V5" s="5">
        <v>624.70000000000005</v>
      </c>
      <c r="W5" s="5">
        <v>580</v>
      </c>
      <c r="X5" s="5">
        <v>617.79999999999995</v>
      </c>
      <c r="Y5" s="5">
        <v>511.7</v>
      </c>
      <c r="Z5" s="5">
        <v>604.4</v>
      </c>
      <c r="AA5" s="5">
        <v>625.1</v>
      </c>
      <c r="AB5" s="5">
        <v>520.6</v>
      </c>
      <c r="AC5" s="5">
        <v>699</v>
      </c>
      <c r="AD5" s="5">
        <v>635.9</v>
      </c>
      <c r="AE5" s="5">
        <v>645.1</v>
      </c>
      <c r="AF5" s="5">
        <v>670.4</v>
      </c>
      <c r="AG5" s="5">
        <v>572.29999999999995</v>
      </c>
      <c r="AH5" s="5">
        <v>545</v>
      </c>
      <c r="AI5" s="5">
        <v>635.4</v>
      </c>
      <c r="AJ5" s="5">
        <v>673.9</v>
      </c>
      <c r="AK5" s="5">
        <v>650.1</v>
      </c>
      <c r="AL5" s="5">
        <v>463.5</v>
      </c>
      <c r="AM5" s="5">
        <v>543</v>
      </c>
      <c r="AN5" s="5">
        <v>672.1</v>
      </c>
      <c r="AO5" s="6">
        <f>AVERAGE(B5:AM5)</f>
        <v>585.72702702702702</v>
      </c>
      <c r="AP5" s="5"/>
      <c r="AQ5" s="5"/>
      <c r="AR5" s="5"/>
      <c r="AS5" s="5"/>
      <c r="AT5" s="5"/>
      <c r="AU5" s="5"/>
      <c r="AV5" s="5"/>
      <c r="AW5" s="5"/>
      <c r="AX5" s="5"/>
      <c r="AY5" s="5"/>
      <c r="AZ5" s="5"/>
      <c r="BA5" s="5"/>
      <c r="BB5" s="5"/>
      <c r="BC5" s="5"/>
      <c r="BD5" s="5"/>
      <c r="BE5" s="5"/>
      <c r="BF5" s="5"/>
      <c r="BG5" s="5"/>
      <c r="BH5" s="5"/>
      <c r="BI5" s="5"/>
      <c r="BJ5" s="6"/>
    </row>
    <row r="6" spans="1:62" ht="12.95" customHeight="1">
      <c r="A6" s="5" t="s">
        <v>4</v>
      </c>
      <c r="B6" s="5"/>
      <c r="C6" s="5">
        <v>487</v>
      </c>
      <c r="D6" s="5">
        <v>462.6</v>
      </c>
      <c r="E6" s="5">
        <v>495.1</v>
      </c>
      <c r="F6" s="5">
        <v>554.79999999999995</v>
      </c>
      <c r="G6" s="5">
        <v>512.20000000000005</v>
      </c>
      <c r="H6" s="5">
        <v>496.3</v>
      </c>
      <c r="I6" s="5">
        <v>480</v>
      </c>
      <c r="J6" s="5">
        <v>514.9</v>
      </c>
      <c r="K6" s="5">
        <v>511</v>
      </c>
      <c r="L6" s="5">
        <v>491</v>
      </c>
      <c r="M6" s="5">
        <v>476.3</v>
      </c>
      <c r="N6" s="5">
        <v>518.5</v>
      </c>
      <c r="O6" s="5">
        <v>500.1</v>
      </c>
      <c r="P6" s="5">
        <v>557.20000000000005</v>
      </c>
      <c r="Q6" s="5">
        <v>546.29999999999995</v>
      </c>
      <c r="R6" s="5">
        <v>539.4</v>
      </c>
      <c r="S6" s="5">
        <v>523.29999999999995</v>
      </c>
      <c r="T6" s="5">
        <v>554</v>
      </c>
      <c r="U6" s="5">
        <v>483.7</v>
      </c>
      <c r="V6" s="5">
        <v>493.8</v>
      </c>
      <c r="W6" s="5">
        <v>541.9</v>
      </c>
      <c r="X6" s="5">
        <v>504.4</v>
      </c>
      <c r="Y6" s="5">
        <v>540.20000000000005</v>
      </c>
      <c r="Z6" s="5">
        <v>574.9</v>
      </c>
      <c r="AA6" s="5">
        <v>561</v>
      </c>
      <c r="AB6" s="5">
        <v>499.9</v>
      </c>
      <c r="AC6" s="5">
        <v>559.9</v>
      </c>
      <c r="AD6" s="5">
        <v>532.20000000000005</v>
      </c>
      <c r="AE6" s="5">
        <v>535.4</v>
      </c>
      <c r="AF6" s="5">
        <v>511.6</v>
      </c>
      <c r="AG6" s="5">
        <v>448.3</v>
      </c>
      <c r="AH6" s="5">
        <v>474.6</v>
      </c>
      <c r="AI6" s="5">
        <v>483.7</v>
      </c>
      <c r="AJ6" s="5">
        <v>524.4</v>
      </c>
      <c r="AK6" s="5">
        <v>499.7</v>
      </c>
      <c r="AL6" s="5">
        <v>527.4</v>
      </c>
      <c r="AM6" s="5">
        <v>523.9</v>
      </c>
      <c r="AN6" s="5">
        <v>533</v>
      </c>
      <c r="AO6" s="6">
        <f t="shared" ref="AO6:AO15" si="0">AVERAGE(B6:AM6)</f>
        <v>514.61891891891901</v>
      </c>
      <c r="AP6" s="5"/>
      <c r="AQ6" s="5"/>
      <c r="AR6" s="5"/>
      <c r="AS6" s="5"/>
      <c r="AT6" s="5"/>
      <c r="AU6" s="5"/>
      <c r="AV6" s="5"/>
      <c r="AW6" s="5"/>
      <c r="AX6" s="5"/>
      <c r="AY6" s="5"/>
      <c r="AZ6" s="5"/>
      <c r="BA6" s="5"/>
      <c r="BB6" s="5"/>
      <c r="BC6" s="5"/>
      <c r="BD6" s="5"/>
      <c r="BE6" s="5"/>
      <c r="BF6" s="5"/>
      <c r="BG6" s="5"/>
      <c r="BH6" s="5"/>
      <c r="BI6" s="5"/>
      <c r="BJ6" s="6"/>
    </row>
    <row r="7" spans="1:62" ht="12.95" customHeight="1">
      <c r="A7" s="5" t="s">
        <v>5</v>
      </c>
      <c r="B7" s="5">
        <v>395.4</v>
      </c>
      <c r="C7" s="5">
        <v>288.60000000000002</v>
      </c>
      <c r="D7" s="5">
        <v>372</v>
      </c>
      <c r="E7" s="5">
        <v>362</v>
      </c>
      <c r="F7" s="5">
        <v>305.60000000000002</v>
      </c>
      <c r="G7" s="5">
        <v>348.2</v>
      </c>
      <c r="H7" s="5">
        <v>347.7</v>
      </c>
      <c r="I7" s="5">
        <v>317.5</v>
      </c>
      <c r="J7" s="5">
        <v>384.6</v>
      </c>
      <c r="K7" s="5">
        <v>252.6</v>
      </c>
      <c r="L7" s="5">
        <v>324</v>
      </c>
      <c r="M7" s="5">
        <v>343.1</v>
      </c>
      <c r="N7" s="5">
        <v>351</v>
      </c>
      <c r="O7" s="5">
        <v>323.5</v>
      </c>
      <c r="P7" s="5">
        <v>314.89999999999998</v>
      </c>
      <c r="Q7" s="5">
        <v>343.3</v>
      </c>
      <c r="R7" s="5">
        <v>321.39999999999998</v>
      </c>
      <c r="S7" s="5">
        <v>333.4</v>
      </c>
      <c r="T7" s="5">
        <v>338.9</v>
      </c>
      <c r="U7" s="5">
        <v>366</v>
      </c>
      <c r="V7" s="5">
        <v>330.6</v>
      </c>
      <c r="W7" s="5">
        <v>353.5</v>
      </c>
      <c r="X7" s="5">
        <v>327.60000000000002</v>
      </c>
      <c r="Y7" s="5">
        <v>368.3</v>
      </c>
      <c r="Z7" s="5">
        <v>375.3</v>
      </c>
      <c r="AA7" s="5">
        <v>325.39999999999998</v>
      </c>
      <c r="AB7" s="5">
        <v>394</v>
      </c>
      <c r="AC7" s="5">
        <v>312</v>
      </c>
      <c r="AD7" s="5">
        <v>280.7</v>
      </c>
      <c r="AE7" s="5">
        <v>324.5</v>
      </c>
      <c r="AF7" s="5">
        <v>357</v>
      </c>
      <c r="AG7" s="5">
        <v>290.39999999999998</v>
      </c>
      <c r="AH7" s="5">
        <v>320.60000000000002</v>
      </c>
      <c r="AI7" s="5">
        <v>342.3</v>
      </c>
      <c r="AJ7" s="5">
        <v>388.2</v>
      </c>
      <c r="AK7" s="5">
        <v>362.1</v>
      </c>
      <c r="AL7" s="5">
        <v>386.1</v>
      </c>
      <c r="AM7" s="5">
        <v>297.8</v>
      </c>
      <c r="AN7" s="5"/>
      <c r="AO7" s="6">
        <f t="shared" si="0"/>
        <v>338.68684210526311</v>
      </c>
      <c r="AP7" s="5"/>
      <c r="AQ7" s="5"/>
      <c r="AR7" s="5"/>
      <c r="AS7" s="5"/>
      <c r="AT7" s="5"/>
      <c r="AU7" s="5"/>
      <c r="AV7" s="5"/>
      <c r="AW7" s="5"/>
      <c r="AX7" s="5"/>
      <c r="AY7" s="5"/>
      <c r="AZ7" s="5"/>
      <c r="BA7" s="5"/>
      <c r="BB7" s="5"/>
      <c r="BC7" s="5"/>
      <c r="BD7" s="5"/>
      <c r="BE7" s="5"/>
      <c r="BF7" s="5"/>
      <c r="BG7" s="5"/>
      <c r="BH7" s="5"/>
      <c r="BI7" s="5"/>
      <c r="BJ7" s="6"/>
    </row>
    <row r="8" spans="1:62" ht="12.95" customHeight="1">
      <c r="A8" s="5" t="s">
        <v>6</v>
      </c>
      <c r="B8" s="5">
        <v>240.2</v>
      </c>
      <c r="C8" s="5">
        <v>187.9</v>
      </c>
      <c r="D8" s="5">
        <v>237.1</v>
      </c>
      <c r="E8" s="5">
        <v>190.3</v>
      </c>
      <c r="F8" s="5">
        <v>258</v>
      </c>
      <c r="G8" s="5">
        <v>258.89999999999998</v>
      </c>
      <c r="H8" s="5">
        <v>217.9</v>
      </c>
      <c r="I8" s="5">
        <v>228.5</v>
      </c>
      <c r="J8" s="5">
        <v>259.10000000000002</v>
      </c>
      <c r="K8" s="5">
        <v>236.1</v>
      </c>
      <c r="L8" s="5">
        <v>249.5</v>
      </c>
      <c r="M8" s="5">
        <v>232.9</v>
      </c>
      <c r="N8" s="5">
        <v>216</v>
      </c>
      <c r="O8" s="5">
        <v>225</v>
      </c>
      <c r="P8" s="5">
        <v>228.8</v>
      </c>
      <c r="Q8" s="5">
        <v>234.6</v>
      </c>
      <c r="R8" s="5">
        <v>224.7</v>
      </c>
      <c r="S8" s="5">
        <v>233.5</v>
      </c>
      <c r="T8" s="5">
        <v>206.3</v>
      </c>
      <c r="U8" s="5">
        <v>228.6</v>
      </c>
      <c r="V8" s="5">
        <v>244.2</v>
      </c>
      <c r="W8" s="5">
        <v>259.2</v>
      </c>
      <c r="X8" s="5">
        <v>258</v>
      </c>
      <c r="Y8" s="5">
        <v>256</v>
      </c>
      <c r="Z8" s="5">
        <v>210</v>
      </c>
      <c r="AA8" s="5">
        <v>244.5</v>
      </c>
      <c r="AB8" s="5">
        <v>251.7</v>
      </c>
      <c r="AC8" s="5">
        <v>251.4</v>
      </c>
      <c r="AD8" s="5">
        <v>262.5</v>
      </c>
      <c r="AE8" s="5">
        <v>254.6</v>
      </c>
      <c r="AF8" s="5">
        <v>216.1</v>
      </c>
      <c r="AG8" s="5">
        <v>244.8</v>
      </c>
      <c r="AH8" s="5">
        <v>228.1</v>
      </c>
      <c r="AI8" s="5">
        <v>253.6</v>
      </c>
      <c r="AJ8" s="5">
        <v>247.9</v>
      </c>
      <c r="AK8" s="5">
        <v>232.7</v>
      </c>
      <c r="AL8" s="5">
        <v>243.2</v>
      </c>
      <c r="AM8" s="5">
        <v>203.8</v>
      </c>
      <c r="AN8" s="5"/>
      <c r="AO8" s="6">
        <f t="shared" si="0"/>
        <v>235.68947368421058</v>
      </c>
      <c r="AP8" s="5"/>
      <c r="AQ8" s="5"/>
      <c r="AR8" s="5"/>
      <c r="AS8" s="5"/>
      <c r="AT8" s="5"/>
      <c r="AU8" s="5"/>
      <c r="AV8" s="5"/>
      <c r="AW8" s="5"/>
      <c r="AX8" s="5"/>
      <c r="AY8" s="5"/>
      <c r="AZ8" s="5"/>
      <c r="BA8" s="5"/>
      <c r="BB8" s="5"/>
      <c r="BC8" s="5"/>
      <c r="BD8" s="5"/>
      <c r="BE8" s="5"/>
      <c r="BF8" s="5"/>
      <c r="BG8" s="5"/>
      <c r="BH8" s="5"/>
      <c r="BI8" s="5"/>
      <c r="BJ8" s="6"/>
    </row>
    <row r="9" spans="1:62" ht="12.95" customHeight="1">
      <c r="A9" s="5" t="s">
        <v>7</v>
      </c>
      <c r="B9" s="5">
        <v>183.3</v>
      </c>
      <c r="C9" s="5">
        <v>173</v>
      </c>
      <c r="D9" s="5">
        <v>172.4</v>
      </c>
      <c r="E9" s="5">
        <v>159.30000000000001</v>
      </c>
      <c r="F9" s="5">
        <v>181.1</v>
      </c>
      <c r="G9" s="5">
        <v>182.8</v>
      </c>
      <c r="H9" s="5">
        <v>188</v>
      </c>
      <c r="I9" s="5">
        <v>166.8</v>
      </c>
      <c r="J9" s="5">
        <v>173.7</v>
      </c>
      <c r="K9" s="5">
        <v>173.4</v>
      </c>
      <c r="L9" s="5">
        <v>193.4</v>
      </c>
      <c r="M9" s="5">
        <v>189.7</v>
      </c>
      <c r="N9" s="5">
        <v>155.4</v>
      </c>
      <c r="O9" s="5">
        <v>176.6</v>
      </c>
      <c r="P9" s="5">
        <v>163.80000000000001</v>
      </c>
      <c r="Q9" s="5">
        <v>181.4</v>
      </c>
      <c r="R9" s="5">
        <v>149</v>
      </c>
      <c r="S9" s="5">
        <v>186.2</v>
      </c>
      <c r="T9" s="5">
        <v>175</v>
      </c>
      <c r="U9" s="5">
        <v>176.5</v>
      </c>
      <c r="V9" s="5">
        <v>186.7</v>
      </c>
      <c r="W9" s="5">
        <v>184.2</v>
      </c>
      <c r="X9" s="5">
        <v>197.9</v>
      </c>
      <c r="Y9" s="5">
        <v>168</v>
      </c>
      <c r="Z9" s="5">
        <v>160.80000000000001</v>
      </c>
      <c r="AA9" s="5">
        <v>178.9</v>
      </c>
      <c r="AB9" s="5">
        <v>199.1</v>
      </c>
      <c r="AC9" s="5">
        <v>153.80000000000001</v>
      </c>
      <c r="AD9" s="5">
        <v>173.3</v>
      </c>
      <c r="AE9" s="5">
        <v>190.6</v>
      </c>
      <c r="AF9" s="5">
        <v>174.2</v>
      </c>
      <c r="AG9" s="5">
        <v>178.2</v>
      </c>
      <c r="AH9" s="5">
        <v>168.6</v>
      </c>
      <c r="AI9" s="5">
        <v>176.8</v>
      </c>
      <c r="AJ9" s="5">
        <v>158.80000000000001</v>
      </c>
      <c r="AK9" s="5">
        <v>168.1</v>
      </c>
      <c r="AL9" s="5">
        <v>171.6</v>
      </c>
      <c r="AM9" s="5">
        <v>188</v>
      </c>
      <c r="AN9" s="5"/>
      <c r="AO9" s="6">
        <f t="shared" si="0"/>
        <v>175.7473684210527</v>
      </c>
      <c r="AP9" s="5"/>
      <c r="AQ9" s="5"/>
      <c r="AR9" s="5"/>
      <c r="AS9" s="5"/>
      <c r="AT9" s="5"/>
      <c r="AU9" s="5"/>
      <c r="AV9" s="5"/>
      <c r="AW9" s="5"/>
      <c r="AX9" s="5"/>
      <c r="AY9" s="5"/>
      <c r="AZ9" s="5"/>
      <c r="BA9" s="5"/>
      <c r="BB9" s="5"/>
      <c r="BC9" s="5"/>
      <c r="BD9" s="5"/>
      <c r="BE9" s="5"/>
      <c r="BF9" s="5"/>
      <c r="BG9" s="5"/>
      <c r="BH9" s="5"/>
      <c r="BI9" s="5"/>
      <c r="BJ9" s="6"/>
    </row>
    <row r="10" spans="1:62" ht="12.95" customHeight="1">
      <c r="A10" s="5" t="s">
        <v>8</v>
      </c>
      <c r="B10" s="5">
        <v>203.9</v>
      </c>
      <c r="C10" s="5">
        <v>200.1</v>
      </c>
      <c r="D10" s="5">
        <v>172</v>
      </c>
      <c r="E10" s="5">
        <v>220.5</v>
      </c>
      <c r="F10" s="5">
        <v>211.1</v>
      </c>
      <c r="G10" s="5">
        <v>214</v>
      </c>
      <c r="H10" s="5">
        <v>176.4</v>
      </c>
      <c r="I10" s="5">
        <v>209.9</v>
      </c>
      <c r="J10" s="5">
        <v>181.5</v>
      </c>
      <c r="K10" s="5">
        <v>211.7</v>
      </c>
      <c r="L10" s="5">
        <v>175.1</v>
      </c>
      <c r="M10" s="5">
        <v>223.5</v>
      </c>
      <c r="N10" s="5">
        <v>181.7</v>
      </c>
      <c r="O10" s="5">
        <v>180.2</v>
      </c>
      <c r="P10" s="5">
        <v>188.1</v>
      </c>
      <c r="Q10" s="5">
        <v>215.3</v>
      </c>
      <c r="R10" s="5">
        <v>194.2</v>
      </c>
      <c r="S10" s="5">
        <v>226.2</v>
      </c>
      <c r="T10" s="5">
        <v>216.1</v>
      </c>
      <c r="U10" s="5">
        <v>186.3</v>
      </c>
      <c r="V10" s="5">
        <v>211.1</v>
      </c>
      <c r="W10" s="5">
        <v>183.4</v>
      </c>
      <c r="X10" s="5">
        <v>179.1</v>
      </c>
      <c r="Y10" s="5">
        <v>203</v>
      </c>
      <c r="Z10" s="5">
        <v>224</v>
      </c>
      <c r="AA10" s="5">
        <v>225.9</v>
      </c>
      <c r="AB10" s="5">
        <v>194</v>
      </c>
      <c r="AC10" s="5">
        <v>227.3</v>
      </c>
      <c r="AD10" s="5">
        <v>229.9</v>
      </c>
      <c r="AE10" s="5">
        <v>225.7</v>
      </c>
      <c r="AF10" s="5">
        <v>222.4</v>
      </c>
      <c r="AG10" s="5">
        <v>197.3</v>
      </c>
      <c r="AH10" s="5">
        <v>207</v>
      </c>
      <c r="AI10" s="5">
        <v>182.1</v>
      </c>
      <c r="AJ10" s="5">
        <v>224.8</v>
      </c>
      <c r="AK10" s="6">
        <v>224</v>
      </c>
      <c r="AL10" s="6">
        <v>173.3</v>
      </c>
      <c r="AM10" s="6">
        <v>227.6</v>
      </c>
      <c r="AN10" s="6"/>
      <c r="AO10" s="6">
        <f t="shared" si="0"/>
        <v>203.93947368421053</v>
      </c>
      <c r="AP10" s="5"/>
      <c r="AQ10" s="5"/>
      <c r="AR10" s="5"/>
      <c r="AS10" s="5"/>
      <c r="AT10" s="5"/>
      <c r="AU10" s="5"/>
      <c r="AV10" s="5"/>
      <c r="AW10" s="5"/>
      <c r="AX10" s="5"/>
      <c r="AY10" s="5"/>
      <c r="AZ10" s="5"/>
      <c r="BA10" s="5"/>
      <c r="BB10" s="5"/>
      <c r="BC10" s="5"/>
      <c r="BD10" s="5"/>
      <c r="BE10" s="5"/>
      <c r="BF10" s="5"/>
      <c r="BG10" s="5"/>
      <c r="BH10" s="5"/>
      <c r="BI10" s="5"/>
      <c r="BJ10" s="6"/>
    </row>
    <row r="11" spans="1:62" ht="12.95" customHeight="1">
      <c r="A11" s="5" t="s">
        <v>9</v>
      </c>
      <c r="B11" s="5">
        <v>289.89999999999998</v>
      </c>
      <c r="C11" s="5">
        <v>263.60000000000002</v>
      </c>
      <c r="D11" s="5">
        <v>268.60000000000002</v>
      </c>
      <c r="E11" s="5">
        <v>240.5</v>
      </c>
      <c r="F11" s="5">
        <v>264.8</v>
      </c>
      <c r="G11" s="5">
        <v>277.5</v>
      </c>
      <c r="H11" s="5">
        <v>258.89999999999998</v>
      </c>
      <c r="I11" s="5">
        <v>297.39999999999998</v>
      </c>
      <c r="J11" s="5">
        <v>311</v>
      </c>
      <c r="K11" s="5">
        <v>290.2</v>
      </c>
      <c r="L11" s="5">
        <v>310.7</v>
      </c>
      <c r="M11" s="5">
        <v>299.10000000000002</v>
      </c>
      <c r="N11" s="5">
        <v>275.89999999999998</v>
      </c>
      <c r="O11" s="5">
        <v>278.89999999999998</v>
      </c>
      <c r="P11" s="5">
        <v>281.7</v>
      </c>
      <c r="Q11" s="5">
        <v>281.60000000000002</v>
      </c>
      <c r="R11" s="5">
        <v>291.7</v>
      </c>
      <c r="S11" s="5">
        <v>276.60000000000002</v>
      </c>
      <c r="T11" s="5">
        <v>305.10000000000002</v>
      </c>
      <c r="U11" s="5">
        <v>325.7</v>
      </c>
      <c r="V11" s="5">
        <v>303.5</v>
      </c>
      <c r="W11" s="5">
        <v>332</v>
      </c>
      <c r="X11" s="5">
        <v>286.60000000000002</v>
      </c>
      <c r="Y11" s="5">
        <v>288.39999999999998</v>
      </c>
      <c r="Z11" s="5">
        <v>293.5</v>
      </c>
      <c r="AA11" s="5">
        <v>355</v>
      </c>
      <c r="AB11" s="5">
        <v>285.5</v>
      </c>
      <c r="AC11" s="5">
        <v>284.5</v>
      </c>
      <c r="AD11" s="5">
        <v>311.7</v>
      </c>
      <c r="AE11" s="5">
        <v>289.7</v>
      </c>
      <c r="AF11" s="5">
        <v>289.7</v>
      </c>
      <c r="AG11" s="5">
        <v>283.8</v>
      </c>
      <c r="AH11" s="5">
        <v>275.60000000000002</v>
      </c>
      <c r="AI11" s="5">
        <v>309.60000000000002</v>
      </c>
      <c r="AJ11" s="5">
        <v>347.1</v>
      </c>
      <c r="AK11" s="5">
        <v>282.39999999999998</v>
      </c>
      <c r="AL11" s="5">
        <v>274.10000000000002</v>
      </c>
      <c r="AM11" s="5">
        <v>329.9</v>
      </c>
      <c r="AN11" s="5"/>
      <c r="AO11" s="6">
        <f t="shared" si="0"/>
        <v>292.42105263157902</v>
      </c>
      <c r="AP11" s="5"/>
      <c r="AQ11" s="5"/>
      <c r="AR11" s="5"/>
      <c r="AS11" s="5"/>
      <c r="AT11" s="5"/>
      <c r="AU11" s="5"/>
      <c r="AV11" s="5"/>
      <c r="AW11" s="5"/>
      <c r="AX11" s="5"/>
      <c r="AY11" s="5"/>
      <c r="AZ11" s="5"/>
      <c r="BA11" s="5"/>
      <c r="BB11" s="5"/>
      <c r="BC11" s="5"/>
      <c r="BD11" s="5"/>
      <c r="BE11" s="5"/>
      <c r="BF11" s="5"/>
      <c r="BG11" s="5"/>
      <c r="BH11" s="5"/>
      <c r="BI11" s="5"/>
      <c r="BJ11" s="6"/>
    </row>
    <row r="12" spans="1:62" ht="12.95" customHeight="1">
      <c r="A12" s="5" t="s">
        <v>10</v>
      </c>
      <c r="B12" s="5">
        <v>393.6</v>
      </c>
      <c r="C12" s="5">
        <v>408.2</v>
      </c>
      <c r="D12" s="5">
        <v>362</v>
      </c>
      <c r="E12" s="5">
        <v>326.3</v>
      </c>
      <c r="F12" s="5">
        <v>449.4</v>
      </c>
      <c r="G12" s="5">
        <v>385.9</v>
      </c>
      <c r="H12" s="5">
        <v>361.1</v>
      </c>
      <c r="I12" s="5">
        <v>372.3</v>
      </c>
      <c r="J12" s="5">
        <v>372.1</v>
      </c>
      <c r="K12" s="5">
        <v>370.2</v>
      </c>
      <c r="L12" s="5">
        <v>407.3</v>
      </c>
      <c r="M12" s="5">
        <v>400.5</v>
      </c>
      <c r="N12" s="5">
        <v>425.8</v>
      </c>
      <c r="O12" s="5">
        <v>441.9</v>
      </c>
      <c r="P12" s="5">
        <v>395.7</v>
      </c>
      <c r="Q12" s="5">
        <v>436.8</v>
      </c>
      <c r="R12" s="5">
        <v>420.5</v>
      </c>
      <c r="S12" s="5">
        <v>399.7</v>
      </c>
      <c r="T12" s="5">
        <v>414.7</v>
      </c>
      <c r="U12" s="5">
        <v>408.5</v>
      </c>
      <c r="V12" s="5">
        <v>441.9</v>
      </c>
      <c r="W12" s="5">
        <v>416</v>
      </c>
      <c r="X12" s="5">
        <v>391.6</v>
      </c>
      <c r="Y12" s="5">
        <v>410.4</v>
      </c>
      <c r="Z12" s="5">
        <v>412.3</v>
      </c>
      <c r="AA12" s="5">
        <v>498.4</v>
      </c>
      <c r="AB12" s="5">
        <v>454.1</v>
      </c>
      <c r="AC12" s="5">
        <v>399.6</v>
      </c>
      <c r="AD12" s="5">
        <v>427.3</v>
      </c>
      <c r="AE12" s="5">
        <v>429.4</v>
      </c>
      <c r="AF12" s="5">
        <v>351.4</v>
      </c>
      <c r="AG12" s="5">
        <v>372.3</v>
      </c>
      <c r="AH12" s="5">
        <v>425.5</v>
      </c>
      <c r="AI12" s="5">
        <v>404</v>
      </c>
      <c r="AJ12" s="5">
        <v>504.9</v>
      </c>
      <c r="AK12" s="5">
        <v>443.7</v>
      </c>
      <c r="AL12" s="5">
        <v>406.4</v>
      </c>
      <c r="AM12" s="5">
        <v>367.5</v>
      </c>
      <c r="AN12" s="5"/>
      <c r="AO12" s="6">
        <f t="shared" si="0"/>
        <v>408.1368421052631</v>
      </c>
      <c r="AP12" s="5"/>
      <c r="AQ12" s="5"/>
      <c r="AR12" s="5"/>
      <c r="AS12" s="5"/>
      <c r="AT12" s="5"/>
      <c r="AU12" s="5"/>
      <c r="AV12" s="5"/>
      <c r="AW12" s="5"/>
      <c r="AX12" s="5"/>
      <c r="AY12" s="5"/>
      <c r="AZ12" s="5"/>
      <c r="BA12" s="5"/>
      <c r="BB12" s="5"/>
      <c r="BC12" s="5"/>
      <c r="BD12" s="5"/>
      <c r="BE12" s="5"/>
      <c r="BF12" s="5"/>
      <c r="BG12" s="5"/>
      <c r="BH12" s="5"/>
      <c r="BI12" s="5"/>
      <c r="BJ12" s="6"/>
    </row>
    <row r="13" spans="1:62" ht="12.95" customHeight="1">
      <c r="A13" s="5" t="s">
        <v>11</v>
      </c>
      <c r="B13" s="5">
        <v>484.8</v>
      </c>
      <c r="C13" s="5">
        <v>399.9</v>
      </c>
      <c r="D13" s="5">
        <v>522.6</v>
      </c>
      <c r="E13" s="5">
        <v>520</v>
      </c>
      <c r="F13" s="5">
        <v>579</v>
      </c>
      <c r="G13" s="5">
        <v>557.20000000000005</v>
      </c>
      <c r="H13" s="5">
        <v>485</v>
      </c>
      <c r="I13" s="5">
        <v>634.9</v>
      </c>
      <c r="J13" s="5">
        <v>597.5</v>
      </c>
      <c r="K13" s="5">
        <v>506.1</v>
      </c>
      <c r="L13" s="5">
        <v>567.4</v>
      </c>
      <c r="M13" s="5">
        <v>598.9</v>
      </c>
      <c r="N13" s="5">
        <v>500.6</v>
      </c>
      <c r="O13" s="5">
        <v>540.20000000000005</v>
      </c>
      <c r="P13" s="5">
        <v>573.4</v>
      </c>
      <c r="Q13" s="5">
        <v>509.1</v>
      </c>
      <c r="R13" s="5">
        <v>630.4</v>
      </c>
      <c r="S13" s="5">
        <v>572.29999999999995</v>
      </c>
      <c r="T13" s="5">
        <v>493.7</v>
      </c>
      <c r="U13" s="5">
        <v>607</v>
      </c>
      <c r="V13" s="5">
        <v>559.29999999999995</v>
      </c>
      <c r="W13" s="5">
        <v>617.4</v>
      </c>
      <c r="X13" s="5">
        <v>561.29999999999995</v>
      </c>
      <c r="Y13" s="5">
        <v>584.20000000000005</v>
      </c>
      <c r="Z13" s="5">
        <v>679</v>
      </c>
      <c r="AA13" s="5">
        <v>514.5</v>
      </c>
      <c r="AB13" s="5">
        <v>612.70000000000005</v>
      </c>
      <c r="AC13" s="5">
        <v>576.6</v>
      </c>
      <c r="AD13" s="5">
        <v>648.6</v>
      </c>
      <c r="AE13" s="5">
        <v>614</v>
      </c>
      <c r="AF13" s="5">
        <v>561.70000000000005</v>
      </c>
      <c r="AG13" s="5">
        <v>571.5</v>
      </c>
      <c r="AH13" s="5">
        <v>591.4</v>
      </c>
      <c r="AI13" s="5">
        <v>573.5</v>
      </c>
      <c r="AJ13" s="5">
        <v>605</v>
      </c>
      <c r="AK13" s="5">
        <v>592.5</v>
      </c>
      <c r="AL13" s="5">
        <v>603.6</v>
      </c>
      <c r="AM13" s="5">
        <v>619.4</v>
      </c>
      <c r="AN13" s="5"/>
      <c r="AO13" s="6">
        <f t="shared" si="0"/>
        <v>567.53157894736842</v>
      </c>
      <c r="AP13" s="5"/>
      <c r="AQ13" s="5"/>
      <c r="AR13" s="5"/>
      <c r="AS13" s="5"/>
      <c r="AT13" s="5"/>
      <c r="AU13" s="5"/>
      <c r="AV13" s="5"/>
      <c r="AW13" s="5"/>
      <c r="AX13" s="5"/>
      <c r="AY13" s="5"/>
      <c r="AZ13" s="5"/>
      <c r="BA13" s="5"/>
      <c r="BB13" s="5"/>
      <c r="BC13" s="5"/>
      <c r="BD13" s="5"/>
      <c r="BE13" s="5"/>
      <c r="BF13" s="5"/>
      <c r="BG13" s="5"/>
      <c r="BH13" s="5"/>
      <c r="BI13" s="5"/>
      <c r="BJ13" s="6"/>
    </row>
    <row r="14" spans="1:62" ht="12.95" customHeight="1">
      <c r="A14" s="5" t="s">
        <v>12</v>
      </c>
      <c r="B14" s="5">
        <v>655.6</v>
      </c>
      <c r="C14" s="5">
        <v>599.79999999999995</v>
      </c>
      <c r="D14" s="5">
        <v>609.20000000000005</v>
      </c>
      <c r="E14" s="5">
        <v>608.4</v>
      </c>
      <c r="F14" s="5">
        <v>562.70000000000005</v>
      </c>
      <c r="G14" s="5">
        <v>668.7</v>
      </c>
      <c r="H14" s="5">
        <v>623.79999999999995</v>
      </c>
      <c r="I14" s="5">
        <v>600</v>
      </c>
      <c r="J14" s="5">
        <v>610.20000000000005</v>
      </c>
      <c r="K14" s="5">
        <v>608.79999999999995</v>
      </c>
      <c r="L14" s="5">
        <v>690.7</v>
      </c>
      <c r="M14" s="5">
        <v>793.2</v>
      </c>
      <c r="N14" s="5">
        <v>652.6</v>
      </c>
      <c r="O14" s="5">
        <v>575.20000000000005</v>
      </c>
      <c r="P14" s="5">
        <v>655.4</v>
      </c>
      <c r="Q14" s="5">
        <v>563.70000000000005</v>
      </c>
      <c r="R14" s="5">
        <v>655.8</v>
      </c>
      <c r="S14" s="5">
        <v>682.6</v>
      </c>
      <c r="T14" s="5">
        <v>712.6</v>
      </c>
      <c r="U14" s="5">
        <v>721.3</v>
      </c>
      <c r="V14" s="5">
        <v>677.6</v>
      </c>
      <c r="W14" s="5">
        <v>754.8</v>
      </c>
      <c r="X14" s="5">
        <v>681.6</v>
      </c>
      <c r="Y14" s="5">
        <v>649.29999999999995</v>
      </c>
      <c r="Z14" s="5">
        <v>775.1</v>
      </c>
      <c r="AA14" s="5">
        <v>709.6</v>
      </c>
      <c r="AB14" s="5">
        <v>758.3</v>
      </c>
      <c r="AC14" s="5">
        <v>661.6</v>
      </c>
      <c r="AD14" s="5">
        <v>769.1</v>
      </c>
      <c r="AE14" s="5">
        <v>722</v>
      </c>
      <c r="AF14" s="5">
        <v>614.29999999999995</v>
      </c>
      <c r="AG14" s="5">
        <v>658.4</v>
      </c>
      <c r="AH14" s="5">
        <v>588.70000000000005</v>
      </c>
      <c r="AI14" s="5">
        <v>685.4</v>
      </c>
      <c r="AJ14" s="5">
        <v>585.6</v>
      </c>
      <c r="AK14" s="5">
        <v>684.5</v>
      </c>
      <c r="AL14" s="5">
        <v>694.1</v>
      </c>
      <c r="AM14" s="5">
        <v>678.7</v>
      </c>
      <c r="AN14" s="5"/>
      <c r="AO14" s="6">
        <f t="shared" si="0"/>
        <v>663.13157894736821</v>
      </c>
      <c r="AP14" s="5"/>
      <c r="AQ14" s="5"/>
      <c r="AR14" s="5"/>
      <c r="AS14" s="5"/>
      <c r="AT14" s="5"/>
      <c r="AU14" s="5"/>
      <c r="AV14" s="5"/>
      <c r="AW14" s="5"/>
      <c r="AX14" s="5"/>
      <c r="AY14" s="5"/>
      <c r="AZ14" s="5"/>
      <c r="BA14" s="5"/>
      <c r="BB14" s="5"/>
      <c r="BC14" s="5"/>
      <c r="BD14" s="5"/>
      <c r="BE14" s="5"/>
      <c r="BF14" s="5"/>
      <c r="BG14" s="5"/>
      <c r="BH14" s="5"/>
      <c r="BI14" s="5"/>
      <c r="BJ14" s="6"/>
    </row>
    <row r="15" spans="1:62" ht="12.95" customHeight="1">
      <c r="A15" s="5" t="s">
        <v>13</v>
      </c>
      <c r="B15" s="5">
        <v>707.9</v>
      </c>
      <c r="C15" s="5">
        <v>699.8</v>
      </c>
      <c r="D15" s="5">
        <v>717.7</v>
      </c>
      <c r="E15" s="5">
        <v>687.6</v>
      </c>
      <c r="F15" s="5">
        <v>747.7</v>
      </c>
      <c r="G15" s="5">
        <v>712</v>
      </c>
      <c r="H15" s="5">
        <v>616.20000000000005</v>
      </c>
      <c r="I15" s="5">
        <v>643.6</v>
      </c>
      <c r="J15" s="5">
        <v>766.3</v>
      </c>
      <c r="K15" s="5">
        <v>725.6</v>
      </c>
      <c r="L15" s="5">
        <v>844.3</v>
      </c>
      <c r="M15" s="5">
        <v>764.8</v>
      </c>
      <c r="N15" s="5">
        <v>753.4</v>
      </c>
      <c r="O15" s="5">
        <v>746.4</v>
      </c>
      <c r="P15" s="5">
        <v>808.5</v>
      </c>
      <c r="Q15" s="5">
        <v>684.7</v>
      </c>
      <c r="R15" s="5">
        <v>765.5</v>
      </c>
      <c r="S15" s="5">
        <v>828.1</v>
      </c>
      <c r="T15" s="5">
        <v>705.7</v>
      </c>
      <c r="U15" s="5">
        <v>698.3</v>
      </c>
      <c r="V15" s="5">
        <v>741.7</v>
      </c>
      <c r="W15" s="5">
        <v>705</v>
      </c>
      <c r="X15" s="5">
        <v>720.1</v>
      </c>
      <c r="Y15" s="5">
        <v>803.7</v>
      </c>
      <c r="Z15" s="5">
        <v>755.1</v>
      </c>
      <c r="AA15" s="5">
        <v>628.4</v>
      </c>
      <c r="AB15" s="5">
        <v>791.7</v>
      </c>
      <c r="AC15" s="5">
        <v>730.6</v>
      </c>
      <c r="AD15" s="5">
        <v>732</v>
      </c>
      <c r="AE15" s="5">
        <v>807.7</v>
      </c>
      <c r="AF15" s="5">
        <v>720.8</v>
      </c>
      <c r="AG15" s="5">
        <v>790.1</v>
      </c>
      <c r="AH15" s="5">
        <v>673</v>
      </c>
      <c r="AI15" s="5">
        <v>726.2</v>
      </c>
      <c r="AJ15" s="5">
        <v>778.4</v>
      </c>
      <c r="AK15" s="5">
        <v>674.1</v>
      </c>
      <c r="AL15" s="5">
        <v>717.9</v>
      </c>
      <c r="AM15" s="5">
        <v>724</v>
      </c>
      <c r="AN15" s="5"/>
      <c r="AO15" s="6">
        <f t="shared" si="0"/>
        <v>732.75263157894744</v>
      </c>
      <c r="AP15" s="5"/>
      <c r="AQ15" s="5"/>
      <c r="AR15" s="5"/>
      <c r="AS15" s="5"/>
      <c r="AT15" s="5"/>
      <c r="AU15" s="5"/>
      <c r="AV15" s="5"/>
      <c r="AW15" s="5"/>
      <c r="AX15" s="5"/>
      <c r="AY15" s="5"/>
      <c r="AZ15" s="5"/>
      <c r="BA15" s="5"/>
      <c r="BB15" s="5"/>
      <c r="BC15" s="5"/>
      <c r="BD15" s="5"/>
      <c r="BE15" s="5"/>
      <c r="BF15" s="5"/>
      <c r="BG15" s="5"/>
      <c r="BH15" s="5"/>
      <c r="BI15" s="5"/>
      <c r="BJ15" s="6"/>
    </row>
    <row r="16" spans="1:62" ht="12.95" customHeight="1">
      <c r="A16" s="5" t="s">
        <v>14</v>
      </c>
      <c r="B16" s="5">
        <f t="shared" ref="B16:W16" si="1">SUM(B4:B15)</f>
        <v>3554.6</v>
      </c>
      <c r="C16" s="5">
        <f t="shared" si="1"/>
        <v>5138.1000000000004</v>
      </c>
      <c r="D16" s="5">
        <f t="shared" si="1"/>
        <v>5157</v>
      </c>
      <c r="E16" s="5">
        <f t="shared" si="1"/>
        <v>4931.3000000000011</v>
      </c>
      <c r="F16" s="5">
        <f t="shared" si="1"/>
        <v>5373.5</v>
      </c>
      <c r="G16" s="5">
        <f t="shared" si="1"/>
        <v>5441.5</v>
      </c>
      <c r="H16" s="5">
        <f t="shared" si="1"/>
        <v>5056.7</v>
      </c>
      <c r="I16" s="5">
        <f t="shared" si="1"/>
        <v>5196.3000000000011</v>
      </c>
      <c r="J16" s="5">
        <f t="shared" si="1"/>
        <v>5476</v>
      </c>
      <c r="K16" s="5">
        <f t="shared" si="1"/>
        <v>5092.8999999999996</v>
      </c>
      <c r="L16" s="5">
        <f t="shared" si="1"/>
        <v>5507.3</v>
      </c>
      <c r="M16" s="5">
        <f t="shared" si="1"/>
        <v>5570.7</v>
      </c>
      <c r="N16" s="5">
        <f t="shared" si="1"/>
        <v>5382.8</v>
      </c>
      <c r="O16" s="5">
        <f t="shared" si="1"/>
        <v>5328.5999999999995</v>
      </c>
      <c r="P16" s="5">
        <f t="shared" si="1"/>
        <v>5386</v>
      </c>
      <c r="Q16" s="5">
        <f t="shared" si="1"/>
        <v>5364.6</v>
      </c>
      <c r="R16" s="5">
        <f t="shared" si="1"/>
        <v>5465.4</v>
      </c>
      <c r="S16" s="5">
        <f t="shared" si="1"/>
        <v>5663.8</v>
      </c>
      <c r="T16" s="5">
        <f t="shared" si="1"/>
        <v>5383.5999999999995</v>
      </c>
      <c r="U16" s="5">
        <f t="shared" si="1"/>
        <v>5546.5</v>
      </c>
      <c r="V16" s="5">
        <f t="shared" si="1"/>
        <v>5587.2</v>
      </c>
      <c r="W16" s="5">
        <f t="shared" si="1"/>
        <v>5625.5999999999995</v>
      </c>
      <c r="X16" s="5">
        <f t="shared" ref="X16:AM16" si="2">SUM(X4:X15)</f>
        <v>5511.1</v>
      </c>
      <c r="Y16" s="5">
        <f t="shared" si="2"/>
        <v>5579.4000000000005</v>
      </c>
      <c r="Z16" s="5">
        <f t="shared" si="2"/>
        <v>5802.1000000000013</v>
      </c>
      <c r="AA16" s="5">
        <f t="shared" si="2"/>
        <v>5584.9000000000005</v>
      </c>
      <c r="AB16" s="5">
        <f t="shared" si="2"/>
        <v>5760.5999999999995</v>
      </c>
      <c r="AC16" s="5">
        <f t="shared" si="2"/>
        <v>5643.1000000000013</v>
      </c>
      <c r="AD16" s="5">
        <f t="shared" si="2"/>
        <v>5750.9000000000005</v>
      </c>
      <c r="AE16" s="5">
        <f t="shared" si="2"/>
        <v>5861.9</v>
      </c>
      <c r="AF16" s="5">
        <f t="shared" si="2"/>
        <v>5368.5</v>
      </c>
      <c r="AG16" s="5">
        <f t="shared" si="2"/>
        <v>5341.9000000000005</v>
      </c>
      <c r="AH16" s="5">
        <f t="shared" si="2"/>
        <v>5155.5</v>
      </c>
      <c r="AI16" s="5">
        <f t="shared" si="2"/>
        <v>5556.9999999999991</v>
      </c>
      <c r="AJ16" s="5">
        <f t="shared" si="2"/>
        <v>5772.7000000000007</v>
      </c>
      <c r="AK16" s="5">
        <f t="shared" si="2"/>
        <v>5640.4</v>
      </c>
      <c r="AL16" s="5">
        <f t="shared" si="2"/>
        <v>5508.5</v>
      </c>
      <c r="AM16" s="5">
        <f t="shared" si="2"/>
        <v>5365.8</v>
      </c>
      <c r="AN16" s="5"/>
      <c r="AO16" s="6">
        <f>AVERAGE(B16:AL16)</f>
        <v>5407.2567567567567</v>
      </c>
      <c r="AP16" s="5"/>
      <c r="AQ16" s="5"/>
      <c r="AR16" s="5"/>
      <c r="AS16" s="5"/>
      <c r="AT16" s="5"/>
      <c r="AU16" s="5"/>
      <c r="AV16" s="5"/>
      <c r="AW16" s="5"/>
      <c r="AX16" s="5"/>
      <c r="AY16" s="5"/>
      <c r="AZ16" s="5"/>
      <c r="BA16" s="5"/>
      <c r="BB16" s="5"/>
      <c r="BC16" s="5"/>
      <c r="BD16" s="5"/>
      <c r="BE16" s="5"/>
      <c r="BF16" s="5"/>
      <c r="BG16" s="5"/>
      <c r="BH16" s="5"/>
      <c r="BI16" s="5"/>
      <c r="BJ16" s="6"/>
    </row>
    <row r="17" spans="1:62" ht="12.95" customHeight="1">
      <c r="AP17" s="5"/>
      <c r="AQ17" s="5"/>
      <c r="AR17" s="5"/>
      <c r="AS17" s="5"/>
      <c r="AT17" s="5"/>
      <c r="AU17" s="5"/>
      <c r="AV17" s="5"/>
      <c r="AW17" s="5"/>
      <c r="AX17" s="5"/>
      <c r="AY17" s="5"/>
      <c r="AZ17" s="5"/>
      <c r="BA17" s="5"/>
      <c r="BB17" s="5"/>
      <c r="BC17" s="5"/>
      <c r="BD17" s="5"/>
      <c r="BE17" s="5"/>
      <c r="BF17" s="5"/>
      <c r="BG17" s="5"/>
      <c r="BH17" s="5"/>
      <c r="BI17" s="5"/>
      <c r="BJ17" s="6"/>
    </row>
    <row r="18" spans="1:62" ht="12.95" customHeight="1"/>
    <row r="19" spans="1:62" ht="12.95" customHeight="1">
      <c r="A19" s="5" t="s">
        <v>18</v>
      </c>
      <c r="AO19" s="1" t="s">
        <v>0</v>
      </c>
    </row>
    <row r="20" spans="1:62" ht="12.95" customHeight="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18" t="s">
        <v>1</v>
      </c>
    </row>
    <row r="21" spans="1:62" ht="12.95" customHeight="1">
      <c r="A21" s="5"/>
      <c r="B21" s="5">
        <v>86</v>
      </c>
      <c r="C21" s="5">
        <v>87</v>
      </c>
      <c r="D21" s="5">
        <v>88</v>
      </c>
      <c r="E21" s="5">
        <v>89</v>
      </c>
      <c r="F21" s="5">
        <v>90</v>
      </c>
      <c r="G21" s="5">
        <v>91</v>
      </c>
      <c r="H21" s="5">
        <v>92</v>
      </c>
      <c r="I21" s="5">
        <v>93</v>
      </c>
      <c r="J21" s="5">
        <v>94</v>
      </c>
      <c r="K21" s="5">
        <v>95</v>
      </c>
      <c r="L21" s="5">
        <v>96</v>
      </c>
      <c r="M21" s="5">
        <v>97</v>
      </c>
      <c r="N21" s="5">
        <v>98</v>
      </c>
      <c r="O21" s="5">
        <v>99</v>
      </c>
      <c r="P21" s="5">
        <v>2000</v>
      </c>
      <c r="Q21" s="5">
        <v>2001</v>
      </c>
      <c r="R21" s="5">
        <v>2002</v>
      </c>
      <c r="S21" s="5">
        <v>2003</v>
      </c>
      <c r="T21" s="5">
        <v>2004</v>
      </c>
      <c r="U21" s="5">
        <v>2005</v>
      </c>
      <c r="V21" s="5">
        <v>2006</v>
      </c>
      <c r="W21" s="5">
        <v>2007</v>
      </c>
      <c r="X21" s="5">
        <v>2008</v>
      </c>
      <c r="Y21" s="5">
        <v>2009</v>
      </c>
      <c r="Z21" s="5">
        <v>2010</v>
      </c>
      <c r="AA21" s="5">
        <v>2011</v>
      </c>
      <c r="AB21" s="5">
        <v>2012</v>
      </c>
      <c r="AC21" s="5">
        <v>2013</v>
      </c>
      <c r="AD21" s="5">
        <v>2014</v>
      </c>
      <c r="AE21" s="5">
        <v>2015</v>
      </c>
      <c r="AF21" s="5">
        <v>2016</v>
      </c>
      <c r="AG21" s="5">
        <v>2017</v>
      </c>
      <c r="AH21" s="5">
        <v>2018</v>
      </c>
      <c r="AI21" s="5">
        <v>2019</v>
      </c>
      <c r="AJ21" s="5">
        <v>2020</v>
      </c>
      <c r="AK21" s="5">
        <v>2021</v>
      </c>
      <c r="AL21" s="5">
        <v>2022</v>
      </c>
      <c r="AM21" s="5">
        <v>2023</v>
      </c>
      <c r="AN21" s="5">
        <v>2024</v>
      </c>
      <c r="AO21" s="18" t="s">
        <v>357</v>
      </c>
    </row>
    <row r="22" spans="1:62" ht="12.95" customHeight="1">
      <c r="A22" s="5" t="s">
        <v>2</v>
      </c>
      <c r="B22" s="6"/>
      <c r="C22" s="6">
        <f>SUM(C4/31)</f>
        <v>25.729032258064517</v>
      </c>
      <c r="D22" s="6">
        <f t="shared" ref="D22:R22" si="3">SUM(D4/31)</f>
        <v>24.63225806451613</v>
      </c>
      <c r="E22" s="6">
        <f t="shared" si="3"/>
        <v>19.351612903225806</v>
      </c>
      <c r="F22" s="6">
        <f t="shared" si="3"/>
        <v>22.696774193548389</v>
      </c>
      <c r="G22" s="6">
        <f t="shared" si="3"/>
        <v>22.948387096774194</v>
      </c>
      <c r="H22" s="6">
        <f t="shared" si="3"/>
        <v>23.080645161290324</v>
      </c>
      <c r="I22" s="6">
        <f t="shared" si="3"/>
        <v>22.025806451612901</v>
      </c>
      <c r="J22" s="6">
        <f t="shared" si="3"/>
        <v>22.654838709677417</v>
      </c>
      <c r="K22" s="6">
        <f t="shared" si="3"/>
        <v>23.061290322580643</v>
      </c>
      <c r="L22" s="6">
        <f t="shared" si="3"/>
        <v>21.819354838709678</v>
      </c>
      <c r="M22" s="6">
        <f t="shared" si="3"/>
        <v>22.154838709677417</v>
      </c>
      <c r="N22" s="6">
        <f t="shared" si="3"/>
        <v>24.032258064516128</v>
      </c>
      <c r="O22" s="6">
        <f t="shared" si="3"/>
        <v>23.767741935483869</v>
      </c>
      <c r="P22" s="6">
        <f t="shared" si="3"/>
        <v>20.819354838709678</v>
      </c>
      <c r="Q22" s="6">
        <f t="shared" si="3"/>
        <v>25.329032258064519</v>
      </c>
      <c r="R22" s="6">
        <f t="shared" si="3"/>
        <v>22.754838709677419</v>
      </c>
      <c r="S22" s="6">
        <f t="shared" ref="S22:AN22" si="4">SUM(S4/31)</f>
        <v>25.429032258064513</v>
      </c>
      <c r="T22" s="6">
        <f t="shared" si="4"/>
        <v>23.883870967741935</v>
      </c>
      <c r="U22" s="6">
        <f t="shared" si="4"/>
        <v>24.054838709677419</v>
      </c>
      <c r="V22" s="6">
        <f t="shared" si="4"/>
        <v>24.906451612903226</v>
      </c>
      <c r="W22" s="6">
        <f t="shared" si="4"/>
        <v>22.522580645161291</v>
      </c>
      <c r="X22" s="6">
        <f t="shared" si="4"/>
        <v>25.325806451612905</v>
      </c>
      <c r="Y22" s="6">
        <f t="shared" si="4"/>
        <v>25.683870967741935</v>
      </c>
      <c r="Z22" s="6">
        <f t="shared" si="4"/>
        <v>23.796774193548387</v>
      </c>
      <c r="AA22" s="6">
        <f t="shared" si="4"/>
        <v>23.167741935483871</v>
      </c>
      <c r="AB22" s="6">
        <f t="shared" si="4"/>
        <v>25.774193548387096</v>
      </c>
      <c r="AC22" s="6">
        <f t="shared" si="4"/>
        <v>25.380645161290321</v>
      </c>
      <c r="AD22" s="6">
        <f t="shared" si="4"/>
        <v>24.119354838709679</v>
      </c>
      <c r="AE22" s="6">
        <f t="shared" si="4"/>
        <v>26.554838709677419</v>
      </c>
      <c r="AF22" s="6">
        <f t="shared" si="4"/>
        <v>21.9</v>
      </c>
      <c r="AG22" s="6">
        <f t="shared" si="4"/>
        <v>23.693548387096776</v>
      </c>
      <c r="AH22" s="6">
        <f t="shared" si="4"/>
        <v>21.206451612903226</v>
      </c>
      <c r="AI22" s="6">
        <f t="shared" si="4"/>
        <v>25.303225806451611</v>
      </c>
      <c r="AJ22" s="6">
        <f t="shared" si="4"/>
        <v>23.667741935483871</v>
      </c>
      <c r="AK22" s="6">
        <f t="shared" si="4"/>
        <v>26.661290322580644</v>
      </c>
      <c r="AL22" s="6">
        <f t="shared" si="4"/>
        <v>27.332258064516129</v>
      </c>
      <c r="AM22" s="6">
        <f t="shared" si="4"/>
        <v>21.361290322580647</v>
      </c>
      <c r="AN22" s="6">
        <f t="shared" si="4"/>
        <v>25.554838709677419</v>
      </c>
      <c r="AO22" s="6">
        <f>AVERAGE(B22:AM22)</f>
        <v>23.745510026155181</v>
      </c>
    </row>
    <row r="23" spans="1:62" ht="12.95" customHeight="1">
      <c r="A23" s="5" t="s">
        <v>3</v>
      </c>
      <c r="B23" s="6"/>
      <c r="C23" s="6">
        <f>SUM(C5/28)</f>
        <v>22.592857142857145</v>
      </c>
      <c r="D23" s="6">
        <f>SUM(D5/29)</f>
        <v>17.144827586206898</v>
      </c>
      <c r="E23" s="6">
        <f t="shared" ref="E23:R23" si="5">SUM(E5/28)</f>
        <v>18.62142857142857</v>
      </c>
      <c r="F23" s="6">
        <f t="shared" si="5"/>
        <v>19.846428571428572</v>
      </c>
      <c r="G23" s="6">
        <f t="shared" si="5"/>
        <v>21.88214285714286</v>
      </c>
      <c r="H23" s="6">
        <f>SUM(H5/29)</f>
        <v>19.651724137931033</v>
      </c>
      <c r="I23" s="6">
        <f t="shared" si="5"/>
        <v>20.092857142857145</v>
      </c>
      <c r="J23" s="6">
        <f t="shared" si="5"/>
        <v>21.528571428571428</v>
      </c>
      <c r="K23" s="6">
        <f t="shared" si="5"/>
        <v>17.582142857142859</v>
      </c>
      <c r="L23" s="6">
        <f>SUM(L5/29)</f>
        <v>19.913793103448278</v>
      </c>
      <c r="M23" s="6">
        <f t="shared" si="5"/>
        <v>20.067857142857143</v>
      </c>
      <c r="N23" s="6">
        <f t="shared" si="5"/>
        <v>21.675000000000001</v>
      </c>
      <c r="O23" s="6">
        <f t="shared" si="5"/>
        <v>21.564285714285713</v>
      </c>
      <c r="P23" s="6">
        <f>SUM(P5/29)</f>
        <v>19.762068965517241</v>
      </c>
      <c r="Q23" s="6">
        <f t="shared" si="5"/>
        <v>20.807142857142857</v>
      </c>
      <c r="R23" s="6">
        <f t="shared" si="5"/>
        <v>20.264285714285712</v>
      </c>
      <c r="S23" s="6">
        <f>SUM(S5/28)</f>
        <v>21.914285714285715</v>
      </c>
      <c r="T23" s="6">
        <f>SUM(T5/29)</f>
        <v>17.968965517241379</v>
      </c>
      <c r="U23" s="6">
        <f>SUM(U5/28)</f>
        <v>21.389285714285712</v>
      </c>
      <c r="V23" s="6">
        <f>SUM(V5/28)</f>
        <v>22.310714285714287</v>
      </c>
      <c r="W23" s="6">
        <f>SUM(W5/28)</f>
        <v>20.714285714285715</v>
      </c>
      <c r="X23" s="6">
        <f>SUM(X5/29)</f>
        <v>21.303448275862067</v>
      </c>
      <c r="Y23" s="6">
        <f>SUM(Y5/28)</f>
        <v>18.274999999999999</v>
      </c>
      <c r="Z23" s="6">
        <f>SUM(Z5/28)</f>
        <v>21.585714285714285</v>
      </c>
      <c r="AA23" s="6">
        <f>SUM(AA5/28)</f>
        <v>22.324999999999999</v>
      </c>
      <c r="AB23" s="6">
        <f>SUM(AB5/29)</f>
        <v>17.951724137931034</v>
      </c>
      <c r="AC23" s="6">
        <f>SUM(AC5/28)</f>
        <v>24.964285714285715</v>
      </c>
      <c r="AD23" s="6">
        <f>SUM(AD5/28)</f>
        <v>22.710714285714285</v>
      </c>
      <c r="AE23" s="6">
        <f>SUM(AE5/28)</f>
        <v>23.039285714285715</v>
      </c>
      <c r="AF23" s="6">
        <f>SUM(AF5/29)</f>
        <v>23.117241379310343</v>
      </c>
      <c r="AG23" s="6">
        <f>SUM(AG5/28)</f>
        <v>20.439285714285713</v>
      </c>
      <c r="AH23" s="6">
        <f>SUM(AH5/28)</f>
        <v>19.464285714285715</v>
      </c>
      <c r="AI23" s="6">
        <f>SUM(AI5/28)</f>
        <v>22.692857142857143</v>
      </c>
      <c r="AJ23" s="6">
        <f>SUM(AJ5/29)</f>
        <v>23.237931034482759</v>
      </c>
      <c r="AK23" s="6">
        <f>SUM(AK5/28)</f>
        <v>23.217857142857145</v>
      </c>
      <c r="AL23" s="6">
        <f>SUM(AL5/28)</f>
        <v>16.553571428571427</v>
      </c>
      <c r="AM23" s="6">
        <f>SUM(AM5/28)</f>
        <v>19.392857142857142</v>
      </c>
      <c r="AN23" s="6">
        <f>SUM(AN5/29)</f>
        <v>23.175862068965518</v>
      </c>
      <c r="AO23" s="6">
        <f t="shared" ref="AO23:AO33" si="6">AVERAGE(B23:AM23)</f>
        <v>20.74502729330316</v>
      </c>
    </row>
    <row r="24" spans="1:62" ht="12.95" customHeight="1">
      <c r="A24" s="5" t="s">
        <v>4</v>
      </c>
      <c r="B24" s="6"/>
      <c r="C24" s="6">
        <f t="shared" ref="C24:AM24" si="7">SUM(C6/31)</f>
        <v>15.709677419354838</v>
      </c>
      <c r="D24" s="6">
        <f t="shared" si="7"/>
        <v>14.922580645161291</v>
      </c>
      <c r="E24" s="6">
        <f t="shared" si="7"/>
        <v>15.970967741935485</v>
      </c>
      <c r="F24" s="6">
        <f t="shared" si="7"/>
        <v>17.896774193548385</v>
      </c>
      <c r="G24" s="6">
        <f t="shared" si="7"/>
        <v>16.522580645161291</v>
      </c>
      <c r="H24" s="6">
        <f t="shared" si="7"/>
        <v>16.009677419354841</v>
      </c>
      <c r="I24" s="6">
        <f t="shared" si="7"/>
        <v>15.483870967741936</v>
      </c>
      <c r="J24" s="6">
        <f t="shared" si="7"/>
        <v>16.609677419354838</v>
      </c>
      <c r="K24" s="6">
        <f t="shared" si="7"/>
        <v>16.483870967741936</v>
      </c>
      <c r="L24" s="6">
        <f t="shared" si="7"/>
        <v>15.838709677419354</v>
      </c>
      <c r="M24" s="6">
        <f t="shared" si="7"/>
        <v>15.364516129032259</v>
      </c>
      <c r="N24" s="6">
        <f t="shared" si="7"/>
        <v>16.725806451612904</v>
      </c>
      <c r="O24" s="6">
        <f t="shared" si="7"/>
        <v>16.13225806451613</v>
      </c>
      <c r="P24" s="6">
        <f t="shared" si="7"/>
        <v>17.974193548387099</v>
      </c>
      <c r="Q24" s="6">
        <f t="shared" si="7"/>
        <v>17.622580645161289</v>
      </c>
      <c r="R24" s="6">
        <f t="shared" si="7"/>
        <v>17.399999999999999</v>
      </c>
      <c r="S24" s="6">
        <f t="shared" si="7"/>
        <v>16.880645161290321</v>
      </c>
      <c r="T24" s="6">
        <f t="shared" si="7"/>
        <v>17.870967741935484</v>
      </c>
      <c r="U24" s="6">
        <f t="shared" si="7"/>
        <v>15.603225806451613</v>
      </c>
      <c r="V24" s="6">
        <f t="shared" si="7"/>
        <v>15.929032258064517</v>
      </c>
      <c r="W24" s="6">
        <f t="shared" si="7"/>
        <v>17.480645161290322</v>
      </c>
      <c r="X24" s="6">
        <f t="shared" si="7"/>
        <v>16.270967741935483</v>
      </c>
      <c r="Y24" s="6">
        <f t="shared" si="7"/>
        <v>17.425806451612903</v>
      </c>
      <c r="Z24" s="6">
        <f t="shared" si="7"/>
        <v>18.545161290322579</v>
      </c>
      <c r="AA24" s="6">
        <f t="shared" si="7"/>
        <v>18.096774193548388</v>
      </c>
      <c r="AB24" s="6">
        <f t="shared" si="7"/>
        <v>16.125806451612902</v>
      </c>
      <c r="AC24" s="6">
        <f t="shared" si="7"/>
        <v>18.061290322580643</v>
      </c>
      <c r="AD24" s="6">
        <f t="shared" si="7"/>
        <v>17.167741935483871</v>
      </c>
      <c r="AE24" s="6">
        <f t="shared" si="7"/>
        <v>17.270967741935483</v>
      </c>
      <c r="AF24" s="6">
        <f t="shared" si="7"/>
        <v>16.503225806451614</v>
      </c>
      <c r="AG24" s="6">
        <f t="shared" si="7"/>
        <v>14.461290322580645</v>
      </c>
      <c r="AH24" s="6">
        <f t="shared" si="7"/>
        <v>15.30967741935484</v>
      </c>
      <c r="AI24" s="6">
        <f t="shared" si="7"/>
        <v>15.603225806451613</v>
      </c>
      <c r="AJ24" s="6">
        <f t="shared" si="7"/>
        <v>16.916129032258063</v>
      </c>
      <c r="AK24" s="6">
        <f t="shared" si="7"/>
        <v>16.119354838709675</v>
      </c>
      <c r="AL24" s="6">
        <f t="shared" si="7"/>
        <v>17.012903225806451</v>
      </c>
      <c r="AM24" s="6">
        <f t="shared" si="7"/>
        <v>16.899999999999999</v>
      </c>
      <c r="AN24" s="6">
        <f>SUM(AN6/31)</f>
        <v>17.193548387096776</v>
      </c>
      <c r="AO24" s="6">
        <f t="shared" si="6"/>
        <v>16.600610287707063</v>
      </c>
    </row>
    <row r="25" spans="1:62" ht="12.95" customHeight="1">
      <c r="A25" s="5" t="s">
        <v>5</v>
      </c>
      <c r="B25" s="6">
        <f>SUM(B7/30)</f>
        <v>13.18</v>
      </c>
      <c r="C25" s="6">
        <f>SUM(C7/30)</f>
        <v>9.620000000000001</v>
      </c>
      <c r="D25" s="6">
        <f t="shared" ref="D25:R25" si="8">SUM(D7/30)</f>
        <v>12.4</v>
      </c>
      <c r="E25" s="6">
        <f t="shared" si="8"/>
        <v>12.066666666666666</v>
      </c>
      <c r="F25" s="6">
        <f t="shared" si="8"/>
        <v>10.186666666666667</v>
      </c>
      <c r="G25" s="6">
        <f t="shared" si="8"/>
        <v>11.606666666666666</v>
      </c>
      <c r="H25" s="6">
        <f t="shared" si="8"/>
        <v>11.59</v>
      </c>
      <c r="I25" s="6">
        <f t="shared" si="8"/>
        <v>10.583333333333334</v>
      </c>
      <c r="J25" s="6">
        <f t="shared" si="8"/>
        <v>12.82</v>
      </c>
      <c r="K25" s="6">
        <f t="shared" si="8"/>
        <v>8.42</v>
      </c>
      <c r="L25" s="6">
        <f t="shared" si="8"/>
        <v>10.8</v>
      </c>
      <c r="M25" s="6">
        <f t="shared" si="8"/>
        <v>11.436666666666667</v>
      </c>
      <c r="N25" s="6">
        <f t="shared" si="8"/>
        <v>11.7</v>
      </c>
      <c r="O25" s="6">
        <f t="shared" si="8"/>
        <v>10.783333333333333</v>
      </c>
      <c r="P25" s="6">
        <f t="shared" si="8"/>
        <v>10.496666666666666</v>
      </c>
      <c r="Q25" s="6">
        <f t="shared" si="8"/>
        <v>11.443333333333333</v>
      </c>
      <c r="R25" s="6">
        <f t="shared" si="8"/>
        <v>10.713333333333333</v>
      </c>
      <c r="S25" s="6">
        <f t="shared" ref="S25:AM25" si="9">SUM(S7/30)</f>
        <v>11.113333333333333</v>
      </c>
      <c r="T25" s="6">
        <f t="shared" si="9"/>
        <v>11.296666666666665</v>
      </c>
      <c r="U25" s="6">
        <f t="shared" si="9"/>
        <v>12.2</v>
      </c>
      <c r="V25" s="6">
        <f t="shared" si="9"/>
        <v>11.020000000000001</v>
      </c>
      <c r="W25" s="6">
        <f t="shared" si="9"/>
        <v>11.783333333333333</v>
      </c>
      <c r="X25" s="6">
        <f t="shared" si="9"/>
        <v>10.92</v>
      </c>
      <c r="Y25" s="6">
        <f t="shared" si="9"/>
        <v>12.276666666666667</v>
      </c>
      <c r="Z25" s="6">
        <f t="shared" si="9"/>
        <v>12.51</v>
      </c>
      <c r="AA25" s="6">
        <f t="shared" si="9"/>
        <v>10.846666666666666</v>
      </c>
      <c r="AB25" s="6">
        <f t="shared" si="9"/>
        <v>13.133333333333333</v>
      </c>
      <c r="AC25" s="6">
        <f t="shared" si="9"/>
        <v>10.4</v>
      </c>
      <c r="AD25" s="6">
        <f t="shared" si="9"/>
        <v>9.3566666666666656</v>
      </c>
      <c r="AE25" s="6">
        <f t="shared" si="9"/>
        <v>10.816666666666666</v>
      </c>
      <c r="AF25" s="6">
        <f t="shared" si="9"/>
        <v>11.9</v>
      </c>
      <c r="AG25" s="6">
        <f t="shared" si="9"/>
        <v>9.68</v>
      </c>
      <c r="AH25" s="6">
        <f t="shared" si="9"/>
        <v>10.686666666666667</v>
      </c>
      <c r="AI25" s="6">
        <f t="shared" si="9"/>
        <v>11.41</v>
      </c>
      <c r="AJ25" s="6">
        <f t="shared" si="9"/>
        <v>12.94</v>
      </c>
      <c r="AK25" s="6">
        <f t="shared" si="9"/>
        <v>12.07</v>
      </c>
      <c r="AL25" s="6">
        <f t="shared" si="9"/>
        <v>12.870000000000001</v>
      </c>
      <c r="AM25" s="6">
        <f t="shared" si="9"/>
        <v>9.9266666666666676</v>
      </c>
      <c r="AN25" s="6"/>
      <c r="AO25" s="6">
        <f t="shared" si="6"/>
        <v>11.289561403508772</v>
      </c>
    </row>
    <row r="26" spans="1:62" ht="12.95" customHeight="1">
      <c r="A26" s="5" t="s">
        <v>6</v>
      </c>
      <c r="B26" s="6">
        <f t="shared" ref="B26:AM26" si="10">SUM(B8/31)</f>
        <v>7.7483870967741932</v>
      </c>
      <c r="C26" s="6">
        <f t="shared" si="10"/>
        <v>6.0612903225806454</v>
      </c>
      <c r="D26" s="6">
        <f t="shared" si="10"/>
        <v>7.6483870967741936</v>
      </c>
      <c r="E26" s="6">
        <f t="shared" si="10"/>
        <v>6.1387096774193548</v>
      </c>
      <c r="F26" s="6">
        <f t="shared" si="10"/>
        <v>8.32258064516129</v>
      </c>
      <c r="G26" s="6">
        <f t="shared" si="10"/>
        <v>8.3516129032258064</v>
      </c>
      <c r="H26" s="6">
        <f t="shared" si="10"/>
        <v>7.0290322580645164</v>
      </c>
      <c r="I26" s="6">
        <f t="shared" si="10"/>
        <v>7.370967741935484</v>
      </c>
      <c r="J26" s="6">
        <f t="shared" si="10"/>
        <v>8.3580645161290334</v>
      </c>
      <c r="K26" s="6">
        <f t="shared" si="10"/>
        <v>7.6161290322580646</v>
      </c>
      <c r="L26" s="6">
        <f t="shared" si="10"/>
        <v>8.0483870967741939</v>
      </c>
      <c r="M26" s="6">
        <f t="shared" si="10"/>
        <v>7.5129032258064514</v>
      </c>
      <c r="N26" s="6">
        <f t="shared" si="10"/>
        <v>6.967741935483871</v>
      </c>
      <c r="O26" s="6">
        <f t="shared" si="10"/>
        <v>7.258064516129032</v>
      </c>
      <c r="P26" s="6">
        <f t="shared" si="10"/>
        <v>7.3806451612903228</v>
      </c>
      <c r="Q26" s="6">
        <f t="shared" si="10"/>
        <v>7.5677419354838706</v>
      </c>
      <c r="R26" s="6">
        <f t="shared" si="10"/>
        <v>7.2483870967741932</v>
      </c>
      <c r="S26" s="6">
        <f t="shared" si="10"/>
        <v>7.532258064516129</v>
      </c>
      <c r="T26" s="6">
        <f t="shared" si="10"/>
        <v>6.6548387096774198</v>
      </c>
      <c r="U26" s="6">
        <f t="shared" si="10"/>
        <v>7.3741935483870966</v>
      </c>
      <c r="V26" s="6">
        <f t="shared" si="10"/>
        <v>7.8774193548387093</v>
      </c>
      <c r="W26" s="6">
        <f t="shared" si="10"/>
        <v>8.3612903225806452</v>
      </c>
      <c r="X26" s="6">
        <f t="shared" si="10"/>
        <v>8.32258064516129</v>
      </c>
      <c r="Y26" s="6">
        <f t="shared" si="10"/>
        <v>8.258064516129032</v>
      </c>
      <c r="Z26" s="6">
        <f t="shared" si="10"/>
        <v>6.774193548387097</v>
      </c>
      <c r="AA26" s="6">
        <f t="shared" si="10"/>
        <v>7.887096774193548</v>
      </c>
      <c r="AB26" s="6">
        <f t="shared" si="10"/>
        <v>8.1193548387096772</v>
      </c>
      <c r="AC26" s="6">
        <f t="shared" si="10"/>
        <v>8.1096774193548384</v>
      </c>
      <c r="AD26" s="6">
        <f t="shared" si="10"/>
        <v>8.4677419354838701</v>
      </c>
      <c r="AE26" s="6">
        <f t="shared" si="10"/>
        <v>8.2129032258064516</v>
      </c>
      <c r="AF26" s="6">
        <f t="shared" si="10"/>
        <v>6.9709677419354836</v>
      </c>
      <c r="AG26" s="6">
        <f t="shared" si="10"/>
        <v>7.8967741935483877</v>
      </c>
      <c r="AH26" s="6">
        <f t="shared" si="10"/>
        <v>7.3580645161290317</v>
      </c>
      <c r="AI26" s="6">
        <f t="shared" si="10"/>
        <v>8.1806451612903217</v>
      </c>
      <c r="AJ26" s="6">
        <f t="shared" si="10"/>
        <v>7.9967741935483874</v>
      </c>
      <c r="AK26" s="6">
        <f t="shared" si="10"/>
        <v>7.5064516129032253</v>
      </c>
      <c r="AL26" s="6">
        <f t="shared" si="10"/>
        <v>7.8451612903225802</v>
      </c>
      <c r="AM26" s="6">
        <f t="shared" si="10"/>
        <v>6.5741935483870968</v>
      </c>
      <c r="AN26" s="6"/>
      <c r="AO26" s="6">
        <f t="shared" si="6"/>
        <v>7.6028862478777581</v>
      </c>
    </row>
    <row r="27" spans="1:62" ht="12.95" customHeight="1">
      <c r="A27" s="5" t="s">
        <v>7</v>
      </c>
      <c r="B27" s="6">
        <f>SUM(B9/30)</f>
        <v>6.11</v>
      </c>
      <c r="C27" s="6">
        <f>SUM(C9/30)</f>
        <v>5.7666666666666666</v>
      </c>
      <c r="D27" s="6">
        <f t="shared" ref="D27:T27" si="11">SUM(D9/30)</f>
        <v>5.746666666666667</v>
      </c>
      <c r="E27" s="6">
        <f t="shared" si="11"/>
        <v>5.3100000000000005</v>
      </c>
      <c r="F27" s="6">
        <f t="shared" si="11"/>
        <v>6.0366666666666662</v>
      </c>
      <c r="G27" s="6">
        <f t="shared" si="11"/>
        <v>6.0933333333333337</v>
      </c>
      <c r="H27" s="6">
        <f t="shared" si="11"/>
        <v>6.2666666666666666</v>
      </c>
      <c r="I27" s="6">
        <f t="shared" si="11"/>
        <v>5.5600000000000005</v>
      </c>
      <c r="J27" s="6">
        <f t="shared" si="11"/>
        <v>5.79</v>
      </c>
      <c r="K27" s="6">
        <f t="shared" si="11"/>
        <v>5.78</v>
      </c>
      <c r="L27" s="6">
        <f t="shared" si="11"/>
        <v>6.4466666666666672</v>
      </c>
      <c r="M27" s="6">
        <f t="shared" si="11"/>
        <v>6.3233333333333333</v>
      </c>
      <c r="N27" s="6">
        <f t="shared" si="11"/>
        <v>5.1800000000000006</v>
      </c>
      <c r="O27" s="6">
        <f t="shared" si="11"/>
        <v>5.8866666666666667</v>
      </c>
      <c r="P27" s="6">
        <f t="shared" si="11"/>
        <v>5.46</v>
      </c>
      <c r="Q27" s="6">
        <f t="shared" si="11"/>
        <v>6.0466666666666669</v>
      </c>
      <c r="R27" s="6">
        <f t="shared" si="11"/>
        <v>4.9666666666666668</v>
      </c>
      <c r="S27" s="6">
        <f t="shared" si="11"/>
        <v>6.2066666666666661</v>
      </c>
      <c r="T27" s="6">
        <f t="shared" si="11"/>
        <v>5.833333333333333</v>
      </c>
      <c r="U27" s="6">
        <f t="shared" ref="U27:AK27" si="12">SUM(U9/30)</f>
        <v>5.8833333333333337</v>
      </c>
      <c r="V27" s="6">
        <f t="shared" si="12"/>
        <v>6.2233333333333327</v>
      </c>
      <c r="W27" s="6">
        <f t="shared" si="12"/>
        <v>6.14</v>
      </c>
      <c r="X27" s="6">
        <f t="shared" si="12"/>
        <v>6.5966666666666667</v>
      </c>
      <c r="Y27" s="6">
        <f t="shared" si="12"/>
        <v>5.6</v>
      </c>
      <c r="Z27" s="6">
        <f t="shared" si="12"/>
        <v>5.36</v>
      </c>
      <c r="AA27" s="6">
        <f t="shared" si="12"/>
        <v>5.9633333333333338</v>
      </c>
      <c r="AB27" s="6">
        <f t="shared" si="12"/>
        <v>6.6366666666666667</v>
      </c>
      <c r="AC27" s="6">
        <f t="shared" si="12"/>
        <v>5.1266666666666669</v>
      </c>
      <c r="AD27" s="6">
        <f t="shared" si="12"/>
        <v>5.7766666666666673</v>
      </c>
      <c r="AE27" s="6">
        <f t="shared" si="12"/>
        <v>6.3533333333333335</v>
      </c>
      <c r="AF27" s="6">
        <f t="shared" si="12"/>
        <v>5.8066666666666666</v>
      </c>
      <c r="AG27" s="6">
        <f t="shared" si="12"/>
        <v>5.9399999999999995</v>
      </c>
      <c r="AH27" s="6">
        <f t="shared" si="12"/>
        <v>5.62</v>
      </c>
      <c r="AI27" s="6">
        <f t="shared" si="12"/>
        <v>5.8933333333333335</v>
      </c>
      <c r="AJ27" s="6">
        <f t="shared" si="12"/>
        <v>5.2933333333333339</v>
      </c>
      <c r="AK27" s="6">
        <f t="shared" si="12"/>
        <v>5.6033333333333335</v>
      </c>
      <c r="AL27" s="6">
        <v>5.7</v>
      </c>
      <c r="AM27" s="6">
        <f>SUM(AM9/30)</f>
        <v>6.2666666666666666</v>
      </c>
      <c r="AN27" s="6"/>
      <c r="AO27" s="6">
        <f t="shared" si="6"/>
        <v>5.8577192982456143</v>
      </c>
    </row>
    <row r="28" spans="1:62" ht="12.95" customHeight="1">
      <c r="A28" s="5" t="s">
        <v>8</v>
      </c>
      <c r="B28" s="6">
        <f t="shared" ref="B28:AM28" si="13">SUM(B10/31)</f>
        <v>6.5774193548387094</v>
      </c>
      <c r="C28" s="6">
        <f t="shared" si="13"/>
        <v>6.4548387096774196</v>
      </c>
      <c r="D28" s="6">
        <f t="shared" si="13"/>
        <v>5.5483870967741939</v>
      </c>
      <c r="E28" s="6">
        <f t="shared" si="13"/>
        <v>7.112903225806452</v>
      </c>
      <c r="F28" s="6">
        <f t="shared" si="13"/>
        <v>6.8096774193548386</v>
      </c>
      <c r="G28" s="6">
        <f t="shared" si="13"/>
        <v>6.903225806451613</v>
      </c>
      <c r="H28" s="6">
        <f t="shared" si="13"/>
        <v>5.6903225806451614</v>
      </c>
      <c r="I28" s="6">
        <f t="shared" si="13"/>
        <v>6.7709677419354843</v>
      </c>
      <c r="J28" s="6">
        <f t="shared" si="13"/>
        <v>5.854838709677419</v>
      </c>
      <c r="K28" s="6">
        <f t="shared" si="13"/>
        <v>6.8290322580645162</v>
      </c>
      <c r="L28" s="6">
        <f t="shared" si="13"/>
        <v>5.6483870967741936</v>
      </c>
      <c r="M28" s="6">
        <f t="shared" si="13"/>
        <v>7.209677419354839</v>
      </c>
      <c r="N28" s="6">
        <f t="shared" si="13"/>
        <v>5.8612903225806452</v>
      </c>
      <c r="O28" s="6">
        <f t="shared" si="13"/>
        <v>5.8129032258064512</v>
      </c>
      <c r="P28" s="6">
        <f t="shared" si="13"/>
        <v>6.0677419354838706</v>
      </c>
      <c r="Q28" s="6">
        <f t="shared" si="13"/>
        <v>6.9451612903225808</v>
      </c>
      <c r="R28" s="6">
        <f t="shared" si="13"/>
        <v>6.2645161290322573</v>
      </c>
      <c r="S28" s="6">
        <f t="shared" si="13"/>
        <v>7.2967741935483863</v>
      </c>
      <c r="T28" s="6">
        <f t="shared" si="13"/>
        <v>6.9709677419354836</v>
      </c>
      <c r="U28" s="6">
        <f t="shared" si="13"/>
        <v>6.0096774193548388</v>
      </c>
      <c r="V28" s="6">
        <f t="shared" si="13"/>
        <v>6.8096774193548386</v>
      </c>
      <c r="W28" s="6">
        <f t="shared" si="13"/>
        <v>5.9161290322580644</v>
      </c>
      <c r="X28" s="6">
        <f t="shared" si="13"/>
        <v>5.7774193548387096</v>
      </c>
      <c r="Y28" s="6">
        <f t="shared" si="13"/>
        <v>6.5483870967741939</v>
      </c>
      <c r="Z28" s="6">
        <f t="shared" si="13"/>
        <v>7.225806451612903</v>
      </c>
      <c r="AA28" s="6">
        <f t="shared" si="13"/>
        <v>7.2870967741935484</v>
      </c>
      <c r="AB28" s="6">
        <f t="shared" si="13"/>
        <v>6.258064516129032</v>
      </c>
      <c r="AC28" s="6">
        <f t="shared" si="13"/>
        <v>7.3322580645161297</v>
      </c>
      <c r="AD28" s="6">
        <f t="shared" si="13"/>
        <v>7.4161290322580644</v>
      </c>
      <c r="AE28" s="6">
        <f t="shared" si="13"/>
        <v>7.2806451612903222</v>
      </c>
      <c r="AF28" s="6">
        <f t="shared" si="13"/>
        <v>7.1741935483870973</v>
      </c>
      <c r="AG28" s="6">
        <f t="shared" si="13"/>
        <v>6.3645161290322587</v>
      </c>
      <c r="AH28" s="6">
        <f t="shared" si="13"/>
        <v>6.67741935483871</v>
      </c>
      <c r="AI28" s="6">
        <f t="shared" si="13"/>
        <v>5.8741935483870966</v>
      </c>
      <c r="AJ28" s="6">
        <f t="shared" si="13"/>
        <v>7.2516129032258068</v>
      </c>
      <c r="AK28" s="6">
        <f t="shared" si="13"/>
        <v>7.225806451612903</v>
      </c>
      <c r="AL28" s="6">
        <f t="shared" si="13"/>
        <v>5.5903225806451617</v>
      </c>
      <c r="AM28" s="6">
        <f t="shared" si="13"/>
        <v>7.3419354838709676</v>
      </c>
      <c r="AN28" s="6"/>
      <c r="AO28" s="6">
        <f t="shared" si="6"/>
        <v>6.578692699490662</v>
      </c>
    </row>
    <row r="29" spans="1:62" ht="12.95" customHeight="1">
      <c r="A29" s="5" t="s">
        <v>9</v>
      </c>
      <c r="B29" s="6">
        <f t="shared" ref="B29:AM29" si="14">SUM(B11/31)</f>
        <v>9.3516129032258064</v>
      </c>
      <c r="C29" s="6">
        <f t="shared" si="14"/>
        <v>8.5032258064516135</v>
      </c>
      <c r="D29" s="6">
        <f t="shared" si="14"/>
        <v>8.6645161290322594</v>
      </c>
      <c r="E29" s="6">
        <f t="shared" si="14"/>
        <v>7.758064516129032</v>
      </c>
      <c r="F29" s="6">
        <f t="shared" si="14"/>
        <v>8.5419354838709687</v>
      </c>
      <c r="G29" s="6">
        <f t="shared" si="14"/>
        <v>8.9516129032258061</v>
      </c>
      <c r="H29" s="6">
        <f t="shared" si="14"/>
        <v>8.3516129032258064</v>
      </c>
      <c r="I29" s="6">
        <f t="shared" si="14"/>
        <v>9.5935483870967726</v>
      </c>
      <c r="J29" s="6">
        <f t="shared" si="14"/>
        <v>10.03225806451613</v>
      </c>
      <c r="K29" s="6">
        <f t="shared" si="14"/>
        <v>9.3612903225806452</v>
      </c>
      <c r="L29" s="6">
        <f t="shared" si="14"/>
        <v>10.022580645161289</v>
      </c>
      <c r="M29" s="6">
        <f t="shared" si="14"/>
        <v>9.6483870967741936</v>
      </c>
      <c r="N29" s="6">
        <f t="shared" si="14"/>
        <v>8.8999999999999986</v>
      </c>
      <c r="O29" s="6">
        <f t="shared" si="14"/>
        <v>8.9967741935483865</v>
      </c>
      <c r="P29" s="6">
        <f t="shared" si="14"/>
        <v>9.0870967741935473</v>
      </c>
      <c r="Q29" s="6">
        <f t="shared" si="14"/>
        <v>9.0838709677419356</v>
      </c>
      <c r="R29" s="6">
        <f t="shared" si="14"/>
        <v>9.4096774193548391</v>
      </c>
      <c r="S29" s="6">
        <f t="shared" si="14"/>
        <v>8.9225806451612915</v>
      </c>
      <c r="T29" s="6">
        <f t="shared" si="14"/>
        <v>9.8419354838709676</v>
      </c>
      <c r="U29" s="6">
        <f t="shared" si="14"/>
        <v>10.506451612903225</v>
      </c>
      <c r="V29" s="6">
        <f t="shared" si="14"/>
        <v>9.7903225806451619</v>
      </c>
      <c r="W29" s="6">
        <f t="shared" si="14"/>
        <v>10.709677419354838</v>
      </c>
      <c r="X29" s="6">
        <f t="shared" si="14"/>
        <v>9.2451612903225815</v>
      </c>
      <c r="Y29" s="6">
        <f t="shared" si="14"/>
        <v>9.3032258064516125</v>
      </c>
      <c r="Z29" s="6">
        <f t="shared" si="14"/>
        <v>9.4677419354838701</v>
      </c>
      <c r="AA29" s="6">
        <f t="shared" si="14"/>
        <v>11.451612903225806</v>
      </c>
      <c r="AB29" s="6">
        <f t="shared" si="14"/>
        <v>9.2096774193548381</v>
      </c>
      <c r="AC29" s="6">
        <f t="shared" si="14"/>
        <v>9.17741935483871</v>
      </c>
      <c r="AD29" s="6">
        <f t="shared" si="14"/>
        <v>10.054838709677419</v>
      </c>
      <c r="AE29" s="6">
        <f t="shared" si="14"/>
        <v>9.3451612903225811</v>
      </c>
      <c r="AF29" s="6">
        <f t="shared" si="14"/>
        <v>9.3451612903225811</v>
      </c>
      <c r="AG29" s="6">
        <f t="shared" si="14"/>
        <v>9.1548387096774189</v>
      </c>
      <c r="AH29" s="6">
        <f t="shared" si="14"/>
        <v>8.8903225806451616</v>
      </c>
      <c r="AI29" s="6">
        <f t="shared" si="14"/>
        <v>9.9870967741935495</v>
      </c>
      <c r="AJ29" s="6">
        <f t="shared" si="14"/>
        <v>11.196774193548388</v>
      </c>
      <c r="AK29" s="6">
        <f t="shared" si="14"/>
        <v>9.1096774193548384</v>
      </c>
      <c r="AL29" s="6">
        <f t="shared" si="14"/>
        <v>8.8419354838709676</v>
      </c>
      <c r="AM29" s="6">
        <f t="shared" si="14"/>
        <v>10.641935483870967</v>
      </c>
      <c r="AN29" s="6"/>
      <c r="AO29" s="6">
        <f t="shared" si="6"/>
        <v>9.4329371816638385</v>
      </c>
    </row>
    <row r="30" spans="1:62" ht="12.95" customHeight="1">
      <c r="A30" s="5" t="s">
        <v>10</v>
      </c>
      <c r="B30" s="6">
        <f>SUM(B12/30)</f>
        <v>13.120000000000001</v>
      </c>
      <c r="C30" s="6">
        <f t="shared" ref="C30:R30" si="15">SUM(C12/30)</f>
        <v>13.606666666666666</v>
      </c>
      <c r="D30" s="6">
        <f t="shared" si="15"/>
        <v>12.066666666666666</v>
      </c>
      <c r="E30" s="6">
        <f t="shared" si="15"/>
        <v>10.876666666666667</v>
      </c>
      <c r="F30" s="6">
        <f t="shared" si="15"/>
        <v>14.979999999999999</v>
      </c>
      <c r="G30" s="6">
        <f t="shared" si="15"/>
        <v>12.863333333333333</v>
      </c>
      <c r="H30" s="6">
        <f t="shared" si="15"/>
        <v>12.036666666666667</v>
      </c>
      <c r="I30" s="6">
        <f t="shared" si="15"/>
        <v>12.41</v>
      </c>
      <c r="J30" s="6">
        <f t="shared" si="15"/>
        <v>12.403333333333334</v>
      </c>
      <c r="K30" s="6">
        <f t="shared" si="15"/>
        <v>12.34</v>
      </c>
      <c r="L30" s="6">
        <f t="shared" si="15"/>
        <v>13.576666666666666</v>
      </c>
      <c r="M30" s="6">
        <f t="shared" si="15"/>
        <v>13.35</v>
      </c>
      <c r="N30" s="6">
        <f t="shared" si="15"/>
        <v>14.193333333333333</v>
      </c>
      <c r="O30" s="6">
        <f t="shared" si="15"/>
        <v>14.729999999999999</v>
      </c>
      <c r="P30" s="6">
        <f t="shared" si="15"/>
        <v>13.19</v>
      </c>
      <c r="Q30" s="6">
        <f t="shared" si="15"/>
        <v>14.56</v>
      </c>
      <c r="R30" s="6">
        <f t="shared" si="15"/>
        <v>14.016666666666667</v>
      </c>
      <c r="S30" s="6">
        <f>SUM(S12/30)</f>
        <v>13.323333333333332</v>
      </c>
      <c r="T30" s="6">
        <f>SUM(T12/30)</f>
        <v>13.823333333333332</v>
      </c>
      <c r="U30" s="6">
        <f>SUM(U12/30)</f>
        <v>13.616666666666667</v>
      </c>
      <c r="V30" s="6">
        <f>SUM(V12/30)</f>
        <v>14.729999999999999</v>
      </c>
      <c r="W30" s="6">
        <f t="shared" ref="W30:AL30" si="16">SUM(W12/30)</f>
        <v>13.866666666666667</v>
      </c>
      <c r="X30" s="6">
        <f t="shared" si="16"/>
        <v>13.053333333333335</v>
      </c>
      <c r="Y30" s="6">
        <f t="shared" si="16"/>
        <v>13.68</v>
      </c>
      <c r="Z30" s="6">
        <f t="shared" si="16"/>
        <v>13.743333333333334</v>
      </c>
      <c r="AA30" s="6">
        <f t="shared" si="16"/>
        <v>16.613333333333333</v>
      </c>
      <c r="AB30" s="6">
        <f t="shared" si="16"/>
        <v>15.136666666666667</v>
      </c>
      <c r="AC30" s="6">
        <f t="shared" si="16"/>
        <v>13.32</v>
      </c>
      <c r="AD30" s="6">
        <f t="shared" si="16"/>
        <v>14.243333333333334</v>
      </c>
      <c r="AE30" s="6">
        <f t="shared" si="16"/>
        <v>14.313333333333333</v>
      </c>
      <c r="AF30" s="6">
        <f t="shared" si="16"/>
        <v>11.713333333333333</v>
      </c>
      <c r="AG30" s="6">
        <f t="shared" si="16"/>
        <v>12.41</v>
      </c>
      <c r="AH30" s="6">
        <f t="shared" si="16"/>
        <v>14.183333333333334</v>
      </c>
      <c r="AI30" s="6">
        <f t="shared" si="16"/>
        <v>13.466666666666667</v>
      </c>
      <c r="AJ30" s="6">
        <f t="shared" si="16"/>
        <v>16.829999999999998</v>
      </c>
      <c r="AK30" s="6">
        <f t="shared" si="16"/>
        <v>14.79</v>
      </c>
      <c r="AL30" s="6">
        <f t="shared" si="16"/>
        <v>13.546666666666665</v>
      </c>
      <c r="AM30" s="6">
        <f>SUM(AM12/30)</f>
        <v>12.25</v>
      </c>
      <c r="AN30" s="6"/>
      <c r="AO30" s="6">
        <f t="shared" si="6"/>
        <v>13.604561403508773</v>
      </c>
    </row>
    <row r="31" spans="1:62" ht="12.95" customHeight="1">
      <c r="A31" s="5" t="s">
        <v>11</v>
      </c>
      <c r="B31" s="6">
        <f t="shared" ref="B31:AL31" si="17">SUM(B13/31)</f>
        <v>15.638709677419355</v>
      </c>
      <c r="C31" s="6">
        <f t="shared" si="17"/>
        <v>12.899999999999999</v>
      </c>
      <c r="D31" s="6">
        <f t="shared" si="17"/>
        <v>16.858064516129033</v>
      </c>
      <c r="E31" s="6">
        <f t="shared" si="17"/>
        <v>16.774193548387096</v>
      </c>
      <c r="F31" s="6">
        <f t="shared" si="17"/>
        <v>18.677419354838708</v>
      </c>
      <c r="G31" s="6">
        <f t="shared" si="17"/>
        <v>17.974193548387099</v>
      </c>
      <c r="H31" s="6">
        <f t="shared" si="17"/>
        <v>15.64516129032258</v>
      </c>
      <c r="I31" s="6">
        <f t="shared" si="17"/>
        <v>20.480645161290322</v>
      </c>
      <c r="J31" s="6">
        <f t="shared" si="17"/>
        <v>19.274193548387096</v>
      </c>
      <c r="K31" s="6">
        <f t="shared" si="17"/>
        <v>16.325806451612905</v>
      </c>
      <c r="L31" s="6">
        <f t="shared" si="17"/>
        <v>18.303225806451611</v>
      </c>
      <c r="M31" s="6">
        <f t="shared" si="17"/>
        <v>19.319354838709678</v>
      </c>
      <c r="N31" s="6">
        <f t="shared" si="17"/>
        <v>16.148387096774194</v>
      </c>
      <c r="O31" s="6">
        <f t="shared" si="17"/>
        <v>17.425806451612903</v>
      </c>
      <c r="P31" s="6">
        <f t="shared" si="17"/>
        <v>18.496774193548386</v>
      </c>
      <c r="Q31" s="6">
        <f t="shared" si="17"/>
        <v>16.42258064516129</v>
      </c>
      <c r="R31" s="6">
        <f t="shared" si="17"/>
        <v>20.335483870967742</v>
      </c>
      <c r="S31" s="6">
        <f t="shared" si="17"/>
        <v>18.461290322580645</v>
      </c>
      <c r="T31" s="6">
        <f t="shared" si="17"/>
        <v>15.925806451612903</v>
      </c>
      <c r="U31" s="6">
        <f t="shared" si="17"/>
        <v>19.580645161290324</v>
      </c>
      <c r="V31" s="6">
        <f t="shared" si="17"/>
        <v>18.041935483870965</v>
      </c>
      <c r="W31" s="6">
        <f t="shared" si="17"/>
        <v>19.916129032258063</v>
      </c>
      <c r="X31" s="6">
        <f t="shared" si="17"/>
        <v>18.106451612903225</v>
      </c>
      <c r="Y31" s="6">
        <f t="shared" si="17"/>
        <v>18.845161290322583</v>
      </c>
      <c r="Z31" s="6">
        <f t="shared" si="17"/>
        <v>21.903225806451612</v>
      </c>
      <c r="AA31" s="6">
        <f t="shared" si="17"/>
        <v>16.596774193548388</v>
      </c>
      <c r="AB31" s="6">
        <f t="shared" si="17"/>
        <v>19.764516129032259</v>
      </c>
      <c r="AC31" s="6">
        <f t="shared" si="17"/>
        <v>18.600000000000001</v>
      </c>
      <c r="AD31" s="6">
        <f t="shared" si="17"/>
        <v>20.92258064516129</v>
      </c>
      <c r="AE31" s="6">
        <f t="shared" si="17"/>
        <v>19.806451612903224</v>
      </c>
      <c r="AF31" s="6">
        <f t="shared" si="17"/>
        <v>18.119354838709679</v>
      </c>
      <c r="AG31" s="6">
        <f t="shared" si="17"/>
        <v>18.43548387096774</v>
      </c>
      <c r="AH31" s="6">
        <f t="shared" si="17"/>
        <v>19.07741935483871</v>
      </c>
      <c r="AI31" s="6">
        <f t="shared" si="17"/>
        <v>18.5</v>
      </c>
      <c r="AJ31" s="6">
        <f t="shared" si="17"/>
        <v>19.516129032258064</v>
      </c>
      <c r="AK31" s="6">
        <f t="shared" si="17"/>
        <v>19.112903225806452</v>
      </c>
      <c r="AL31" s="6">
        <f t="shared" si="17"/>
        <v>19.470967741935485</v>
      </c>
      <c r="AM31" s="6">
        <f>SUM(AM13/31)</f>
        <v>19.980645161290322</v>
      </c>
      <c r="AN31" s="6"/>
      <c r="AO31" s="6">
        <f t="shared" si="6"/>
        <v>18.307470288624788</v>
      </c>
    </row>
    <row r="32" spans="1:62" ht="12.95" customHeight="1">
      <c r="A32" s="5" t="s">
        <v>12</v>
      </c>
      <c r="B32" s="6">
        <f>SUM(B14/30)</f>
        <v>21.853333333333335</v>
      </c>
      <c r="C32" s="6">
        <f>SUM(C14/30)</f>
        <v>19.993333333333332</v>
      </c>
      <c r="D32" s="6">
        <f t="shared" ref="D32:AM32" si="18">SUM(D14/30)</f>
        <v>20.306666666666668</v>
      </c>
      <c r="E32" s="6">
        <f t="shared" si="18"/>
        <v>20.279999999999998</v>
      </c>
      <c r="F32" s="6">
        <f t="shared" si="18"/>
        <v>18.756666666666668</v>
      </c>
      <c r="G32" s="6">
        <f t="shared" si="18"/>
        <v>22.290000000000003</v>
      </c>
      <c r="H32" s="6">
        <f t="shared" si="18"/>
        <v>20.793333333333333</v>
      </c>
      <c r="I32" s="6">
        <f t="shared" si="18"/>
        <v>20</v>
      </c>
      <c r="J32" s="6">
        <f t="shared" si="18"/>
        <v>20.34</v>
      </c>
      <c r="K32" s="6">
        <f t="shared" si="18"/>
        <v>20.293333333333333</v>
      </c>
      <c r="L32" s="6">
        <f t="shared" si="18"/>
        <v>23.023333333333333</v>
      </c>
      <c r="M32" s="6">
        <f t="shared" si="18"/>
        <v>26.44</v>
      </c>
      <c r="N32" s="6">
        <f t="shared" si="18"/>
        <v>21.753333333333334</v>
      </c>
      <c r="O32" s="6">
        <f t="shared" si="18"/>
        <v>19.173333333333336</v>
      </c>
      <c r="P32" s="6">
        <f t="shared" si="18"/>
        <v>21.846666666666668</v>
      </c>
      <c r="Q32" s="6">
        <f t="shared" si="18"/>
        <v>18.790000000000003</v>
      </c>
      <c r="R32" s="6">
        <f t="shared" si="18"/>
        <v>21.86</v>
      </c>
      <c r="S32" s="6">
        <f t="shared" si="18"/>
        <v>22.753333333333334</v>
      </c>
      <c r="T32" s="6">
        <f t="shared" si="18"/>
        <v>23.753333333333334</v>
      </c>
      <c r="U32" s="6">
        <f t="shared" si="18"/>
        <v>24.043333333333333</v>
      </c>
      <c r="V32" s="6">
        <f t="shared" si="18"/>
        <v>22.586666666666666</v>
      </c>
      <c r="W32" s="6">
        <f t="shared" si="18"/>
        <v>25.16</v>
      </c>
      <c r="X32" s="6">
        <f t="shared" si="18"/>
        <v>22.720000000000002</v>
      </c>
      <c r="Y32" s="6">
        <f t="shared" si="18"/>
        <v>21.643333333333331</v>
      </c>
      <c r="Z32" s="6">
        <f t="shared" si="18"/>
        <v>25.836666666666666</v>
      </c>
      <c r="AA32" s="6">
        <f t="shared" si="18"/>
        <v>23.653333333333332</v>
      </c>
      <c r="AB32" s="6">
        <f t="shared" si="18"/>
        <v>25.276666666666664</v>
      </c>
      <c r="AC32" s="6">
        <f t="shared" si="18"/>
        <v>22.053333333333335</v>
      </c>
      <c r="AD32" s="6">
        <f t="shared" si="18"/>
        <v>25.636666666666667</v>
      </c>
      <c r="AE32" s="6">
        <f t="shared" si="18"/>
        <v>24.066666666666666</v>
      </c>
      <c r="AF32" s="6">
        <f t="shared" si="18"/>
        <v>20.476666666666667</v>
      </c>
      <c r="AG32" s="6">
        <f t="shared" si="18"/>
        <v>21.946666666666665</v>
      </c>
      <c r="AH32" s="6">
        <f t="shared" si="18"/>
        <v>19.623333333333335</v>
      </c>
      <c r="AI32" s="6">
        <f t="shared" si="18"/>
        <v>22.846666666666668</v>
      </c>
      <c r="AJ32" s="6">
        <f t="shared" si="18"/>
        <v>19.52</v>
      </c>
      <c r="AK32" s="6">
        <f t="shared" si="18"/>
        <v>22.816666666666666</v>
      </c>
      <c r="AL32" s="6">
        <f t="shared" si="18"/>
        <v>23.136666666666667</v>
      </c>
      <c r="AM32" s="6">
        <f t="shared" si="18"/>
        <v>22.623333333333335</v>
      </c>
      <c r="AN32" s="6"/>
      <c r="AO32" s="6">
        <f t="shared" si="6"/>
        <v>22.104385964912286</v>
      </c>
    </row>
    <row r="33" spans="1:41" ht="12.95" customHeight="1">
      <c r="A33" s="5" t="s">
        <v>13</v>
      </c>
      <c r="B33" s="6">
        <f t="shared" ref="B33:AM33" si="19">SUM(B15/31)</f>
        <v>22.835483870967742</v>
      </c>
      <c r="C33" s="6">
        <f t="shared" si="19"/>
        <v>22.574193548387097</v>
      </c>
      <c r="D33" s="6">
        <f t="shared" si="19"/>
        <v>23.151612903225807</v>
      </c>
      <c r="E33" s="6">
        <f t="shared" si="19"/>
        <v>22.180645161290322</v>
      </c>
      <c r="F33" s="6">
        <f t="shared" si="19"/>
        <v>24.119354838709679</v>
      </c>
      <c r="G33" s="6">
        <f t="shared" si="19"/>
        <v>22.967741935483872</v>
      </c>
      <c r="H33" s="6">
        <f t="shared" si="19"/>
        <v>19.877419354838711</v>
      </c>
      <c r="I33" s="6">
        <f t="shared" si="19"/>
        <v>20.761290322580646</v>
      </c>
      <c r="J33" s="6">
        <f t="shared" si="19"/>
        <v>24.719354838709677</v>
      </c>
      <c r="K33" s="6">
        <f t="shared" si="19"/>
        <v>23.406451612903226</v>
      </c>
      <c r="L33" s="6">
        <f t="shared" si="19"/>
        <v>27.235483870967741</v>
      </c>
      <c r="M33" s="6">
        <f t="shared" si="19"/>
        <v>24.670967741935481</v>
      </c>
      <c r="N33" s="6">
        <f t="shared" si="19"/>
        <v>24.303225806451611</v>
      </c>
      <c r="O33" s="6">
        <f t="shared" si="19"/>
        <v>24.07741935483871</v>
      </c>
      <c r="P33" s="6">
        <f t="shared" si="19"/>
        <v>26.080645161290324</v>
      </c>
      <c r="Q33" s="6">
        <f t="shared" si="19"/>
        <v>22.087096774193551</v>
      </c>
      <c r="R33" s="6">
        <f t="shared" si="19"/>
        <v>24.693548387096776</v>
      </c>
      <c r="S33" s="6">
        <f t="shared" si="19"/>
        <v>26.712903225806453</v>
      </c>
      <c r="T33" s="6">
        <f t="shared" si="19"/>
        <v>22.764516129032259</v>
      </c>
      <c r="U33" s="6">
        <f t="shared" si="19"/>
        <v>22.525806451612901</v>
      </c>
      <c r="V33" s="6">
        <f t="shared" si="19"/>
        <v>23.925806451612903</v>
      </c>
      <c r="W33" s="6">
        <f t="shared" si="19"/>
        <v>22.741935483870968</v>
      </c>
      <c r="X33" s="6">
        <f t="shared" si="19"/>
        <v>23.229032258064517</v>
      </c>
      <c r="Y33" s="6">
        <f t="shared" si="19"/>
        <v>25.925806451612903</v>
      </c>
      <c r="Z33" s="6">
        <f t="shared" si="19"/>
        <v>24.358064516129033</v>
      </c>
      <c r="AA33" s="6">
        <f t="shared" si="19"/>
        <v>20.270967741935483</v>
      </c>
      <c r="AB33" s="6">
        <f t="shared" si="19"/>
        <v>25.538709677419355</v>
      </c>
      <c r="AC33" s="6">
        <f t="shared" si="19"/>
        <v>23.567741935483873</v>
      </c>
      <c r="AD33" s="6">
        <f t="shared" si="19"/>
        <v>23.612903225806452</v>
      </c>
      <c r="AE33" s="6">
        <f t="shared" si="19"/>
        <v>26.054838709677419</v>
      </c>
      <c r="AF33" s="6">
        <f t="shared" si="19"/>
        <v>23.251612903225805</v>
      </c>
      <c r="AG33" s="6">
        <f t="shared" si="19"/>
        <v>25.487096774193549</v>
      </c>
      <c r="AH33" s="6">
        <f t="shared" si="19"/>
        <v>21.70967741935484</v>
      </c>
      <c r="AI33" s="6">
        <f t="shared" si="19"/>
        <v>23.425806451612903</v>
      </c>
      <c r="AJ33" s="6">
        <f t="shared" si="19"/>
        <v>25.109677419354838</v>
      </c>
      <c r="AK33" s="6">
        <f t="shared" si="19"/>
        <v>21.745161290322581</v>
      </c>
      <c r="AL33" s="6">
        <f t="shared" si="19"/>
        <v>23.158064516129031</v>
      </c>
      <c r="AM33" s="6">
        <f t="shared" si="19"/>
        <v>23.35483870967742</v>
      </c>
      <c r="AN33" s="6"/>
      <c r="AO33" s="6">
        <f t="shared" si="6"/>
        <v>23.637181663837008</v>
      </c>
    </row>
    <row r="34" spans="1:41" ht="12.7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sheetData>
  <phoneticPr fontId="0" type="noConversion"/>
  <printOptions gridLines="1"/>
  <pageMargins left="0" right="0"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35"/>
  <sheetViews>
    <sheetView zoomScaleNormal="100" workbookViewId="0"/>
  </sheetViews>
  <sheetFormatPr defaultRowHeight="11.25"/>
  <cols>
    <col min="1" max="1" width="10.5" customWidth="1"/>
    <col min="2" max="2" width="7" bestFit="1" customWidth="1"/>
    <col min="3" max="3" width="7.5" bestFit="1" customWidth="1"/>
    <col min="4" max="5" width="7.6640625" bestFit="1" customWidth="1"/>
    <col min="6" max="7" width="7" bestFit="1" customWidth="1"/>
    <col min="8" max="9" width="7.5" bestFit="1" customWidth="1"/>
    <col min="10" max="11" width="7" bestFit="1" customWidth="1"/>
    <col min="12" max="12" width="7.5" bestFit="1" customWidth="1"/>
    <col min="13" max="15" width="7" bestFit="1" customWidth="1"/>
    <col min="16" max="22" width="7.5" bestFit="1" customWidth="1"/>
    <col min="23" max="23" width="8.1640625" customWidth="1"/>
    <col min="24" max="24" width="7.5" bestFit="1" customWidth="1"/>
    <col min="25" max="25" width="7.5" customWidth="1"/>
    <col min="26" max="26" width="7.5" bestFit="1" customWidth="1"/>
    <col min="27" max="30" width="7" customWidth="1"/>
    <col min="31" max="32" width="11.1640625" bestFit="1" customWidth="1"/>
    <col min="35" max="36" width="8.83203125" customWidth="1"/>
    <col min="37" max="37" width="9.5" bestFit="1" customWidth="1"/>
  </cols>
  <sheetData>
    <row r="1" spans="1:41" ht="12.75">
      <c r="A1" s="1" t="s">
        <v>281</v>
      </c>
      <c r="C1" s="5"/>
      <c r="D1" s="5"/>
      <c r="E1" s="5"/>
      <c r="F1" s="5"/>
      <c r="G1" s="5"/>
      <c r="H1" s="5"/>
      <c r="I1" s="5"/>
      <c r="J1" s="5"/>
      <c r="K1" s="5"/>
      <c r="L1" s="5"/>
      <c r="M1" s="5"/>
      <c r="N1" s="5"/>
      <c r="O1" s="5"/>
      <c r="P1" s="5"/>
      <c r="Q1" s="5"/>
      <c r="R1" s="5"/>
      <c r="S1" s="5"/>
      <c r="T1" s="5"/>
      <c r="U1" s="5"/>
      <c r="V1" s="5"/>
      <c r="W1" s="5"/>
      <c r="X1" s="5"/>
      <c r="Y1" s="5"/>
      <c r="Z1" s="5"/>
      <c r="AA1" s="5"/>
      <c r="AB1" s="5"/>
      <c r="AC1" s="5"/>
      <c r="AD1" s="5"/>
      <c r="AE1" s="1" t="s">
        <v>0</v>
      </c>
      <c r="AF1" s="1"/>
      <c r="AO1" s="5"/>
    </row>
    <row r="2" spans="1:41" ht="12.75">
      <c r="A2" s="5"/>
      <c r="B2" s="5"/>
      <c r="C2" s="5"/>
      <c r="D2" s="5"/>
      <c r="E2" s="5"/>
      <c r="F2" s="5"/>
      <c r="G2" s="5"/>
      <c r="H2" s="5"/>
      <c r="I2" s="5"/>
      <c r="J2" s="5"/>
      <c r="K2" s="5"/>
      <c r="AE2" s="18" t="s">
        <v>1</v>
      </c>
      <c r="AF2" s="18"/>
      <c r="AO2" s="5"/>
    </row>
    <row r="3" spans="1:41"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5">
        <v>2018</v>
      </c>
      <c r="Y3" s="5">
        <v>2019</v>
      </c>
      <c r="Z3" s="5">
        <v>2020</v>
      </c>
      <c r="AA3" s="5">
        <v>2021</v>
      </c>
      <c r="AB3" s="5">
        <v>2022</v>
      </c>
      <c r="AC3" s="5">
        <v>2023</v>
      </c>
      <c r="AD3" s="5">
        <v>2024</v>
      </c>
      <c r="AE3" s="18" t="s">
        <v>340</v>
      </c>
      <c r="AF3" s="18"/>
      <c r="AH3" s="38"/>
      <c r="AI3" s="38"/>
      <c r="AJ3" s="38"/>
      <c r="AK3" s="38"/>
      <c r="AO3" s="5"/>
    </row>
    <row r="4" spans="1:41" ht="12.75">
      <c r="A4" s="5" t="s">
        <v>2</v>
      </c>
      <c r="B4" s="5"/>
      <c r="C4" s="5"/>
      <c r="D4" s="5"/>
      <c r="E4" s="5"/>
      <c r="F4" s="5"/>
      <c r="G4" s="5"/>
      <c r="H4" s="5"/>
      <c r="I4" s="5"/>
      <c r="J4" s="5"/>
      <c r="K4" s="5"/>
      <c r="L4" s="5"/>
      <c r="M4" s="5"/>
      <c r="N4" s="5"/>
      <c r="O4" s="5"/>
      <c r="P4" s="5"/>
      <c r="Q4" s="6"/>
      <c r="R4" s="6"/>
      <c r="S4" s="6"/>
      <c r="T4" s="28"/>
      <c r="U4" s="28">
        <v>80.9509677419355</v>
      </c>
      <c r="V4" s="28">
        <v>66.850967741935477</v>
      </c>
      <c r="W4" s="28">
        <v>59.03193548387096</v>
      </c>
      <c r="X4" s="28">
        <v>73.775483870967747</v>
      </c>
      <c r="Y4" s="28">
        <v>65.795483870967743</v>
      </c>
      <c r="Z4" s="28">
        <v>72.716451612903242</v>
      </c>
      <c r="AA4" s="28">
        <v>64.599999999999994</v>
      </c>
      <c r="AB4" s="28">
        <v>70.7</v>
      </c>
      <c r="AC4" s="28">
        <v>75.599999999999994</v>
      </c>
      <c r="AD4" s="28">
        <v>65.676129032258061</v>
      </c>
      <c r="AE4" s="6">
        <f>AVERAGE(B4:AC4)</f>
        <v>70.002365591397862</v>
      </c>
      <c r="AF4" s="6"/>
      <c r="AH4" s="38"/>
      <c r="AI4" s="38"/>
      <c r="AJ4" s="38"/>
      <c r="AK4" s="38"/>
      <c r="AO4" s="5"/>
    </row>
    <row r="5" spans="1:41" ht="12.75">
      <c r="A5" s="5" t="s">
        <v>3</v>
      </c>
      <c r="B5" s="5"/>
      <c r="C5" s="5"/>
      <c r="D5" s="5"/>
      <c r="E5" s="5"/>
      <c r="F5" s="5"/>
      <c r="G5" s="5"/>
      <c r="H5" s="5"/>
      <c r="I5" s="5"/>
      <c r="J5" s="5"/>
      <c r="K5" s="5"/>
      <c r="L5" s="5"/>
      <c r="M5" s="5"/>
      <c r="N5" s="5"/>
      <c r="O5" s="5"/>
      <c r="P5" s="5"/>
      <c r="Q5" s="6"/>
      <c r="R5" s="6"/>
      <c r="S5" s="6"/>
      <c r="T5" s="28">
        <v>84.10928571428569</v>
      </c>
      <c r="U5" s="28">
        <v>84.456428571428546</v>
      </c>
      <c r="V5" s="28">
        <v>69.344827586206918</v>
      </c>
      <c r="W5" s="28">
        <v>70.911428571428559</v>
      </c>
      <c r="X5" s="28">
        <v>71.689642857142843</v>
      </c>
      <c r="Y5" s="28">
        <v>67.715714285714284</v>
      </c>
      <c r="Z5" s="28">
        <v>71.934482758620703</v>
      </c>
      <c r="AA5" s="28">
        <v>74</v>
      </c>
      <c r="AB5" s="28">
        <v>80.400000000000006</v>
      </c>
      <c r="AC5" s="28">
        <v>78</v>
      </c>
      <c r="AD5" s="28">
        <v>68.400000000000006</v>
      </c>
      <c r="AE5" s="6">
        <f>AVERAGE(B5:AC5)</f>
        <v>75.256181034482751</v>
      </c>
      <c r="AF5" s="6"/>
      <c r="AH5" s="38"/>
      <c r="AI5" s="38"/>
      <c r="AJ5" s="38"/>
      <c r="AK5" s="38"/>
      <c r="AO5" s="5"/>
    </row>
    <row r="6" spans="1:41" ht="12.75">
      <c r="A6" s="5" t="s">
        <v>4</v>
      </c>
      <c r="B6" s="1"/>
      <c r="C6" s="1"/>
      <c r="D6" s="1"/>
      <c r="E6" s="1"/>
      <c r="F6" s="1"/>
      <c r="G6" s="1"/>
      <c r="H6" s="1"/>
      <c r="I6" s="1"/>
      <c r="J6" s="1"/>
      <c r="K6" s="1"/>
      <c r="L6" s="1"/>
      <c r="M6" s="1"/>
      <c r="N6" s="1"/>
      <c r="O6" s="1"/>
      <c r="P6" s="1"/>
      <c r="Q6" s="4"/>
      <c r="R6" s="4"/>
      <c r="S6" s="4"/>
      <c r="T6" s="28">
        <v>89.430322580645168</v>
      </c>
      <c r="U6" s="28">
        <v>94.348387096774189</v>
      </c>
      <c r="V6" s="28">
        <v>73.224333333333334</v>
      </c>
      <c r="W6" s="28">
        <v>83.033225806451625</v>
      </c>
      <c r="X6" s="28">
        <v>78.739032258064483</v>
      </c>
      <c r="Y6" s="28">
        <v>83.336774193548365</v>
      </c>
      <c r="Z6" s="28">
        <v>79.033548387096772</v>
      </c>
      <c r="AA6" s="28">
        <v>80.900000000000006</v>
      </c>
      <c r="AB6" s="28">
        <v>85.7</v>
      </c>
      <c r="AC6" s="28">
        <v>80.8</v>
      </c>
      <c r="AD6" s="28">
        <v>75.161612903225802</v>
      </c>
      <c r="AE6" s="6">
        <f t="shared" ref="AE6:AE15" si="0">AVERAGE(B6:AC6)</f>
        <v>82.854562365591391</v>
      </c>
      <c r="AF6" s="6"/>
      <c r="AH6" s="38"/>
      <c r="AI6" s="38"/>
      <c r="AJ6" s="38"/>
      <c r="AK6" s="38"/>
      <c r="AO6" s="5"/>
    </row>
    <row r="7" spans="1:41" ht="12.75">
      <c r="A7" s="5" t="s">
        <v>5</v>
      </c>
      <c r="B7" s="5"/>
      <c r="C7" s="5"/>
      <c r="D7" s="5"/>
      <c r="E7" s="5"/>
      <c r="F7" s="5"/>
      <c r="G7" s="5"/>
      <c r="H7" s="5"/>
      <c r="I7" s="5"/>
      <c r="J7" s="5"/>
      <c r="K7" s="5"/>
      <c r="L7" s="5"/>
      <c r="M7" s="5"/>
      <c r="N7" s="5"/>
      <c r="O7" s="5"/>
      <c r="P7" s="5"/>
      <c r="Q7" s="6"/>
      <c r="R7" s="6"/>
      <c r="S7" s="6"/>
      <c r="T7" s="28">
        <v>93.126666666666679</v>
      </c>
      <c r="U7" s="28">
        <v>89.594999999999999</v>
      </c>
      <c r="V7" s="28">
        <v>75.209310344827571</v>
      </c>
      <c r="W7" s="28">
        <v>80.353333333333325</v>
      </c>
      <c r="X7" s="28">
        <v>72.743666666666655</v>
      </c>
      <c r="Y7" s="28">
        <v>83.817666666666653</v>
      </c>
      <c r="Z7" s="28">
        <v>73.98233333333333</v>
      </c>
      <c r="AA7" s="28">
        <v>76.2</v>
      </c>
      <c r="AB7" s="28">
        <v>78.900000000000006</v>
      </c>
      <c r="AC7" s="28">
        <v>54.1</v>
      </c>
      <c r="AD7" s="28"/>
      <c r="AE7" s="6">
        <f t="shared" si="0"/>
        <v>77.80279770114943</v>
      </c>
      <c r="AF7" s="6"/>
      <c r="AH7" s="38"/>
      <c r="AI7" s="38"/>
      <c r="AJ7" s="38"/>
      <c r="AK7" s="38"/>
      <c r="AO7" s="5"/>
    </row>
    <row r="8" spans="1:41" ht="12.75">
      <c r="A8" s="5" t="s">
        <v>6</v>
      </c>
      <c r="B8" s="5"/>
      <c r="C8" s="5"/>
      <c r="D8" s="5"/>
      <c r="E8" s="5"/>
      <c r="F8" s="5"/>
      <c r="G8" s="5"/>
      <c r="H8" s="5"/>
      <c r="I8" s="5"/>
      <c r="J8" s="5"/>
      <c r="K8" s="5"/>
      <c r="L8" s="5"/>
      <c r="M8" s="5"/>
      <c r="N8" s="5"/>
      <c r="O8" s="5"/>
      <c r="P8" s="5"/>
      <c r="Q8" s="6"/>
      <c r="R8" s="6"/>
      <c r="S8" s="6"/>
      <c r="T8" s="28">
        <v>87.275806451612908</v>
      </c>
      <c r="U8" s="28">
        <v>79.529677419354854</v>
      </c>
      <c r="V8" s="28">
        <v>77.702903225806466</v>
      </c>
      <c r="W8" s="28">
        <v>80.13838709677421</v>
      </c>
      <c r="X8" s="28">
        <v>78.586451612903218</v>
      </c>
      <c r="Y8" s="28">
        <v>79.410322580645158</v>
      </c>
      <c r="Z8" s="28">
        <v>88.25322580645161</v>
      </c>
      <c r="AA8" s="28">
        <v>80.400000000000006</v>
      </c>
      <c r="AB8" s="28">
        <v>81.400000000000006</v>
      </c>
      <c r="AC8" s="28">
        <v>85.7</v>
      </c>
      <c r="AD8" s="28"/>
      <c r="AE8" s="6">
        <f t="shared" si="0"/>
        <v>81.839677419354842</v>
      </c>
      <c r="AF8" s="6"/>
      <c r="AH8" s="38"/>
      <c r="AI8" s="38"/>
      <c r="AJ8" s="38"/>
      <c r="AK8" s="38"/>
      <c r="AO8" s="5"/>
    </row>
    <row r="9" spans="1:41" ht="12.75">
      <c r="A9" s="5" t="s">
        <v>7</v>
      </c>
      <c r="B9" s="5"/>
      <c r="C9" s="5"/>
      <c r="D9" s="5"/>
      <c r="E9" s="5"/>
      <c r="F9" s="5"/>
      <c r="G9" s="5"/>
      <c r="H9" s="5"/>
      <c r="I9" s="5"/>
      <c r="J9" s="5"/>
      <c r="K9" s="5"/>
      <c r="L9" s="5"/>
      <c r="M9" s="5"/>
      <c r="N9" s="5"/>
      <c r="O9" s="5"/>
      <c r="P9" s="6"/>
      <c r="Q9" s="6"/>
      <c r="R9" s="6"/>
      <c r="S9" s="6"/>
      <c r="T9" s="28">
        <v>90.066551724137923</v>
      </c>
      <c r="U9" s="28">
        <v>81.766999999999982</v>
      </c>
      <c r="V9" s="28">
        <v>77.993999999999986</v>
      </c>
      <c r="W9" s="28">
        <v>80.705666666666673</v>
      </c>
      <c r="X9" s="28">
        <v>82.145999999999987</v>
      </c>
      <c r="Y9" s="28">
        <v>82.494666666666689</v>
      </c>
      <c r="Z9" s="28">
        <v>89.561999999999998</v>
      </c>
      <c r="AA9" s="28">
        <v>88.2</v>
      </c>
      <c r="AB9" s="28">
        <v>86.4</v>
      </c>
      <c r="AC9" s="28">
        <v>85.7</v>
      </c>
      <c r="AD9" s="28"/>
      <c r="AE9" s="6">
        <f t="shared" si="0"/>
        <v>84.503588505747132</v>
      </c>
      <c r="AF9" s="6"/>
      <c r="AH9" s="38"/>
      <c r="AI9" s="38"/>
      <c r="AJ9" s="38"/>
      <c r="AK9" s="38"/>
      <c r="AO9" s="5"/>
    </row>
    <row r="10" spans="1:41" ht="12.75">
      <c r="A10" s="5" t="s">
        <v>8</v>
      </c>
      <c r="B10" s="5"/>
      <c r="C10" s="5"/>
      <c r="D10" s="5"/>
      <c r="E10" s="5"/>
      <c r="F10" s="5"/>
      <c r="G10" s="5"/>
      <c r="H10" s="5"/>
      <c r="I10" s="5"/>
      <c r="J10" s="5"/>
      <c r="K10" s="5"/>
      <c r="L10" s="5"/>
      <c r="M10" s="5"/>
      <c r="N10" s="5"/>
      <c r="O10" s="5"/>
      <c r="P10" s="6"/>
      <c r="Q10" s="6"/>
      <c r="R10" s="6"/>
      <c r="S10" s="6"/>
      <c r="T10" s="28">
        <v>90.358709677419341</v>
      </c>
      <c r="U10" s="28">
        <v>73.517096774193561</v>
      </c>
      <c r="V10" s="28">
        <v>71.953548387096788</v>
      </c>
      <c r="W10" s="28">
        <v>79.448064516129037</v>
      </c>
      <c r="X10" s="28">
        <v>78.400645161290328</v>
      </c>
      <c r="Y10" s="28">
        <v>83.945161290322602</v>
      </c>
      <c r="Z10" s="28">
        <v>84.377096774193532</v>
      </c>
      <c r="AA10" s="28">
        <v>86.2</v>
      </c>
      <c r="AB10" s="28">
        <v>84.8</v>
      </c>
      <c r="AC10" s="28">
        <v>79.8</v>
      </c>
      <c r="AD10" s="28"/>
      <c r="AE10" s="6">
        <f t="shared" si="0"/>
        <v>81.280032258064523</v>
      </c>
      <c r="AF10" s="6"/>
      <c r="AH10" s="38"/>
      <c r="AI10" s="38"/>
      <c r="AJ10" s="38"/>
      <c r="AK10" s="38"/>
      <c r="AO10" s="5"/>
    </row>
    <row r="11" spans="1:41" ht="12.75">
      <c r="A11" s="5" t="s">
        <v>9</v>
      </c>
      <c r="B11" s="5"/>
      <c r="C11" s="5"/>
      <c r="D11" s="5"/>
      <c r="E11" s="5"/>
      <c r="F11" s="5"/>
      <c r="G11" s="5"/>
      <c r="H11" s="5"/>
      <c r="I11" s="5"/>
      <c r="J11" s="5"/>
      <c r="K11" s="5"/>
      <c r="L11" s="5"/>
      <c r="M11" s="5"/>
      <c r="N11" s="5"/>
      <c r="O11" s="5"/>
      <c r="P11" s="6"/>
      <c r="Q11" s="6"/>
      <c r="R11" s="6"/>
      <c r="S11" s="6"/>
      <c r="T11" s="28">
        <v>83.110322580645132</v>
      </c>
      <c r="U11" s="28">
        <v>71.976451612903233</v>
      </c>
      <c r="V11" s="28">
        <v>75.112580645161302</v>
      </c>
      <c r="W11" s="28">
        <v>77.932580645161295</v>
      </c>
      <c r="X11" s="28">
        <v>81.451290322580633</v>
      </c>
      <c r="Y11" s="28">
        <v>76.414193548387104</v>
      </c>
      <c r="Z11" s="28">
        <v>81.052580645161299</v>
      </c>
      <c r="AA11" s="28">
        <v>79.2</v>
      </c>
      <c r="AB11" s="28">
        <v>80.2</v>
      </c>
      <c r="AC11" s="28">
        <v>80.8</v>
      </c>
      <c r="AD11" s="28"/>
      <c r="AE11" s="6">
        <f t="shared" si="0"/>
        <v>78.724999999999994</v>
      </c>
      <c r="AF11" s="6"/>
      <c r="AH11" s="38"/>
      <c r="AI11" s="38"/>
      <c r="AJ11" s="38"/>
      <c r="AK11" s="38"/>
      <c r="AO11" s="5"/>
    </row>
    <row r="12" spans="1:41" ht="12.75">
      <c r="A12" s="5" t="s">
        <v>10</v>
      </c>
      <c r="B12" s="5"/>
      <c r="C12" s="5"/>
      <c r="D12" s="5"/>
      <c r="E12" s="5"/>
      <c r="F12" s="5"/>
      <c r="G12" s="5"/>
      <c r="H12" s="5"/>
      <c r="I12" s="5"/>
      <c r="J12" s="5"/>
      <c r="K12" s="5"/>
      <c r="L12" s="5"/>
      <c r="M12" s="5"/>
      <c r="N12" s="5"/>
      <c r="O12" s="5"/>
      <c r="P12" s="6"/>
      <c r="Q12" s="6"/>
      <c r="R12" s="6"/>
      <c r="S12" s="6"/>
      <c r="T12" s="28">
        <v>74.803666666666672</v>
      </c>
      <c r="U12" s="28">
        <v>67.254666666666651</v>
      </c>
      <c r="V12" s="28">
        <v>72.937333333333342</v>
      </c>
      <c r="W12" s="28">
        <v>72.056333333333356</v>
      </c>
      <c r="X12" s="28">
        <v>70.215999999999994</v>
      </c>
      <c r="Y12" s="28">
        <v>68.784666666666666</v>
      </c>
      <c r="Z12" s="28">
        <v>64.340666666666664</v>
      </c>
      <c r="AA12" s="28">
        <v>64.099999999999994</v>
      </c>
      <c r="AB12" s="28">
        <v>72.2</v>
      </c>
      <c r="AC12" s="28">
        <v>69.099999999999994</v>
      </c>
      <c r="AD12" s="28"/>
      <c r="AE12" s="6">
        <f t="shared" si="0"/>
        <v>69.579333333333338</v>
      </c>
      <c r="AF12" s="6"/>
      <c r="AH12" s="38"/>
      <c r="AI12" s="38"/>
      <c r="AJ12" s="38"/>
      <c r="AK12" s="38"/>
      <c r="AO12" s="5"/>
    </row>
    <row r="13" spans="1:41" ht="12.75">
      <c r="A13" s="5" t="s">
        <v>11</v>
      </c>
      <c r="B13" s="5"/>
      <c r="C13" s="5"/>
      <c r="D13" s="5"/>
      <c r="E13" s="5"/>
      <c r="F13" s="5"/>
      <c r="G13" s="5"/>
      <c r="H13" s="5"/>
      <c r="I13" s="5"/>
      <c r="J13" s="5"/>
      <c r="K13" s="5"/>
      <c r="L13" s="5"/>
      <c r="M13" s="5"/>
      <c r="N13" s="5"/>
      <c r="O13" s="5"/>
      <c r="P13" s="6"/>
      <c r="Q13" s="6"/>
      <c r="R13" s="6"/>
      <c r="S13" s="6"/>
      <c r="T13" s="28">
        <v>75.934193548387086</v>
      </c>
      <c r="U13" s="28">
        <v>60.977096774193541</v>
      </c>
      <c r="V13" s="28">
        <v>67.73516129032258</v>
      </c>
      <c r="W13" s="28">
        <v>67.712580645161296</v>
      </c>
      <c r="X13" s="28">
        <v>69.198709677419345</v>
      </c>
      <c r="Y13" s="28">
        <v>69.503870967741932</v>
      </c>
      <c r="Z13" s="28">
        <v>66.756129032258045</v>
      </c>
      <c r="AA13" s="28">
        <v>74.7</v>
      </c>
      <c r="AB13" s="28">
        <v>66.8</v>
      </c>
      <c r="AC13" s="28">
        <v>68.900000000000006</v>
      </c>
      <c r="AD13" s="28"/>
      <c r="AE13" s="6">
        <f t="shared" si="0"/>
        <v>68.821774193548379</v>
      </c>
      <c r="AF13" s="6"/>
      <c r="AH13" s="38"/>
      <c r="AI13" s="38"/>
      <c r="AJ13" s="38"/>
      <c r="AK13" s="38"/>
      <c r="AO13" s="5"/>
    </row>
    <row r="14" spans="1:41" ht="12.75">
      <c r="A14" s="5" t="s">
        <v>12</v>
      </c>
      <c r="B14" s="1"/>
      <c r="C14" s="1"/>
      <c r="D14" s="1"/>
      <c r="E14" s="1"/>
      <c r="F14" s="1"/>
      <c r="G14" s="1"/>
      <c r="H14" s="1"/>
      <c r="I14" s="1"/>
      <c r="J14" s="1"/>
      <c r="K14" s="1"/>
      <c r="L14" s="1"/>
      <c r="M14" s="1"/>
      <c r="N14" s="1"/>
      <c r="O14" s="1"/>
      <c r="P14" s="4"/>
      <c r="Q14" s="4"/>
      <c r="R14" s="4"/>
      <c r="S14" s="4"/>
      <c r="T14" s="28">
        <v>64.227000000000032</v>
      </c>
      <c r="U14" s="28">
        <v>60.298000000000002</v>
      </c>
      <c r="V14" s="28">
        <v>62.198333333333345</v>
      </c>
      <c r="W14" s="28">
        <v>66.212999999999994</v>
      </c>
      <c r="X14" s="28">
        <v>69.112333333333325</v>
      </c>
      <c r="Y14" s="28">
        <v>63.08400000000001</v>
      </c>
      <c r="Z14" s="28">
        <v>71.873666666666665</v>
      </c>
      <c r="AA14" s="28">
        <v>68.3</v>
      </c>
      <c r="AB14" s="28">
        <v>66.599999999999994</v>
      </c>
      <c r="AC14" s="28">
        <v>65.5</v>
      </c>
      <c r="AD14" s="28"/>
      <c r="AE14" s="6">
        <f t="shared" si="0"/>
        <v>65.740633333333335</v>
      </c>
      <c r="AF14" s="6"/>
      <c r="AH14" s="38"/>
      <c r="AI14" s="38"/>
      <c r="AJ14" s="38"/>
      <c r="AK14" s="38"/>
      <c r="AO14" s="5"/>
    </row>
    <row r="15" spans="1:41" ht="12.75">
      <c r="A15" s="5" t="s">
        <v>13</v>
      </c>
      <c r="B15" s="5"/>
      <c r="C15" s="5"/>
      <c r="D15" s="5"/>
      <c r="E15" s="5"/>
      <c r="F15" s="5"/>
      <c r="G15" s="5"/>
      <c r="H15" s="5"/>
      <c r="I15" s="5"/>
      <c r="J15" s="5"/>
      <c r="K15" s="5"/>
      <c r="L15" s="5"/>
      <c r="M15" s="5"/>
      <c r="N15" s="5"/>
      <c r="O15" s="5"/>
      <c r="P15" s="6"/>
      <c r="Q15" s="6"/>
      <c r="R15" s="6"/>
      <c r="S15" s="6"/>
      <c r="T15" s="28">
        <v>79.705161290322565</v>
      </c>
      <c r="U15" s="28">
        <v>61.834193548387084</v>
      </c>
      <c r="V15" s="28">
        <v>61.324516129032247</v>
      </c>
      <c r="W15" s="28">
        <v>62.388709677419357</v>
      </c>
      <c r="X15" s="28">
        <v>75.465483870967731</v>
      </c>
      <c r="Y15" s="28">
        <v>65.882580645161298</v>
      </c>
      <c r="Z15" s="28">
        <v>65.832258064516125</v>
      </c>
      <c r="AA15" s="28">
        <v>71.099999999999994</v>
      </c>
      <c r="AB15" s="28">
        <v>76.099999999999994</v>
      </c>
      <c r="AC15" s="28">
        <v>66.3</v>
      </c>
      <c r="AD15" s="28"/>
      <c r="AE15" s="6">
        <f t="shared" si="0"/>
        <v>68.593290322580629</v>
      </c>
      <c r="AF15" s="6"/>
      <c r="AH15" s="38"/>
      <c r="AI15" s="38"/>
      <c r="AJ15" s="38"/>
      <c r="AK15" s="38"/>
      <c r="AO15" s="5"/>
    </row>
    <row r="16" spans="1:41" ht="12.75">
      <c r="A16" s="1" t="s">
        <v>280</v>
      </c>
      <c r="B16" s="6"/>
      <c r="C16" s="6"/>
      <c r="D16" s="6"/>
      <c r="E16" s="6"/>
      <c r="F16" s="6"/>
      <c r="G16" s="6"/>
      <c r="H16" s="6"/>
      <c r="I16" s="6"/>
      <c r="J16" s="6"/>
      <c r="K16" s="6"/>
      <c r="L16" s="6"/>
      <c r="M16" s="6"/>
      <c r="N16" s="6"/>
      <c r="O16" s="6"/>
      <c r="P16" s="6"/>
      <c r="Q16" s="6"/>
      <c r="R16" s="6"/>
      <c r="S16" s="6"/>
      <c r="T16" s="6">
        <f t="shared" ref="T16:AC16" si="1">AVERAGE(T4:T15)</f>
        <v>82.922516990980839</v>
      </c>
      <c r="U16" s="6">
        <f t="shared" si="1"/>
        <v>75.542080517153096</v>
      </c>
      <c r="V16" s="6">
        <f t="shared" si="1"/>
        <v>70.965651279199108</v>
      </c>
      <c r="W16" s="6">
        <f t="shared" si="1"/>
        <v>73.327103814644133</v>
      </c>
      <c r="X16" s="6">
        <f t="shared" si="1"/>
        <v>75.127061635944685</v>
      </c>
      <c r="Y16" s="6">
        <f t="shared" si="1"/>
        <v>74.18209178187405</v>
      </c>
      <c r="Z16" s="6">
        <f t="shared" si="1"/>
        <v>75.809536645655683</v>
      </c>
      <c r="AA16" s="6">
        <f t="shared" si="1"/>
        <v>75.658333333333346</v>
      </c>
      <c r="AB16" s="6">
        <f t="shared" si="1"/>
        <v>77.516666666666666</v>
      </c>
      <c r="AC16" s="6">
        <f t="shared" si="1"/>
        <v>74.191666666666649</v>
      </c>
      <c r="AD16" s="6"/>
      <c r="AE16" s="6">
        <f>AVERAGE(AE4:AE15)</f>
        <v>75.416603004881978</v>
      </c>
      <c r="AH16" s="38"/>
      <c r="AI16" s="38"/>
      <c r="AJ16" s="38"/>
      <c r="AK16" s="38"/>
    </row>
    <row r="17" spans="1:37" ht="12.75">
      <c r="A17" s="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26"/>
      <c r="AH17" s="38"/>
      <c r="AI17" s="38"/>
      <c r="AJ17" s="38"/>
      <c r="AK17" s="38"/>
    </row>
    <row r="18" spans="1:37" ht="12.75">
      <c r="A18" s="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H18" s="38"/>
      <c r="AI18" s="38"/>
      <c r="AJ18" s="38"/>
      <c r="AK18" s="38"/>
    </row>
    <row r="19" spans="1:37" ht="12.75">
      <c r="A19" s="25"/>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H19" s="38"/>
      <c r="AI19" s="38"/>
      <c r="AJ19" s="38"/>
      <c r="AK19" s="38"/>
    </row>
    <row r="20" spans="1:37" ht="12.75">
      <c r="A20" s="1" t="s">
        <v>282</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1" t="s">
        <v>0</v>
      </c>
      <c r="AH20" s="38"/>
      <c r="AI20" s="38"/>
      <c r="AJ20" s="38"/>
      <c r="AK20" s="38"/>
    </row>
    <row r="21" spans="1:37" ht="12.75">
      <c r="A21" s="5"/>
      <c r="B21" s="5"/>
      <c r="C21" s="5"/>
      <c r="D21" s="5"/>
      <c r="E21" s="5"/>
      <c r="F21" s="5"/>
      <c r="G21" s="5"/>
      <c r="H21" s="5"/>
      <c r="I21" s="5"/>
      <c r="J21" s="5"/>
      <c r="K21" s="5"/>
      <c r="AE21" s="18" t="s">
        <v>1</v>
      </c>
      <c r="AH21" s="38"/>
      <c r="AI21" s="38"/>
      <c r="AJ21" s="38"/>
      <c r="AK21" s="38"/>
    </row>
    <row r="22" spans="1:37" ht="12.75">
      <c r="A22" s="5"/>
      <c r="B22" s="5">
        <v>1996</v>
      </c>
      <c r="C22" s="5">
        <v>1997</v>
      </c>
      <c r="D22" s="5">
        <v>1998</v>
      </c>
      <c r="E22" s="5">
        <v>1999</v>
      </c>
      <c r="F22" s="5">
        <v>2000</v>
      </c>
      <c r="G22" s="5">
        <v>2001</v>
      </c>
      <c r="H22" s="5">
        <v>2002</v>
      </c>
      <c r="I22" s="5">
        <v>2003</v>
      </c>
      <c r="J22" s="5">
        <v>2004</v>
      </c>
      <c r="K22" s="5">
        <v>2005</v>
      </c>
      <c r="L22" s="5">
        <v>2006</v>
      </c>
      <c r="M22" s="5">
        <v>2007</v>
      </c>
      <c r="N22" s="5">
        <v>2008</v>
      </c>
      <c r="O22" s="5">
        <v>2009</v>
      </c>
      <c r="P22" s="5">
        <v>2010</v>
      </c>
      <c r="Q22" s="5">
        <v>2011</v>
      </c>
      <c r="R22" s="5">
        <v>2012</v>
      </c>
      <c r="S22" s="5">
        <v>2013</v>
      </c>
      <c r="T22" s="5">
        <v>2014</v>
      </c>
      <c r="U22" s="5">
        <v>2015</v>
      </c>
      <c r="V22" s="5">
        <v>2016</v>
      </c>
      <c r="W22" s="5">
        <v>2017</v>
      </c>
      <c r="X22" s="5">
        <v>2018</v>
      </c>
      <c r="Y22" s="5">
        <v>2019</v>
      </c>
      <c r="Z22" s="5">
        <v>2020</v>
      </c>
      <c r="AA22" s="5">
        <v>2021</v>
      </c>
      <c r="AB22" s="5">
        <v>2022</v>
      </c>
      <c r="AC22" s="5">
        <v>2023</v>
      </c>
      <c r="AD22" s="5">
        <v>2024</v>
      </c>
      <c r="AE22" s="18" t="s">
        <v>340</v>
      </c>
      <c r="AH22" s="38"/>
      <c r="AI22" s="38"/>
      <c r="AJ22" s="38"/>
      <c r="AK22" s="38"/>
    </row>
    <row r="23" spans="1:37" ht="12.75">
      <c r="A23" s="5" t="s">
        <v>2</v>
      </c>
      <c r="B23" s="28"/>
      <c r="C23" s="28">
        <v>87.699999999999989</v>
      </c>
      <c r="D23" s="28">
        <v>69.483870967741936</v>
      </c>
      <c r="E23" s="28">
        <v>78.845161290322594</v>
      </c>
      <c r="F23" s="28">
        <v>80.222580645161273</v>
      </c>
      <c r="G23" s="28">
        <v>66.58709677419354</v>
      </c>
      <c r="H23" s="28">
        <v>74.448387096774198</v>
      </c>
      <c r="I23" s="28">
        <v>71.970967741935482</v>
      </c>
      <c r="J23" s="28">
        <v>71.49677419354839</v>
      </c>
      <c r="K23" s="28">
        <v>75.335483870967749</v>
      </c>
      <c r="L23" s="28">
        <v>65.109677419354838</v>
      </c>
      <c r="M23" s="28">
        <v>77.335483870967764</v>
      </c>
      <c r="N23" s="28">
        <v>74.599999999999994</v>
      </c>
      <c r="O23" s="28">
        <v>78.283870967741947</v>
      </c>
      <c r="P23" s="28">
        <v>77.934516129032261</v>
      </c>
      <c r="Q23" s="28">
        <v>70.893870967741933</v>
      </c>
      <c r="R23" s="28">
        <v>66.790967741935489</v>
      </c>
      <c r="S23" s="28">
        <v>68.949354838709681</v>
      </c>
      <c r="T23" s="28">
        <v>73.77967741935484</v>
      </c>
      <c r="U23" s="28">
        <v>77.986397849462378</v>
      </c>
      <c r="V23" s="28">
        <v>67.769852150537631</v>
      </c>
      <c r="W23" s="28">
        <v>57.18844086021506</v>
      </c>
      <c r="X23" s="28">
        <v>73.132379032258044</v>
      </c>
      <c r="Y23" s="28">
        <v>64.862067554932224</v>
      </c>
      <c r="Z23" s="28">
        <v>72.398790322580638</v>
      </c>
      <c r="AA23" s="28">
        <v>64.117069892473125</v>
      </c>
      <c r="AB23" s="28">
        <v>70.900000000000006</v>
      </c>
      <c r="AC23" s="28">
        <v>73.400000000000006</v>
      </c>
      <c r="AD23" s="28">
        <v>66.400000000000006</v>
      </c>
      <c r="AE23" s="6">
        <f>AVERAGE(B23:AC23)</f>
        <v>72.278619985109017</v>
      </c>
      <c r="AH23" s="38"/>
      <c r="AI23" s="38"/>
      <c r="AJ23" s="38"/>
      <c r="AK23" s="38"/>
    </row>
    <row r="24" spans="1:37" ht="12.75">
      <c r="A24" s="5" t="s">
        <v>3</v>
      </c>
      <c r="B24" s="28"/>
      <c r="C24" s="28">
        <v>88.764642857142846</v>
      </c>
      <c r="D24" s="28">
        <v>71.564285714285731</v>
      </c>
      <c r="E24" s="28">
        <v>76.246428571428581</v>
      </c>
      <c r="F24" s="28">
        <v>77.555172413793102</v>
      </c>
      <c r="G24" s="28">
        <v>72.875</v>
      </c>
      <c r="H24" s="28">
        <v>72.639285714285734</v>
      </c>
      <c r="I24" s="28">
        <v>74.25</v>
      </c>
      <c r="J24" s="28">
        <v>70.179310344827584</v>
      </c>
      <c r="K24" s="28">
        <v>72.346428571428561</v>
      </c>
      <c r="L24" s="28">
        <v>73.524999999999991</v>
      </c>
      <c r="M24" s="28">
        <v>78.771428571428572</v>
      </c>
      <c r="N24" s="28">
        <v>75.568965517241395</v>
      </c>
      <c r="O24" s="28">
        <v>81.392857142857139</v>
      </c>
      <c r="P24" s="28">
        <v>79.296071428571423</v>
      </c>
      <c r="Q24" s="28">
        <v>75.403571428571439</v>
      </c>
      <c r="R24" s="28">
        <v>80.038275862068971</v>
      </c>
      <c r="S24" s="28">
        <v>79.120999999999981</v>
      </c>
      <c r="T24" s="28">
        <v>82.570714285714274</v>
      </c>
      <c r="U24" s="28">
        <v>79.298154761904769</v>
      </c>
      <c r="V24" s="28">
        <v>66.216336206896571</v>
      </c>
      <c r="W24" s="28">
        <v>68.265029761904756</v>
      </c>
      <c r="X24" s="28">
        <v>68.363095238095227</v>
      </c>
      <c r="Y24" s="28">
        <v>63.399585921325048</v>
      </c>
      <c r="Z24" s="28">
        <v>68.4322816091954</v>
      </c>
      <c r="AA24" s="28">
        <v>69.944642857142853</v>
      </c>
      <c r="AB24" s="28">
        <v>77.400000000000006</v>
      </c>
      <c r="AC24" s="28">
        <v>72.099999999999994</v>
      </c>
      <c r="AD24" s="28">
        <v>66.5</v>
      </c>
      <c r="AE24" s="6">
        <f>AVERAGE(B24:AC24)</f>
        <v>74.649169065929996</v>
      </c>
      <c r="AH24" s="38"/>
      <c r="AI24" s="38"/>
      <c r="AJ24" s="38"/>
      <c r="AK24" s="38"/>
    </row>
    <row r="25" spans="1:37" ht="12.75">
      <c r="A25" s="5" t="s">
        <v>4</v>
      </c>
      <c r="B25" s="28"/>
      <c r="C25" s="28">
        <v>76.177419354838705</v>
      </c>
      <c r="D25" s="28">
        <v>69.000000000000014</v>
      </c>
      <c r="E25" s="28">
        <v>78.335483870967735</v>
      </c>
      <c r="F25" s="28">
        <v>78.999999999999986</v>
      </c>
      <c r="G25" s="28">
        <v>72.470967741935496</v>
      </c>
      <c r="H25" s="28">
        <v>67.616129032258073</v>
      </c>
      <c r="I25" s="28">
        <v>80.148387096774172</v>
      </c>
      <c r="J25" s="28">
        <v>71.751612903225819</v>
      </c>
      <c r="K25" s="28">
        <v>76.274193548387103</v>
      </c>
      <c r="L25" s="28">
        <v>71.555172413793102</v>
      </c>
      <c r="M25" s="28">
        <v>72.061290322580646</v>
      </c>
      <c r="N25" s="28">
        <v>78.248387096774209</v>
      </c>
      <c r="O25" s="28">
        <v>78.954838709677418</v>
      </c>
      <c r="P25" s="28">
        <v>75.972903225806462</v>
      </c>
      <c r="Q25" s="28">
        <v>79.840935483870979</v>
      </c>
      <c r="R25" s="28">
        <v>77.712903225806457</v>
      </c>
      <c r="S25" s="28">
        <v>85.405806451612918</v>
      </c>
      <c r="T25" s="28">
        <v>81.7918437803431</v>
      </c>
      <c r="U25" s="28">
        <v>84.563239247311813</v>
      </c>
      <c r="V25" s="28">
        <v>68.869341397849453</v>
      </c>
      <c r="W25" s="28">
        <v>75.553629032258044</v>
      </c>
      <c r="X25" s="28">
        <v>70.953629032258064</v>
      </c>
      <c r="Y25" s="28">
        <v>76.593606825619432</v>
      </c>
      <c r="Z25" s="28">
        <v>67.998107526881697</v>
      </c>
      <c r="AA25" s="28">
        <v>72.228360215053769</v>
      </c>
      <c r="AB25" s="28">
        <v>77.7</v>
      </c>
      <c r="AC25" s="28">
        <v>72.8</v>
      </c>
      <c r="AD25" s="28">
        <v>68.8</v>
      </c>
      <c r="AE25" s="6">
        <f>AVERAGE(B25:AD25)</f>
        <v>75.299220983424448</v>
      </c>
      <c r="AH25" s="38"/>
      <c r="AI25" s="38"/>
      <c r="AJ25" s="38"/>
      <c r="AK25" s="38"/>
    </row>
    <row r="26" spans="1:37" ht="12.75">
      <c r="A26" s="5" t="s">
        <v>5</v>
      </c>
      <c r="B26" s="28"/>
      <c r="C26" s="28">
        <v>75.160000000000011</v>
      </c>
      <c r="D26" s="28">
        <v>78.013333333333321</v>
      </c>
      <c r="E26" s="28">
        <v>79.973333333333315</v>
      </c>
      <c r="F26" s="28">
        <v>82.933333333333351</v>
      </c>
      <c r="G26" s="28">
        <v>76.220689655172421</v>
      </c>
      <c r="H26" s="28">
        <v>78.446666666666673</v>
      </c>
      <c r="I26" s="28">
        <v>78.660000000000025</v>
      </c>
      <c r="J26" s="28">
        <v>77.84666666666665</v>
      </c>
      <c r="K26" s="28">
        <v>76.763333333333335</v>
      </c>
      <c r="L26" s="28">
        <v>78.663333333333341</v>
      </c>
      <c r="M26" s="28">
        <v>85.736666666666665</v>
      </c>
      <c r="N26" s="28">
        <v>84.636666666666642</v>
      </c>
      <c r="O26" s="28">
        <v>79.796666666666681</v>
      </c>
      <c r="P26" s="28">
        <v>78.406666666666666</v>
      </c>
      <c r="Q26" s="28">
        <v>79.662666666666681</v>
      </c>
      <c r="R26" s="28">
        <v>76.839666666666673</v>
      </c>
      <c r="S26" s="28">
        <v>84.544000000000011</v>
      </c>
      <c r="T26" s="28">
        <v>90.331888888888869</v>
      </c>
      <c r="U26" s="28">
        <v>85.954833333333312</v>
      </c>
      <c r="V26" s="28">
        <v>74.674069444444456</v>
      </c>
      <c r="W26" s="28">
        <v>76.591944444444451</v>
      </c>
      <c r="X26" s="28">
        <v>69.83208333333333</v>
      </c>
      <c r="Y26" s="28">
        <v>76.859166666666667</v>
      </c>
      <c r="Z26" s="28">
        <v>71.14222222222223</v>
      </c>
      <c r="AA26" s="28">
        <v>72.740855555555541</v>
      </c>
      <c r="AB26" s="28">
        <v>76</v>
      </c>
      <c r="AC26" s="28">
        <v>78.599999999999994</v>
      </c>
      <c r="AD26" s="28"/>
      <c r="AE26" s="6">
        <f t="shared" ref="AE26:AE34" si="2">AVERAGE(B26:AC26)</f>
        <v>78.704842723854114</v>
      </c>
      <c r="AG26" s="38"/>
      <c r="AI26" s="9"/>
      <c r="AJ26" s="9"/>
      <c r="AK26" s="9"/>
    </row>
    <row r="27" spans="1:37" ht="12.75">
      <c r="A27" s="5" t="s">
        <v>6</v>
      </c>
      <c r="B27" s="28"/>
      <c r="C27" s="28">
        <v>79.748387096774209</v>
      </c>
      <c r="D27" s="28">
        <v>82.467741935483872</v>
      </c>
      <c r="E27" s="28">
        <v>79.148387096774186</v>
      </c>
      <c r="F27" s="28">
        <v>83.896774193548382</v>
      </c>
      <c r="G27" s="28">
        <v>76.732258064516117</v>
      </c>
      <c r="H27" s="28">
        <v>75.190322580645159</v>
      </c>
      <c r="I27" s="28">
        <v>76.654838709677421</v>
      </c>
      <c r="J27" s="28">
        <v>80.248387096774223</v>
      </c>
      <c r="K27" s="28">
        <v>79.97741935483873</v>
      </c>
      <c r="L27" s="28">
        <v>83.445161290322559</v>
      </c>
      <c r="M27" s="28">
        <v>80.483870967741936</v>
      </c>
      <c r="N27" s="28">
        <v>86.874193548387083</v>
      </c>
      <c r="O27" s="28">
        <v>81.112903225806463</v>
      </c>
      <c r="P27" s="28">
        <v>88.01483870967742</v>
      </c>
      <c r="Q27" s="28">
        <v>82.265806451612917</v>
      </c>
      <c r="R27" s="28">
        <v>80.508064516129039</v>
      </c>
      <c r="S27" s="28">
        <v>86.645161290322562</v>
      </c>
      <c r="T27" s="28">
        <v>81.516196236559153</v>
      </c>
      <c r="U27" s="28">
        <v>75.995470430107531</v>
      </c>
      <c r="V27" s="28">
        <v>73.383000140252477</v>
      </c>
      <c r="W27" s="28">
        <v>74.998720430107525</v>
      </c>
      <c r="X27" s="28">
        <v>72.73521505376344</v>
      </c>
      <c r="Y27" s="28">
        <v>75.526612903225811</v>
      </c>
      <c r="Z27" s="28">
        <v>82.38991935483871</v>
      </c>
      <c r="AA27" s="28">
        <v>78.620295698924707</v>
      </c>
      <c r="AB27" s="28">
        <v>77.900000000000006</v>
      </c>
      <c r="AC27" s="28">
        <v>81.400000000000006</v>
      </c>
      <c r="AD27" s="28"/>
      <c r="AE27" s="6">
        <f t="shared" si="2"/>
        <v>79.921479495437481</v>
      </c>
    </row>
    <row r="28" spans="1:37" ht="12.75">
      <c r="A28" s="5" t="s">
        <v>7</v>
      </c>
      <c r="B28" s="28">
        <v>84.140000000000015</v>
      </c>
      <c r="C28" s="28">
        <v>80.84666666666665</v>
      </c>
      <c r="D28" s="28">
        <v>84.28333333333336</v>
      </c>
      <c r="E28" s="28">
        <v>84.686666666666653</v>
      </c>
      <c r="F28" s="28">
        <v>84.426666666666691</v>
      </c>
      <c r="G28" s="28">
        <v>76.756666666666675</v>
      </c>
      <c r="H28" s="28">
        <v>77.663333333333327</v>
      </c>
      <c r="I28" s="28">
        <v>72.036666666666662</v>
      </c>
      <c r="J28" s="28">
        <v>74.663333333333341</v>
      </c>
      <c r="K28" s="28">
        <v>78.223333333333315</v>
      </c>
      <c r="L28" s="28">
        <v>77.046666666666653</v>
      </c>
      <c r="M28" s="28">
        <v>81.05</v>
      </c>
      <c r="N28" s="28">
        <v>80.359999999999971</v>
      </c>
      <c r="O28" s="28">
        <v>84.586216183574876</v>
      </c>
      <c r="P28" s="28">
        <v>85.201000000000008</v>
      </c>
      <c r="Q28" s="28">
        <v>87.600666666666655</v>
      </c>
      <c r="R28" s="28">
        <v>79.919666666666672</v>
      </c>
      <c r="S28" s="28">
        <v>89.578333333333333</v>
      </c>
      <c r="T28" s="28">
        <v>86.282930555555552</v>
      </c>
      <c r="U28" s="28">
        <v>73.41760929951694</v>
      </c>
      <c r="V28" s="28">
        <v>74.039444444444428</v>
      </c>
      <c r="W28" s="28">
        <v>76.159444444444432</v>
      </c>
      <c r="X28" s="28">
        <v>76.650277777777788</v>
      </c>
      <c r="Y28" s="28">
        <v>76.96277777777776</v>
      </c>
      <c r="Z28" s="28">
        <v>84.15124999999999</v>
      </c>
      <c r="AA28" s="28">
        <v>82.210694444444442</v>
      </c>
      <c r="AB28" s="28">
        <v>79.900000000000006</v>
      </c>
      <c r="AC28" s="28">
        <v>82.5</v>
      </c>
      <c r="AD28" s="28"/>
      <c r="AE28" s="6">
        <f t="shared" si="2"/>
        <v>80.547987318840569</v>
      </c>
    </row>
    <row r="29" spans="1:37" ht="12.75">
      <c r="A29" s="5" t="s">
        <v>8</v>
      </c>
      <c r="B29" s="28">
        <v>86.458064516129042</v>
      </c>
      <c r="C29" s="28">
        <v>80.664516129032279</v>
      </c>
      <c r="D29" s="28">
        <v>86.361290322580686</v>
      </c>
      <c r="E29" s="28">
        <v>85.745161290322557</v>
      </c>
      <c r="F29" s="28">
        <v>85.251612903225791</v>
      </c>
      <c r="G29" s="28">
        <v>81.270967741935493</v>
      </c>
      <c r="H29" s="28">
        <v>79.035483870967724</v>
      </c>
      <c r="I29" s="28">
        <v>75.867741935483892</v>
      </c>
      <c r="J29" s="28">
        <v>82</v>
      </c>
      <c r="K29" s="28">
        <v>80.932258064516148</v>
      </c>
      <c r="L29" s="28">
        <v>74.206451612903223</v>
      </c>
      <c r="M29" s="28">
        <v>80.754838709677401</v>
      </c>
      <c r="N29" s="28">
        <v>86.170967741935456</v>
      </c>
      <c r="O29" s="28">
        <v>84.770967741935493</v>
      </c>
      <c r="P29" s="28">
        <v>84.795161290322582</v>
      </c>
      <c r="Q29" s="28">
        <v>73.977096774193541</v>
      </c>
      <c r="R29" s="28">
        <v>86.48193548387097</v>
      </c>
      <c r="S29" s="28">
        <v>81.797419354838709</v>
      </c>
      <c r="T29" s="28">
        <v>86.190708525345613</v>
      </c>
      <c r="U29" s="28">
        <v>70.718243338008406</v>
      </c>
      <c r="V29" s="28">
        <v>65.863803179055637</v>
      </c>
      <c r="W29" s="28">
        <v>74.170564516129019</v>
      </c>
      <c r="X29" s="28">
        <v>73.603763440860192</v>
      </c>
      <c r="Y29" s="28">
        <v>79.111693548387095</v>
      </c>
      <c r="Z29" s="28">
        <v>77.525537634408579</v>
      </c>
      <c r="AA29" s="28">
        <v>81.022983870967735</v>
      </c>
      <c r="AB29" s="28">
        <v>79.7</v>
      </c>
      <c r="AC29" s="28">
        <v>74.900000000000006</v>
      </c>
      <c r="AD29" s="28"/>
      <c r="AE29" s="6">
        <f t="shared" si="2"/>
        <v>79.976758340608328</v>
      </c>
    </row>
    <row r="30" spans="1:37" ht="12.75">
      <c r="A30" s="5" t="s">
        <v>9</v>
      </c>
      <c r="B30" s="28">
        <v>79.025806451612908</v>
      </c>
      <c r="C30" s="28">
        <v>74.761290322580649</v>
      </c>
      <c r="D30" s="28">
        <v>82.470967741935482</v>
      </c>
      <c r="E30" s="28">
        <v>84.041935483870972</v>
      </c>
      <c r="F30" s="28">
        <v>86.251612903225791</v>
      </c>
      <c r="G30" s="28">
        <v>75.835483870967749</v>
      </c>
      <c r="H30" s="28">
        <v>78.725806451612897</v>
      </c>
      <c r="I30" s="28">
        <v>78.041935483870958</v>
      </c>
      <c r="J30" s="28">
        <v>72.074193548387086</v>
      </c>
      <c r="K30" s="28">
        <v>78.58064516129032</v>
      </c>
      <c r="L30" s="28">
        <v>78.441935483870935</v>
      </c>
      <c r="M30" s="28">
        <v>78.638709677419357</v>
      </c>
      <c r="N30" s="28">
        <v>83.996774193548362</v>
      </c>
      <c r="O30" s="28">
        <v>82.209677419354847</v>
      </c>
      <c r="P30" s="28">
        <v>82.509354838709626</v>
      </c>
      <c r="Q30" s="28">
        <v>72.761290322580663</v>
      </c>
      <c r="R30" s="28">
        <v>90.20193548387094</v>
      </c>
      <c r="S30" s="28">
        <v>81.702876344086036</v>
      </c>
      <c r="T30" s="28">
        <v>81.418118279569896</v>
      </c>
      <c r="U30" s="28">
        <v>69.301317204301057</v>
      </c>
      <c r="V30" s="28">
        <v>72.376075268817203</v>
      </c>
      <c r="W30" s="28">
        <v>73.02836021505378</v>
      </c>
      <c r="X30" s="28">
        <v>77.38319892473119</v>
      </c>
      <c r="Y30" s="28">
        <v>72.592473118279571</v>
      </c>
      <c r="Z30" s="28">
        <v>75.917069892473108</v>
      </c>
      <c r="AA30" s="28">
        <v>76.071102150537641</v>
      </c>
      <c r="AB30" s="28">
        <v>75.599999999999994</v>
      </c>
      <c r="AC30" s="28">
        <v>73.599999999999994</v>
      </c>
      <c r="AD30" s="28"/>
      <c r="AE30" s="6">
        <f t="shared" si="2"/>
        <v>78.127140937019959</v>
      </c>
    </row>
    <row r="31" spans="1:37" ht="12.75">
      <c r="A31" s="5" t="s">
        <v>10</v>
      </c>
      <c r="B31" s="28">
        <v>79.176666666666677</v>
      </c>
      <c r="C31" s="28">
        <v>78.763333333333335</v>
      </c>
      <c r="D31" s="28">
        <v>77.553333333333342</v>
      </c>
      <c r="E31" s="28">
        <v>76.773333333333341</v>
      </c>
      <c r="F31" s="28">
        <v>78.456666666666692</v>
      </c>
      <c r="G31" s="28">
        <v>73.180000000000007</v>
      </c>
      <c r="H31" s="28">
        <v>71.019999999999982</v>
      </c>
      <c r="I31" s="28">
        <v>70.413333333333327</v>
      </c>
      <c r="J31" s="28">
        <v>71.75</v>
      </c>
      <c r="K31" s="28">
        <v>74.046666666666667</v>
      </c>
      <c r="L31" s="28">
        <v>72.84333333333332</v>
      </c>
      <c r="M31" s="28">
        <v>76.760714285714286</v>
      </c>
      <c r="N31" s="28">
        <v>82.443333333333342</v>
      </c>
      <c r="O31" s="28">
        <v>80.78</v>
      </c>
      <c r="P31" s="28">
        <v>64.576566666666665</v>
      </c>
      <c r="Q31" s="28">
        <v>71.339333333333343</v>
      </c>
      <c r="R31" s="28">
        <v>72.24666666666667</v>
      </c>
      <c r="S31" s="28">
        <v>75.00333333333333</v>
      </c>
      <c r="T31" s="28">
        <v>78.367124999999987</v>
      </c>
      <c r="U31" s="28">
        <v>68.435111111111098</v>
      </c>
      <c r="V31" s="28">
        <v>72.069021739130434</v>
      </c>
      <c r="W31" s="28">
        <v>71.492638888888891</v>
      </c>
      <c r="X31" s="28">
        <v>69.751944444444447</v>
      </c>
      <c r="Y31" s="28">
        <v>68.683994685990328</v>
      </c>
      <c r="Z31" s="28">
        <v>65.9125724637681</v>
      </c>
      <c r="AA31" s="28">
        <v>69.2</v>
      </c>
      <c r="AB31" s="28">
        <v>72.7</v>
      </c>
      <c r="AC31" s="28">
        <v>70.599999999999994</v>
      </c>
      <c r="AD31" s="28"/>
      <c r="AE31" s="6">
        <f t="shared" si="2"/>
        <v>73.369250807823136</v>
      </c>
    </row>
    <row r="32" spans="1:37" ht="12.75">
      <c r="A32" s="5" t="s">
        <v>11</v>
      </c>
      <c r="B32" s="28">
        <v>74.241935483870989</v>
      </c>
      <c r="C32" s="28">
        <v>71.641935483870952</v>
      </c>
      <c r="D32" s="28">
        <v>74.780645161290323</v>
      </c>
      <c r="E32" s="28">
        <v>77.364516129032268</v>
      </c>
      <c r="F32" s="28">
        <v>74.303225806451621</v>
      </c>
      <c r="G32" s="28">
        <v>74.874193548387083</v>
      </c>
      <c r="H32" s="28">
        <v>65.583870967741944</v>
      </c>
      <c r="I32" s="28">
        <v>74.796774193548387</v>
      </c>
      <c r="J32" s="28">
        <v>76.287096774193543</v>
      </c>
      <c r="K32" s="28">
        <v>75.012903225806454</v>
      </c>
      <c r="L32" s="28">
        <v>72.364516129032253</v>
      </c>
      <c r="M32" s="28">
        <v>68.060714285714297</v>
      </c>
      <c r="N32" s="28">
        <v>78.616129032258058</v>
      </c>
      <c r="O32" s="28">
        <v>80.829354838709676</v>
      </c>
      <c r="P32" s="28">
        <v>71.150645161290342</v>
      </c>
      <c r="Q32" s="28">
        <v>75.583225806451608</v>
      </c>
      <c r="R32" s="28">
        <v>72.720645161290307</v>
      </c>
      <c r="S32" s="28">
        <v>74.667741935483861</v>
      </c>
      <c r="T32" s="28">
        <v>72.804973118279577</v>
      </c>
      <c r="U32" s="28">
        <v>61.754811827957006</v>
      </c>
      <c r="V32" s="28">
        <v>63.149954545454541</v>
      </c>
      <c r="W32" s="28">
        <v>68.1319950911641</v>
      </c>
      <c r="X32" s="28">
        <v>65.575516129032252</v>
      </c>
      <c r="Y32" s="28">
        <v>69.050268817204298</v>
      </c>
      <c r="Z32" s="28">
        <v>67.006720430107521</v>
      </c>
      <c r="AA32" s="28">
        <v>73.3</v>
      </c>
      <c r="AB32" s="28">
        <v>67.099999999999994</v>
      </c>
      <c r="AC32" s="28">
        <v>66.8</v>
      </c>
      <c r="AD32" s="28"/>
      <c r="AE32" s="6">
        <f t="shared" si="2"/>
        <v>71.698368181557967</v>
      </c>
    </row>
    <row r="33" spans="1:31" ht="12.75">
      <c r="A33" s="5" t="s">
        <v>12</v>
      </c>
      <c r="B33" s="28">
        <v>71.683333333333351</v>
      </c>
      <c r="C33" s="28">
        <v>54.786666666666662</v>
      </c>
      <c r="D33" s="28">
        <v>79.266666666666666</v>
      </c>
      <c r="E33" s="28">
        <v>78.400000000000034</v>
      </c>
      <c r="F33" s="28">
        <v>73.41</v>
      </c>
      <c r="G33" s="28">
        <v>73.88666666666667</v>
      </c>
      <c r="H33" s="28">
        <v>71.59</v>
      </c>
      <c r="I33" s="28">
        <v>66.786666666666648</v>
      </c>
      <c r="J33" s="28">
        <v>68.340000000000018</v>
      </c>
      <c r="K33" s="28">
        <v>65.510000000000005</v>
      </c>
      <c r="L33" s="28">
        <v>71.203333333333347</v>
      </c>
      <c r="M33" s="28">
        <v>74.34333333333332</v>
      </c>
      <c r="N33" s="28">
        <v>77.649999999999991</v>
      </c>
      <c r="O33" s="28">
        <v>71.913666666666657</v>
      </c>
      <c r="P33" s="28">
        <v>68.982666666666688</v>
      </c>
      <c r="Q33" s="28">
        <v>63.112999999999985</v>
      </c>
      <c r="R33" s="28">
        <v>74.201666666666654</v>
      </c>
      <c r="S33" s="28">
        <v>77.14733333333335</v>
      </c>
      <c r="T33" s="28">
        <v>66.240361111111113</v>
      </c>
      <c r="U33" s="28">
        <v>63.784333333333329</v>
      </c>
      <c r="V33" s="28">
        <v>63.977025691699602</v>
      </c>
      <c r="W33" s="28">
        <v>66.94361111111111</v>
      </c>
      <c r="X33" s="28">
        <v>71.162578502415457</v>
      </c>
      <c r="Y33" s="28">
        <v>67.227499999999992</v>
      </c>
      <c r="Z33" s="28">
        <v>74.102777777777789</v>
      </c>
      <c r="AA33" s="28">
        <v>69</v>
      </c>
      <c r="AB33" s="28">
        <v>66.599999999999994</v>
      </c>
      <c r="AC33" s="28">
        <v>68.099999999999994</v>
      </c>
      <c r="AD33" s="28"/>
      <c r="AE33" s="6">
        <f t="shared" si="2"/>
        <v>69.976899554551721</v>
      </c>
    </row>
    <row r="34" spans="1:31" ht="12.75">
      <c r="A34" s="5" t="s">
        <v>13</v>
      </c>
      <c r="B34" s="28">
        <v>78.067741935483866</v>
      </c>
      <c r="C34" s="28">
        <v>59.138709677419357</v>
      </c>
      <c r="D34" s="28">
        <v>74.093548387096789</v>
      </c>
      <c r="E34" s="28">
        <v>77.93548387096773</v>
      </c>
      <c r="F34" s="28">
        <v>68.167741935483875</v>
      </c>
      <c r="G34" s="28">
        <v>73.729032258064521</v>
      </c>
      <c r="H34" s="28">
        <v>76.603225806451618</v>
      </c>
      <c r="I34" s="28">
        <v>64.40322580645163</v>
      </c>
      <c r="J34" s="28">
        <v>69.776666666666671</v>
      </c>
      <c r="K34" s="28">
        <v>72.854838709677423</v>
      </c>
      <c r="L34" s="28">
        <v>74.143333333333331</v>
      </c>
      <c r="M34" s="28">
        <v>75.48064516129034</v>
      </c>
      <c r="N34" s="28">
        <v>80.199999999999989</v>
      </c>
      <c r="O34" s="28">
        <v>71.625806451612888</v>
      </c>
      <c r="P34" s="28">
        <v>69.959354838709686</v>
      </c>
      <c r="Q34" s="28">
        <v>75.344193548387082</v>
      </c>
      <c r="R34" s="28">
        <v>75.162258064516138</v>
      </c>
      <c r="S34" s="28">
        <v>77.050000000000011</v>
      </c>
      <c r="T34" s="28">
        <v>77.881102150537643</v>
      </c>
      <c r="U34" s="28">
        <v>65.740134408602145</v>
      </c>
      <c r="V34" s="28">
        <v>62.70388440860215</v>
      </c>
      <c r="W34" s="28">
        <v>63.577974520804098</v>
      </c>
      <c r="X34" s="28">
        <v>76.80259467040672</v>
      </c>
      <c r="Y34" s="28">
        <v>68.812897381954201</v>
      </c>
      <c r="Z34" s="28">
        <v>68.316967741935471</v>
      </c>
      <c r="AA34" s="28">
        <v>72.099999999999994</v>
      </c>
      <c r="AB34" s="28">
        <v>76.5</v>
      </c>
      <c r="AC34" s="28">
        <v>68.3</v>
      </c>
      <c r="AD34" s="28"/>
      <c r="AE34" s="6">
        <f t="shared" si="2"/>
        <v>71.945405776230544</v>
      </c>
    </row>
    <row r="35" spans="1:31" ht="12.75">
      <c r="A35" s="1" t="s">
        <v>280</v>
      </c>
      <c r="B35" s="6">
        <f t="shared" ref="B35" si="3">AVERAGE(B23:B34)</f>
        <v>78.970506912442403</v>
      </c>
      <c r="C35" s="6">
        <f t="shared" ref="C35" si="4">AVERAGE(C23:C34)</f>
        <v>75.679463965693799</v>
      </c>
      <c r="D35" s="6">
        <f t="shared" ref="D35" si="5">AVERAGE(D23:D34)</f>
        <v>77.444918074756785</v>
      </c>
      <c r="E35" s="6">
        <f t="shared" ref="E35" si="6">AVERAGE(E23:E34)</f>
        <v>79.791324244751664</v>
      </c>
      <c r="F35" s="6">
        <f t="shared" ref="F35" si="7">AVERAGE(F23:F34)</f>
        <v>79.48961562229637</v>
      </c>
      <c r="G35" s="6">
        <f t="shared" ref="G35" si="8">AVERAGE(G23:G34)</f>
        <v>74.534918582375482</v>
      </c>
      <c r="H35" s="6">
        <f t="shared" ref="H35" si="9">AVERAGE(H23:H34)</f>
        <v>74.046875960061456</v>
      </c>
      <c r="I35" s="6">
        <f t="shared" ref="I35" si="10">AVERAGE(I23:I34)</f>
        <v>73.669211469534034</v>
      </c>
      <c r="J35" s="6">
        <f t="shared" ref="J35" si="11">AVERAGE(J23:J34)</f>
        <v>73.867836793968607</v>
      </c>
      <c r="K35" s="6">
        <f t="shared" ref="K35" si="12">AVERAGE(K23:K34)</f>
        <v>75.488125320020487</v>
      </c>
      <c r="L35" s="6">
        <f t="shared" ref="L35" si="13">AVERAGE(L23:L34)</f>
        <v>74.378992862439745</v>
      </c>
      <c r="M35" s="6">
        <f t="shared" ref="M35" si="14">AVERAGE(M23:M34)</f>
        <v>77.456474654377885</v>
      </c>
      <c r="N35" s="6">
        <f t="shared" ref="N35" si="15">AVERAGE(N23:N34)</f>
        <v>80.780451427512048</v>
      </c>
      <c r="O35" s="6">
        <f t="shared" ref="O35" si="16">AVERAGE(O23:O34)</f>
        <v>79.68806883455035</v>
      </c>
      <c r="P35" s="6">
        <f t="shared" ref="P35" si="17">AVERAGE(P23:P34)</f>
        <v>77.233312135176647</v>
      </c>
      <c r="Q35" s="6">
        <f t="shared" ref="Q35" si="18">AVERAGE(Q23:Q34)</f>
        <v>75.648804787506393</v>
      </c>
      <c r="R35" s="6">
        <f t="shared" ref="R35" si="19">AVERAGE(R23:R34)</f>
        <v>77.735387683846241</v>
      </c>
      <c r="S35" s="6">
        <f t="shared" ref="S35" si="20">AVERAGE(S23:S34)</f>
        <v>80.134363351254478</v>
      </c>
      <c r="T35" s="6">
        <f t="shared" ref="T35:AC35" si="21">AVERAGE(T23:T34)</f>
        <v>79.931303279271631</v>
      </c>
      <c r="U35" s="6">
        <f t="shared" si="21"/>
        <v>73.079138012079127</v>
      </c>
      <c r="V35" s="6">
        <f t="shared" si="21"/>
        <v>68.757650718098716</v>
      </c>
      <c r="W35" s="6">
        <f t="shared" si="21"/>
        <v>70.50852944304377</v>
      </c>
      <c r="X35" s="6">
        <f t="shared" si="21"/>
        <v>72.16218963161468</v>
      </c>
      <c r="Y35" s="6">
        <f t="shared" si="21"/>
        <v>71.640220433446871</v>
      </c>
      <c r="Z35" s="6">
        <f t="shared" si="21"/>
        <v>72.941184748015772</v>
      </c>
      <c r="AA35" s="6">
        <f t="shared" si="21"/>
        <v>73.379667057091652</v>
      </c>
      <c r="AB35" s="6">
        <f t="shared" si="21"/>
        <v>74.833333333333343</v>
      </c>
      <c r="AC35" s="6">
        <f t="shared" si="21"/>
        <v>73.591666666666654</v>
      </c>
      <c r="AD35" s="6"/>
      <c r="AE35" s="6">
        <f>AVERAGE(AE23:AE34)</f>
        <v>75.541261930865602</v>
      </c>
    </row>
  </sheetData>
  <printOptions gridLines="1"/>
  <pageMargins left="0" right="0" top="0.59055118110236227" bottom="0.59055118110236227" header="0.51181102362204722" footer="0.51181102362204722"/>
  <pageSetup paperSize="9" scale="8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B5E96F33ACFA449E62D36D047758D5" ma:contentTypeVersion="18" ma:contentTypeDescription="Create a new document." ma:contentTypeScope="" ma:versionID="4d5cb6b91c3447a609d2394abe396ae6">
  <xsd:schema xmlns:xsd="http://www.w3.org/2001/XMLSchema" xmlns:xs="http://www.w3.org/2001/XMLSchema" xmlns:p="http://schemas.microsoft.com/office/2006/metadata/properties" xmlns:ns2="ea88ec78-7785-4fbf-826f-991780592d9a" xmlns:ns3="55e2bc26-33db-4abf-b012-e46f3bf7ced6" targetNamespace="http://schemas.microsoft.com/office/2006/metadata/properties" ma:root="true" ma:fieldsID="d9688795cdca14911ce6bb5818d41615" ns2:_="" ns3:_="">
    <xsd:import namespace="ea88ec78-7785-4fbf-826f-991780592d9a"/>
    <xsd:import namespace="55e2bc26-33db-4abf-b012-e46f3bf7ce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88ec78-7785-4fbf-826f-991780592d9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7c35ecd-f063-4690-9567-82a48a5276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e2bc26-33db-4abf-b012-e46f3bf7ce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9553b1-b213-4891-8682-2ec3b8c94e5f}" ma:internalName="TaxCatchAll" ma:showField="CatchAllData" ma:web="55e2bc26-33db-4abf-b012-e46f3bf7ce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2333E4-C4D8-4E10-8A5E-A377F29539E6}"/>
</file>

<file path=customXml/itemProps2.xml><?xml version="1.0" encoding="utf-8"?>
<ds:datastoreItem xmlns:ds="http://schemas.openxmlformats.org/officeDocument/2006/customXml" ds:itemID="{A7129124-5432-4A6A-88F0-8280A05376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Sun 1930-2023</vt:lpstr>
      <vt:lpstr>Temp 1932-2023</vt:lpstr>
      <vt:lpstr>Rainfall &amp; No.Rain Days</vt:lpstr>
      <vt:lpstr>Penman ET</vt:lpstr>
      <vt:lpstr>Moisture Deficit</vt:lpstr>
      <vt:lpstr>Soil Moisture</vt:lpstr>
      <vt:lpstr>Radiation</vt:lpstr>
      <vt:lpstr>Relative Humidity</vt:lpstr>
      <vt:lpstr>Wind</vt:lpstr>
      <vt:lpstr>Soil Temp</vt:lpstr>
      <vt:lpstr>Ground Frost</vt:lpstr>
      <vt:lpstr>Air Frost </vt:lpstr>
      <vt:lpstr>Old Pan 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HortResearch</dc:creator>
  <cp:lastModifiedBy>Rob Agnew</cp:lastModifiedBy>
  <cp:lastPrinted>2024-03-13T01:59:35Z</cp:lastPrinted>
  <dcterms:created xsi:type="dcterms:W3CDTF">2006-02-24T03:13:50Z</dcterms:created>
  <dcterms:modified xsi:type="dcterms:W3CDTF">2024-04-03T21:03:13Z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d8f3512-c98a-4fbc-ad6e-3260f1cde3f8_Enabled">
    <vt:lpwstr>true</vt:lpwstr>
  </property>
  <property fmtid="{D5CDD505-2E9C-101B-9397-08002B2CF9AE}" pid="3" name="MSIP_Label_8d8f3512-c98a-4fbc-ad6e-3260f1cde3f8_SetDate">
    <vt:lpwstr>2023-06-28T00:33:51Z</vt:lpwstr>
  </property>
  <property fmtid="{D5CDD505-2E9C-101B-9397-08002B2CF9AE}" pid="4" name="MSIP_Label_8d8f3512-c98a-4fbc-ad6e-3260f1cde3f8_Method">
    <vt:lpwstr>Standard</vt:lpwstr>
  </property>
  <property fmtid="{D5CDD505-2E9C-101B-9397-08002B2CF9AE}" pid="5" name="MSIP_Label_8d8f3512-c98a-4fbc-ad6e-3260f1cde3f8_Name">
    <vt:lpwstr>Internal</vt:lpwstr>
  </property>
  <property fmtid="{D5CDD505-2E9C-101B-9397-08002B2CF9AE}" pid="6" name="MSIP_Label_8d8f3512-c98a-4fbc-ad6e-3260f1cde3f8_SiteId">
    <vt:lpwstr>6ca75ef7-2c66-42e7-af2c-6502153a7e3a</vt:lpwstr>
  </property>
  <property fmtid="{D5CDD505-2E9C-101B-9397-08002B2CF9AE}" pid="7" name="MSIP_Label_8d8f3512-c98a-4fbc-ad6e-3260f1cde3f8_ActionId">
    <vt:lpwstr>d34e5909-fb67-4855-a198-9c1d000f9c9c</vt:lpwstr>
  </property>
  <property fmtid="{D5CDD505-2E9C-101B-9397-08002B2CF9AE}" pid="8" name="MSIP_Label_8d8f3512-c98a-4fbc-ad6e-3260f1cde3f8_ContentBits">
    <vt:lpwstr>0</vt:lpwstr>
  </property>
</Properties>
</file>